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28560" yWindow="0" windowWidth="29040" windowHeight="15600" activeTab="0"/>
  </bookViews>
  <sheets>
    <sheet name="Rekapitulace stavby" sheetId="1" r:id="rId1"/>
    <sheet name="2.1.1.1. - Odborná učebna..." sheetId="2" r:id="rId2"/>
    <sheet name="2.1.1.2. - Odborná přípra..." sheetId="3" r:id="rId3"/>
    <sheet name="2.1.1.3. - Odborná labora..." sheetId="4" r:id="rId4"/>
    <sheet name="2.1.1.4. - Odborná přípra..." sheetId="5" r:id="rId5"/>
    <sheet name="2.1.1.5. - Odborný kabine..." sheetId="6" r:id="rId6"/>
    <sheet name="2.1.1.6. - Sklad S16" sheetId="7" r:id="rId7"/>
    <sheet name="2.1.1.7. - Chodba ke skla..." sheetId="8" r:id="rId8"/>
    <sheet name="2.1.1.8. - Odborná učebna..." sheetId="9" r:id="rId9"/>
    <sheet name="2.1.1.9. - Odborná učebna..." sheetId="10" r:id="rId10"/>
    <sheet name="2.1.1.10. - Odborná polyt..." sheetId="11" r:id="rId11"/>
    <sheet name="2.1.1.11. - Serverovna 11..." sheetId="12" r:id="rId12"/>
    <sheet name="2.1.1.12 - Odborná IVT- I..." sheetId="13" r:id="rId13"/>
    <sheet name="2.1.1.13. - Bezbariérové ..." sheetId="14" r:id="rId14"/>
    <sheet name="2.1.2.1. - Komunikace a z..." sheetId="15" r:id="rId15"/>
    <sheet name="2.1.2.2. - Vnitřní centrá..." sheetId="16" r:id="rId16"/>
    <sheet name="2.1.2.3. - Vnitřní schodi..." sheetId="17" r:id="rId17"/>
    <sheet name="2.1.1.14. - Elektroinstal..." sheetId="18" r:id="rId18"/>
    <sheet name="VRN - Vedlejší rozpočtové..." sheetId="19" r:id="rId19"/>
  </sheets>
  <definedNames>
    <definedName name="_xlnm._FilterDatabase" localSheetId="1" hidden="1">'2.1.1.1. - Odborná učebna...'!$C$137:$K$331</definedName>
    <definedName name="_xlnm._FilterDatabase" localSheetId="10" hidden="1">'2.1.1.10. - Odborná polyt...'!$C$136:$K$302</definedName>
    <definedName name="_xlnm._FilterDatabase" localSheetId="11" hidden="1">'2.1.1.11. - Serverovna 11...'!$C$133:$K$233</definedName>
    <definedName name="_xlnm._FilterDatabase" localSheetId="12" hidden="1">'2.1.1.12 - Odborná IVT- I...'!$C$138:$K$335</definedName>
    <definedName name="_xlnm._FilterDatabase" localSheetId="13" hidden="1">'2.1.1.13. - Bezbariérové ...'!$C$138:$K$414</definedName>
    <definedName name="_xlnm._FilterDatabase" localSheetId="17" hidden="1">'2.1.1.14. - Elektroinstal...'!$C$128:$K$452</definedName>
    <definedName name="_xlnm._FilterDatabase" localSheetId="2" hidden="1">'2.1.1.2. - Odborná přípra...'!$C$137:$K$310</definedName>
    <definedName name="_xlnm._FilterDatabase" localSheetId="3" hidden="1">'2.1.1.3. - Odborná labora...'!$C$136:$K$306</definedName>
    <definedName name="_xlnm._FilterDatabase" localSheetId="4" hidden="1">'2.1.1.4. - Odborná přípra...'!$C$138:$K$319</definedName>
    <definedName name="_xlnm._FilterDatabase" localSheetId="5" hidden="1">'2.1.1.5. - Odborný kabine...'!$C$136:$K$300</definedName>
    <definedName name="_xlnm._FilterDatabase" localSheetId="6" hidden="1">'2.1.1.6. - Sklad S16'!$C$132:$K$234</definedName>
    <definedName name="_xlnm._FilterDatabase" localSheetId="7" hidden="1">'2.1.1.7. - Chodba ke skla...'!$C$124:$K$163</definedName>
    <definedName name="_xlnm._FilterDatabase" localSheetId="8" hidden="1">'2.1.1.8. - Odborná učebna...'!$C$136:$K$300</definedName>
    <definedName name="_xlnm._FilterDatabase" localSheetId="9" hidden="1">'2.1.1.9. - Odborná učebna...'!$C$136:$K$296</definedName>
    <definedName name="_xlnm._FilterDatabase" localSheetId="14" hidden="1">'2.1.2.1. - Komunikace a z...'!$C$126:$K$183</definedName>
    <definedName name="_xlnm._FilterDatabase" localSheetId="15" hidden="1">'2.1.2.2. - Vnitřní centrá...'!$C$115:$K$120</definedName>
    <definedName name="_xlnm._FilterDatabase" localSheetId="16" hidden="1">'2.1.2.3. - Vnitřní schodi...'!$C$117:$K$122</definedName>
    <definedName name="_xlnm._FilterDatabase" localSheetId="18" hidden="1">'VRN - Vedlejší rozpočtové...'!$C$116:$K$130</definedName>
    <definedName name="_xlnm.Print_Area" localSheetId="1">'2.1.1.1. - Odborná učebna...'!$C$4:$J$39,'2.1.1.1. - Odborná učebna...'!$C$50:$J$76,'2.1.1.1. - Odborná učebna...'!$C$82:$J$119,'2.1.1.1. - Odborná učebna...'!$C$125:$J$331</definedName>
    <definedName name="_xlnm.Print_Area" localSheetId="10">'2.1.1.10. - Odborná polyt...'!$C$4:$J$39,'2.1.1.10. - Odborná polyt...'!$C$50:$J$76,'2.1.1.10. - Odborná polyt...'!$C$82:$J$118,'2.1.1.10. - Odborná polyt...'!$C$124:$J$302</definedName>
    <definedName name="_xlnm.Print_Area" localSheetId="11">'2.1.1.11. - Serverovna 11...'!$C$4:$J$39,'2.1.1.11. - Serverovna 11...'!$C$50:$J$76,'2.1.1.11. - Serverovna 11...'!$C$82:$J$115,'2.1.1.11. - Serverovna 11...'!$C$121:$J$233</definedName>
    <definedName name="_xlnm.Print_Area" localSheetId="12">'2.1.1.12 - Odborná IVT- I...'!$C$4:$J$39,'2.1.1.12 - Odborná IVT- I...'!$C$50:$J$76,'2.1.1.12 - Odborná IVT- I...'!$C$82:$J$120,'2.1.1.12 - Odborná IVT- I...'!$C$126:$J$335</definedName>
    <definedName name="_xlnm.Print_Area" localSheetId="13">'2.1.1.13. - Bezbariérové ...'!$C$4:$J$39,'2.1.1.13. - Bezbariérové ...'!$C$50:$J$76,'2.1.1.13. - Bezbariérové ...'!$C$82:$J$120,'2.1.1.13. - Bezbariérové ...'!$C$126:$J$414</definedName>
    <definedName name="_xlnm.Print_Area" localSheetId="17">'2.1.1.14. - Elektroinstal...'!$C$4:$J$39,'2.1.1.14. - Elektroinstal...'!$C$50:$J$76,'2.1.1.14. - Elektroinstal...'!$C$82:$J$110,'2.1.1.14. - Elektroinstal...'!$C$116:$J$452</definedName>
    <definedName name="_xlnm.Print_Area" localSheetId="2">'2.1.1.2. - Odborná přípra...'!$C$4:$J$39,'2.1.1.2. - Odborná přípra...'!$C$50:$J$76,'2.1.1.2. - Odborná přípra...'!$C$82:$J$119,'2.1.1.2. - Odborná přípra...'!$C$125:$J$310</definedName>
    <definedName name="_xlnm.Print_Area" localSheetId="3">'2.1.1.3. - Odborná labora...'!$C$4:$J$39,'2.1.1.3. - Odborná labora...'!$C$50:$J$76,'2.1.1.3. - Odborná labora...'!$C$82:$J$118,'2.1.1.3. - Odborná labora...'!$C$124:$J$306</definedName>
    <definedName name="_xlnm.Print_Area" localSheetId="4">'2.1.1.4. - Odborná přípra...'!$C$4:$J$39,'2.1.1.4. - Odborná přípra...'!$C$50:$J$76,'2.1.1.4. - Odborná přípra...'!$C$82:$J$120,'2.1.1.4. - Odborná přípra...'!$C$126:$J$319</definedName>
    <definedName name="_xlnm.Print_Area" localSheetId="5">'2.1.1.5. - Odborný kabine...'!$C$4:$J$39,'2.1.1.5. - Odborný kabine...'!$C$50:$J$76,'2.1.1.5. - Odborný kabine...'!$C$82:$J$118,'2.1.1.5. - Odborný kabine...'!$C$124:$J$300</definedName>
    <definedName name="_xlnm.Print_Area" localSheetId="6">'2.1.1.6. - Sklad S16'!$C$4:$J$39,'2.1.1.6. - Sklad S16'!$C$50:$J$76,'2.1.1.6. - Sklad S16'!$C$82:$J$114,'2.1.1.6. - Sklad S16'!$C$120:$J$234</definedName>
    <definedName name="_xlnm.Print_Area" localSheetId="7">'2.1.1.7. - Chodba ke skla...'!$C$4:$J$39,'2.1.1.7. - Chodba ke skla...'!$C$50:$J$76,'2.1.1.7. - Chodba ke skla...'!$C$82:$J$106,'2.1.1.7. - Chodba ke skla...'!$C$112:$J$163</definedName>
    <definedName name="_xlnm.Print_Area" localSheetId="8">'2.1.1.8. - Odborná učebna...'!$C$4:$J$39,'2.1.1.8. - Odborná učebna...'!$C$50:$J$76,'2.1.1.8. - Odborná učebna...'!$C$82:$J$118,'2.1.1.8. - Odborná učebna...'!$C$124:$J$300</definedName>
    <definedName name="_xlnm.Print_Area" localSheetId="9">'2.1.1.9. - Odborná učebna...'!$C$4:$J$39,'2.1.1.9. - Odborná učebna...'!$C$50:$J$76,'2.1.1.9. - Odborná učebna...'!$C$82:$J$118,'2.1.1.9. - Odborná učebna...'!$C$124:$J$296</definedName>
    <definedName name="_xlnm.Print_Area" localSheetId="14">'2.1.2.1. - Komunikace a z...'!$C$4:$J$39,'2.1.2.1. - Komunikace a z...'!$C$50:$J$76,'2.1.2.1. - Komunikace a z...'!$C$82:$J$108,'2.1.2.1. - Komunikace a z...'!$C$114:$J$183</definedName>
    <definedName name="_xlnm.Print_Area" localSheetId="15">'2.1.2.2. - Vnitřní centrá...'!$C$4:$J$39,'2.1.2.2. - Vnitřní centrá...'!$C$50:$J$76,'2.1.2.2. - Vnitřní centrá...'!$C$82:$J$97,'2.1.2.2. - Vnitřní centrá...'!$C$103:$J$120</definedName>
    <definedName name="_xlnm.Print_Area" localSheetId="16">'2.1.2.3. - Vnitřní schodi...'!$C$4:$J$39,'2.1.2.3. - Vnitřní schodi...'!$C$50:$J$76,'2.1.2.3. - Vnitřní schodi...'!$C$82:$J$99,'2.1.2.3. - Vnitřní schodi...'!$C$105:$J$122</definedName>
    <definedName name="_xlnm.Print_Area" localSheetId="0">'Rekapitulace stavby'!$D$4:$AO$76,'Rekapitulace stavby'!$C$82:$AQ$113</definedName>
    <definedName name="_xlnm.Print_Area" localSheetId="18">'VRN - Vedlejší rozpočtové...'!$C$4:$J$39,'VRN - Vedlejší rozpočtové...'!$C$50:$J$76,'VRN - Vedlejší rozpočtové...'!$C$82:$J$98,'VRN - Vedlejší rozpočtové...'!$C$104:$J$130</definedName>
    <definedName name="_xlnm.Print_Titles" localSheetId="0">'Rekapitulace stavby'!$92:$92</definedName>
    <definedName name="_xlnm.Print_Titles" localSheetId="1">'2.1.1.1. - Odborná učebna...'!$137:$137</definedName>
    <definedName name="_xlnm.Print_Titles" localSheetId="2">'2.1.1.2. - Odborná přípra...'!$137:$137</definedName>
    <definedName name="_xlnm.Print_Titles" localSheetId="3">'2.1.1.3. - Odborná labora...'!$136:$136</definedName>
    <definedName name="_xlnm.Print_Titles" localSheetId="4">'2.1.1.4. - Odborná přípra...'!$138:$138</definedName>
    <definedName name="_xlnm.Print_Titles" localSheetId="5">'2.1.1.5. - Odborný kabine...'!$136:$136</definedName>
    <definedName name="_xlnm.Print_Titles" localSheetId="6">'2.1.1.6. - Sklad S16'!$132:$132</definedName>
    <definedName name="_xlnm.Print_Titles" localSheetId="7">'2.1.1.7. - Chodba ke skla...'!$124:$124</definedName>
    <definedName name="_xlnm.Print_Titles" localSheetId="8">'2.1.1.8. - Odborná učebna...'!$136:$136</definedName>
    <definedName name="_xlnm.Print_Titles" localSheetId="9">'2.1.1.9. - Odborná učebna...'!$136:$136</definedName>
    <definedName name="_xlnm.Print_Titles" localSheetId="10">'2.1.1.10. - Odborná polyt...'!$136:$136</definedName>
    <definedName name="_xlnm.Print_Titles" localSheetId="11">'2.1.1.11. - Serverovna 11...'!$133:$133</definedName>
    <definedName name="_xlnm.Print_Titles" localSheetId="12">'2.1.1.12 - Odborná IVT- I...'!$138:$138</definedName>
    <definedName name="_xlnm.Print_Titles" localSheetId="13">'2.1.1.13. - Bezbariérové ...'!$138:$138</definedName>
    <definedName name="_xlnm.Print_Titles" localSheetId="14">'2.1.2.1. - Komunikace a z...'!$126:$126</definedName>
    <definedName name="_xlnm.Print_Titles" localSheetId="15">'2.1.2.2. - Vnitřní centrá...'!$115:$115</definedName>
    <definedName name="_xlnm.Print_Titles" localSheetId="16">'2.1.2.3. - Vnitřní schodi...'!$117:$117</definedName>
    <definedName name="_xlnm.Print_Titles" localSheetId="17">'2.1.1.14. - Elektroinstal...'!$128:$128</definedName>
    <definedName name="_xlnm.Print_Titles" localSheetId="18">'VRN - Vedlejší rozpočtové...'!$116:$116</definedName>
  </definedNames>
  <calcPr calcId="191029"/>
  <extLst/>
</workbook>
</file>

<file path=xl/sharedStrings.xml><?xml version="1.0" encoding="utf-8"?>
<sst xmlns="http://schemas.openxmlformats.org/spreadsheetml/2006/main" count="32485" uniqueCount="2649">
  <si>
    <t>Export Komplet</t>
  </si>
  <si>
    <t/>
  </si>
  <si>
    <t>2.0</t>
  </si>
  <si>
    <t>ZAMOK</t>
  </si>
  <si>
    <t>False</t>
  </si>
  <si>
    <t>{ba0fd835-53f1-4e8b-892c-162386d48da3}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</si>
  <si>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</si>
  <si>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</si>
  <si>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</si>
  <si>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</si>
  <si>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</si>
  <si>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</si>
  <si>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</si>
  <si>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</si>
  <si>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BRANDYS-17102022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</si>
  <si>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</si>
  <si>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</si>
  <si>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Odborné učebny G Brandýs – Gymnázium J.S. Machara</t>
  </si>
  <si>
    <t>KSO:</t>
  </si>
  <si>
    <t>CC-CZ:</t>
  </si>
  <si>
    <t>Místo:</t>
  </si>
  <si>
    <t xml:space="preserve">Gymnázium J. S. Machara, Královická 668  </t>
  </si>
  <si>
    <t>Datum:</t>
  </si>
  <si>
    <t>15. 5. 2022</t>
  </si>
  <si>
    <t>Zadavatel:</t>
  </si>
  <si>
    <t>IČ:</t>
  </si>
  <si>
    <t>70891095</t>
  </si>
  <si>
    <t>Středočeský kraj, Praha 5, Zborovská 81/11</t>
  </si>
  <si>
    <t>DIČ:</t>
  </si>
  <si>
    <t>Uchazeč:</t>
  </si>
  <si>
    <t>Vyplň údaj</t>
  </si>
  <si>
    <t>Projektant:</t>
  </si>
  <si>
    <t>47470569</t>
  </si>
  <si>
    <t>Stebau s.r.o., Jižní 870, 500 03 Hradec Králové</t>
  </si>
  <si>
    <t>True</t>
  </si>
  <si>
    <t>Zpracovatel:</t>
  </si>
  <si>
    <t xml:space="preserve"> </t>
  </si>
  <si>
    <t>Poznámka:</t>
  </si>
  <si>
    <t xml:space="preserve">Výkazy výměr (též Soupis prací a dodávek včetně nabídkového ocenění):
Výkaz výměr je zpracován v souladu s vyhláškou. č.169/2016 Sb. celková množství u jednotlivých položek (kusy, metry) byla odměřena a sečtena ručně a digitálně z výkresů. Při vyplňování výkazu výměr je nutné respektovat dále uvedené pokyny:
1) Při zpracování nabídky je nutné využít všech částí (dílů) projektu pro provádění stavby zák. č. 134/2016 Sb. (§92) a vyhlášky  č. 169/2016 Sb. (§2) , tj. technické zprávy, seznamu pozic, všech výkresů, tabulek a specifikací materiálů.
2) Součástí nabídkové ceny musí být veškeré náklady, aby cena byla konečná a zahrnovala celou dodávku a montáž.
3) Každá uchazečem vyplněná položka musí obsahovat veškeré technicky a logicky dovoditelné součásti dodávky a montáže (včetně údajů o podmínkách a úhradě licencí potřebných SW).
4) Dodávky a montáže uvedené v nabídce musí být, včetně veškerého souvisejícího doplňkového, podružného a montážního materiálu, tak, aby celé zařízení bylo funkční a splňovalo všechny předpisy, které se na ně vztahují.
5) Označení výrobků konkrétním výrobcem v projektu pro provádění stavby vyjadřuje standard požadované kvality (zák. č. 134/2016 Sb, §182). Pokud uchazeč nabídne produkt od jiného výrobce je povinen dodržet standard a zároveň, přejímá odpovědnost za správnost náhrady – splnění všech parametrů a koordinaci se všemi navazujícími profesemi, eventuální nutnost úpravy projektu pro provádění stavby půjde k tíží uchazeče (vybraného dodavatele).,
6) Uvedené jednotkové a celkové ceny jsou ceny včetně montáže.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</si>
  <si>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</si>
  <si>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</si>
  <si>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</si>
  <si>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</si>
  <si>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</si>
  <si>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</si>
  <si>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</si>
  <si>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</si>
  <si>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</si>
  <si>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</si>
  <si>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</si>
  <si>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</si>
  <si>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</si>
  <si>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</si>
  <si>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</si>
  <si>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</si>
  <si>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</si>
  <si>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</si>
  <si>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</si>
  <si>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</si>
  <si>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</si>
  <si>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</si>
  <si>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</si>
  <si>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</si>
  <si>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</si>
  <si>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</si>
  <si>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</si>
  <si>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</si>
  <si>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</si>
  <si>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</si>
  <si>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</si>
  <si>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</si>
  <si>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</si>
  <si>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</si>
  <si>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</si>
  <si>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</si>
  <si>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</si>
  <si>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</si>
  <si>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</si>
  <si>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</si>
  <si>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</si>
  <si>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</si>
  <si>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</si>
  <si>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</si>
  <si>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</si>
  <si>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2.1.1.1.</t>
  </si>
  <si>
    <t>Odborná učebna chemie S11     1.NP</t>
  </si>
  <si>
    <t>STA</t>
  </si>
  <si>
    <t>1</t>
  </si>
  <si>
    <t>{12730b12-5e39-4e98-a4b3-d84371429a77}</t>
  </si>
  <si>
    <t>2</t>
  </si>
  <si>
    <t>2.1.1.2.</t>
  </si>
  <si>
    <t>Odborná přípravna chemie S12    1.NP</t>
  </si>
  <si>
    <t>{7de7b56a-dedf-4d72-b4fa-45732abc4e88}</t>
  </si>
  <si>
    <t>2.1.1.3.</t>
  </si>
  <si>
    <t>Odborná laboratoř chemie S13    1.NP</t>
  </si>
  <si>
    <t>{40671ebd-0fc8-4b06-aef1-98f392b1a112}</t>
  </si>
  <si>
    <t>2.1.1.4.</t>
  </si>
  <si>
    <t>Odborná přípravna pro pokusy z chemie S14     1.NP</t>
  </si>
  <si>
    <t>{ff7c6b80-ea46-450e-99e2-6595d2bd6a40}</t>
  </si>
  <si>
    <t>2.1.1.5.</t>
  </si>
  <si>
    <t>Odborný kabinet chemie S15  1.NP</t>
  </si>
  <si>
    <t>{5b09f9eb-e8c1-4726-9241-28ce7468a791}</t>
  </si>
  <si>
    <t>2.1.1.6.</t>
  </si>
  <si>
    <t>Sklad S16</t>
  </si>
  <si>
    <t>{f70d4adf-19a5-47cd-8bd1-02d186dd10a8}</t>
  </si>
  <si>
    <t>2.1.1.7.</t>
  </si>
  <si>
    <t>Chodba ke skladu S16 - výklenek</t>
  </si>
  <si>
    <t>{124902ab-b2c5-4769-94dd-6b1951402861}</t>
  </si>
  <si>
    <t>2.1.1.8.</t>
  </si>
  <si>
    <t>Odborná učebna jazyků P07 (malá)    2.NP</t>
  </si>
  <si>
    <t>{58509545-5a4c-43e3-a5b9-15a1015facbe}</t>
  </si>
  <si>
    <t>2.1.1.9.</t>
  </si>
  <si>
    <t>Odborná učebna jazyků P11 (velká)   2.NP</t>
  </si>
  <si>
    <t>{228d107b-abdd-46c7-9f4c-34a7ed01217f}</t>
  </si>
  <si>
    <t>2.1.1.10.</t>
  </si>
  <si>
    <t>Odborná polytechnická učebna 118    3.NP</t>
  </si>
  <si>
    <t>{6c9bb979-b0e9-498e-a44e-c9470f66ffa3}</t>
  </si>
  <si>
    <t>2.1.1.11.</t>
  </si>
  <si>
    <t>Serverovna 118a    3.NP</t>
  </si>
  <si>
    <t>{3ce2703c-3d58-441b-9a41-17467a3590a4}</t>
  </si>
  <si>
    <t>2.1.1.12</t>
  </si>
  <si>
    <t>Odborná IVT/ ICT dvojučebna 117, 116    3.NP</t>
  </si>
  <si>
    <t>{778d6c19-76c1-4cee-bfe6-b797ebfb956a}</t>
  </si>
  <si>
    <t>2.1.1.13.</t>
  </si>
  <si>
    <t>Bezbariérové toalety a toalety pro zaměstnance 101    3.NP</t>
  </si>
  <si>
    <t>{660f6aa3-f23d-44d7-aeec-18ab676aafd8}</t>
  </si>
  <si>
    <t>2.1.2.1.</t>
  </si>
  <si>
    <t>Komunikace a zpevněné plochy, venkovní schodiště – roštová rampa</t>
  </si>
  <si>
    <t>{71443487-746d-4f79-acdc-03b3520bfb12}</t>
  </si>
  <si>
    <t>2.1.2.2.</t>
  </si>
  <si>
    <t>Vnitřní centrální schodiště 1.NP - 4.NP – Zdolávání schodiště je řešeno pomocí 2 schodolezů</t>
  </si>
  <si>
    <t>{e4e83b5b-c733-47f3-9620-75a1ef9ed3ac}</t>
  </si>
  <si>
    <t>2.1.2.3.</t>
  </si>
  <si>
    <t>Vnitřní schodiště na chodbě u laboratoří 1.NP – roštová rampa</t>
  </si>
  <si>
    <t>{64e6027f-5765-4f0c-9b1b-e55838bd2f04}</t>
  </si>
  <si>
    <t>2.1.1.14.</t>
  </si>
  <si>
    <t>Elektroinstalace učeben a přilehlých prostor</t>
  </si>
  <si>
    <t>{b669b360-1edd-40ec-968b-4755d4192345}</t>
  </si>
  <si>
    <t>VRN</t>
  </si>
  <si>
    <t>Vedlejší rozpočtové náklady</t>
  </si>
  <si>
    <t>{22e0f71c-50a3-49f3-b7db-2f18144ee573}</t>
  </si>
  <si>
    <t>KRYCÍ LIST SOUPISU PRACÍ</t>
  </si>
  <si>
    <t>Objekt:</t>
  </si>
  <si>
    <t>2.1.1.1. - Odborná učebna chemie S11     1.NP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</si>
  <si>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</si>
  <si>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</si>
  <si>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</si>
  <si>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</si>
  <si>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</si>
  <si>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</si>
  <si>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</si>
  <si>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</si>
  <si>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</si>
  <si>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</si>
  <si>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</si>
  <si>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</si>
  <si>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</si>
  <si>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</si>
  <si>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</si>
  <si>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</si>
  <si>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</si>
  <si>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</t>
  </si>
  <si>
    <t xml:space="preserve">    742 - Elektroinstalace - slaboproud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</si>
  <si>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</si>
  <si>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</si>
  <si>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</si>
  <si>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</si>
  <si>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</si>
  <si>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</si>
  <si>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Žaluzie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</si>
  <si>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</si>
  <si>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</si>
  <si>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</si>
  <si>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</si>
  <si>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</si>
  <si>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</si>
  <si>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</si>
  <si>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</si>
  <si>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</si>
  <si>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</si>
  <si>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</si>
  <si>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</si>
  <si>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</si>
  <si>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</si>
  <si>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</si>
  <si>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</si>
  <si>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</si>
  <si>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</si>
  <si>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</si>
  <si>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</si>
  <si>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611325222</t>
  </si>
  <si>
    <t>Vápenocementová štuková omítka malých ploch přes 0,09 do 0,25 m2 na stropech</t>
  </si>
  <si>
    <t>kus</t>
  </si>
  <si>
    <t>4</t>
  </si>
  <si>
    <t>-814040198</t>
  </si>
  <si>
    <t>611325421</t>
  </si>
  <si>
    <t>Oprava vnitřní vápenocementové štukové omítky stropů v rozsahu plochy do 10%</t>
  </si>
  <si>
    <t>m2</t>
  </si>
  <si>
    <t>-509940988</t>
  </si>
  <si>
    <t>3</t>
  </si>
  <si>
    <t>612135101</t>
  </si>
  <si>
    <t>Hrubá výplň rýh ve stěnách maltou jakékoli šířky rýhy</t>
  </si>
  <si>
    <t>-1340270792</t>
  </si>
  <si>
    <t>612325225</t>
  </si>
  <si>
    <t>Vápenocementová štuková omítka malých ploch přes 1 do 4 m2 na stěnách</t>
  </si>
  <si>
    <t>1009704735</t>
  </si>
  <si>
    <t>P</t>
  </si>
  <si>
    <t>Poznámka k položce:
kolem nových dveří</t>
  </si>
  <si>
    <t>5</t>
  </si>
  <si>
    <t>612325302</t>
  </si>
  <si>
    <t>Vápenocementová štuková omítka ostění nebo nadpraží</t>
  </si>
  <si>
    <t>774503851</t>
  </si>
  <si>
    <t>612325417</t>
  </si>
  <si>
    <t>Oprava vnitřní vápenocementové hladké omítky stěn v rozsahu plochy přes 10 do 30 %  s celoplošným přeštukováním</t>
  </si>
  <si>
    <t>1156028883</t>
  </si>
  <si>
    <t>7</t>
  </si>
  <si>
    <t>631311121</t>
  </si>
  <si>
    <t>Doplnění dosavadních mazanin betonem prostým plochy do 1 m2 tloušťky do 80 mm</t>
  </si>
  <si>
    <t>m3</t>
  </si>
  <si>
    <t>-995221469</t>
  </si>
  <si>
    <t>Poznámka k položce:
f) Zabetonovat díry ve stupíncích</t>
  </si>
  <si>
    <t>8</t>
  </si>
  <si>
    <t>64494-R1</t>
  </si>
  <si>
    <t>Ventilační mřížka velikosti 500x500 mm</t>
  </si>
  <si>
    <t>-355354445</t>
  </si>
  <si>
    <t>Poznámka k položce:
10) Nová mřížka na průduch stejného materiálu a vzhledu jako původní s komaxitovým bílým nátěrem (50x50 cm)
Kompletní provedení dodávka, montáž, stavební přípomoce, přesun hmot</t>
  </si>
  <si>
    <t>9</t>
  </si>
  <si>
    <t>Ostatní konstrukce a práce, bourání</t>
  </si>
  <si>
    <t>949101112</t>
  </si>
  <si>
    <t>Lešení pomocné pro objekty pozemních staveb s lešeňovou podlahou v přes 1,9 do 3,5 m zatížení do 150 kg/m2</t>
  </si>
  <si>
    <t>-1949679421</t>
  </si>
  <si>
    <t>10</t>
  </si>
  <si>
    <t>952901111</t>
  </si>
  <si>
    <t>Vyčištění budov bytové a občanské výstavby při výšce podlaží do 4 m</t>
  </si>
  <si>
    <t>-1682302684</t>
  </si>
  <si>
    <t>11</t>
  </si>
  <si>
    <t>965043441</t>
  </si>
  <si>
    <t>Bourání podkladů pod dlažby betonových s potěrem nebo teracem tl do 150 mm pl přes 4 m2</t>
  </si>
  <si>
    <t>-1582354485</t>
  </si>
  <si>
    <t>Poznámka k položce:
g) Demontáž horního betonového stupínku</t>
  </si>
  <si>
    <t>12</t>
  </si>
  <si>
    <t>967031132</t>
  </si>
  <si>
    <t>Přisekání rovných ostění v cihelném zdivu na MV nebo MVC</t>
  </si>
  <si>
    <t>1535059864</t>
  </si>
  <si>
    <t>13</t>
  </si>
  <si>
    <t>968062455</t>
  </si>
  <si>
    <t>Vybourání dřevěných dveřních zárubní pl do 2 m2</t>
  </si>
  <si>
    <t>-893481956</t>
  </si>
  <si>
    <t>14</t>
  </si>
  <si>
    <t>968072244</t>
  </si>
  <si>
    <t>Vybourání kovových mřížek</t>
  </si>
  <si>
    <t>-1884674594</t>
  </si>
  <si>
    <t>Poznámka k položce:
i) Demontáž mřížky na průduchu (50x50 cm) 3 ks</t>
  </si>
  <si>
    <t>978011121</t>
  </si>
  <si>
    <t>Otlučení (osekání) vnitřní vápenné nebo vápenocementové omítky stropů v rozsahu přes 5 do 10 %</t>
  </si>
  <si>
    <t>-84881720</t>
  </si>
  <si>
    <t>16</t>
  </si>
  <si>
    <t>978013141</t>
  </si>
  <si>
    <t>Otlučení (osekání) vnitřní vápenné nebo vápenocementové omítky stěn v rozsahu přes 10 do 30 %</t>
  </si>
  <si>
    <t>709952796</t>
  </si>
  <si>
    <t>17</t>
  </si>
  <si>
    <t>981011111</t>
  </si>
  <si>
    <t>Demolice budov dřevěných jednostranně obitých postupným rozebíráním</t>
  </si>
  <si>
    <t>273853852</t>
  </si>
  <si>
    <t xml:space="preserve">Poznámka k položce:
Dle popisu TZ
a) Demontáž původního nábytkového vybavení
• Žákovské lavice 13 ks
• Židle 1 ks
• Katedra 1 ks
• Tabule 1 ks
• Dataprojektor 1 ks
• Reproduktory 2 ks
• Skříň 2 ks
• Plátno na promítání 1 ks
</t>
  </si>
  <si>
    <t>997</t>
  </si>
  <si>
    <t>Přesun sutě</t>
  </si>
  <si>
    <t>18</t>
  </si>
  <si>
    <t>997006002</t>
  </si>
  <si>
    <t>Třídění stavebního odpadu na jednotlivé druhy</t>
  </si>
  <si>
    <t>t</t>
  </si>
  <si>
    <t>-70818901</t>
  </si>
  <si>
    <t>19</t>
  </si>
  <si>
    <t>997013211</t>
  </si>
  <si>
    <t>Vnitrostaveništní doprava suti a vybouraných hmot pro budovy v do 6 m ručně</t>
  </si>
  <si>
    <t>-751062763</t>
  </si>
  <si>
    <t>20</t>
  </si>
  <si>
    <t>997013219</t>
  </si>
  <si>
    <t>Příplatek k vnitrostaveništní dopravě suti a vybouraných hmot za zvětšenou dopravu suti ZKD 10 m</t>
  </si>
  <si>
    <t>1816602108</t>
  </si>
  <si>
    <t>997013501</t>
  </si>
  <si>
    <t>Odvoz suti a vybouraných hmot na skládku nebo meziskládku do 1 km se složením</t>
  </si>
  <si>
    <t>1729733880</t>
  </si>
  <si>
    <t>22</t>
  </si>
  <si>
    <t>997013509</t>
  </si>
  <si>
    <t>Příplatek k odvozu suti a vybouraných hmot na skládku ZKD 1 km přes 1 km</t>
  </si>
  <si>
    <t>-1616108020</t>
  </si>
  <si>
    <t>23</t>
  </si>
  <si>
    <t>997013871</t>
  </si>
  <si>
    <t>Poplatek za uložení stavebního odpadu na recyklační skládce (skládkovné) směsného stavebního a demoličního kód odpadu  17 09 04</t>
  </si>
  <si>
    <t>1897002818</t>
  </si>
  <si>
    <t>998</t>
  </si>
  <si>
    <t>Přesun hmot</t>
  </si>
  <si>
    <t>24</t>
  </si>
  <si>
    <t>998018001</t>
  </si>
  <si>
    <t>Přesun hmot ruční pro budovy v do 6 m</t>
  </si>
  <si>
    <t>900968638</t>
  </si>
  <si>
    <t>25</t>
  </si>
  <si>
    <t>998018011</t>
  </si>
  <si>
    <t>Příplatek k ručnímu přesunu hmot pro budovy za zvětšený přesun ZKD 100 m</t>
  </si>
  <si>
    <t>-1615823595</t>
  </si>
  <si>
    <t>PSV</t>
  </si>
  <si>
    <t>Práce a dodávky PSV</t>
  </si>
  <si>
    <t>721</t>
  </si>
  <si>
    <t>Zdravotechnika - vnitřní kanalizace</t>
  </si>
  <si>
    <t>26</t>
  </si>
  <si>
    <t>721140802</t>
  </si>
  <si>
    <t>Demontáž potrubí litinové DN do 100</t>
  </si>
  <si>
    <t>m</t>
  </si>
  <si>
    <t>-1184408933</t>
  </si>
  <si>
    <t>27</t>
  </si>
  <si>
    <t>721171903</t>
  </si>
  <si>
    <t>Potrubí z PP vsazení odbočky do hrdla DN 50</t>
  </si>
  <si>
    <t>-487700516</t>
  </si>
  <si>
    <t>28</t>
  </si>
  <si>
    <t>721171913</t>
  </si>
  <si>
    <t>Potrubí z PP propojení potrubí DN 50</t>
  </si>
  <si>
    <t>-844615373</t>
  </si>
  <si>
    <t>29</t>
  </si>
  <si>
    <t>721174042</t>
  </si>
  <si>
    <t>Potrubí kanalizační z PP připojovací DN 40</t>
  </si>
  <si>
    <t>-311051335</t>
  </si>
  <si>
    <t>30</t>
  </si>
  <si>
    <t>721174043</t>
  </si>
  <si>
    <t>Potrubí kanalizační z PP připojovací DN 50</t>
  </si>
  <si>
    <t>-1579801016</t>
  </si>
  <si>
    <t>31</t>
  </si>
  <si>
    <t>721174044</t>
  </si>
  <si>
    <t>Potrubí kanalizační z PP připojovací DN 75</t>
  </si>
  <si>
    <t>-845837410</t>
  </si>
  <si>
    <t>32</t>
  </si>
  <si>
    <t>721174045</t>
  </si>
  <si>
    <t>Potrubí kanalizační z PP připojovací DN 110</t>
  </si>
  <si>
    <t>1031711213</t>
  </si>
  <si>
    <t>33</t>
  </si>
  <si>
    <t>721194103</t>
  </si>
  <si>
    <t>Vyvedení a upevnění odpadních výpustek DN 32</t>
  </si>
  <si>
    <t>-7394683</t>
  </si>
  <si>
    <t>34</t>
  </si>
  <si>
    <t>721194104</t>
  </si>
  <si>
    <t>Vyvedení a upevnění odpadních výpustek DN 40</t>
  </si>
  <si>
    <t>572241868</t>
  </si>
  <si>
    <t>35</t>
  </si>
  <si>
    <t>721274121</t>
  </si>
  <si>
    <t>Přivzdušňovací ventil vnitřní odpadních potrubí do DN 50</t>
  </si>
  <si>
    <t>-723401319</t>
  </si>
  <si>
    <t>36</t>
  </si>
  <si>
    <t>721290111</t>
  </si>
  <si>
    <t>Zkouška těsnosti potrubí kanalizace vodou do DN 125</t>
  </si>
  <si>
    <t>-1836295356</t>
  </si>
  <si>
    <t>37</t>
  </si>
  <si>
    <t>998721101</t>
  </si>
  <si>
    <t>Přesun hmot tonážní pro vnitřní kanalizace v objektech v do 6 m</t>
  </si>
  <si>
    <t>-2080496852</t>
  </si>
  <si>
    <t>38</t>
  </si>
  <si>
    <t>998721181</t>
  </si>
  <si>
    <t>Příplatek k přesunu hmot tonážní 721 prováděný bez použití mechanizace</t>
  </si>
  <si>
    <t>-1938743696</t>
  </si>
  <si>
    <t>39</t>
  </si>
  <si>
    <t>998721192</t>
  </si>
  <si>
    <t>Příplatek k přesunu hmot tonážní 721 za zvětšený přesun do 100 m</t>
  </si>
  <si>
    <t>-1010310354</t>
  </si>
  <si>
    <t>722</t>
  </si>
  <si>
    <t>Zdravotechnika - vnitřní vodovod</t>
  </si>
  <si>
    <t>40</t>
  </si>
  <si>
    <t>722130801</t>
  </si>
  <si>
    <t>Demontáž potrubí ocelové pozinkované závitové do DN 25</t>
  </si>
  <si>
    <t>-1195263309</t>
  </si>
  <si>
    <t>41</t>
  </si>
  <si>
    <t>722131913</t>
  </si>
  <si>
    <t>Potrubí pozinkované závitové vsazení odbočky do potrubí DN 25</t>
  </si>
  <si>
    <t>soubor</t>
  </si>
  <si>
    <t>-1206736842</t>
  </si>
  <si>
    <t>42</t>
  </si>
  <si>
    <t>722131933</t>
  </si>
  <si>
    <t>Potrubí pozinkované závitové propojení potrubí DN 25</t>
  </si>
  <si>
    <t>-813809448</t>
  </si>
  <si>
    <t>43</t>
  </si>
  <si>
    <t>722174002</t>
  </si>
  <si>
    <t>Potrubí vodovodní plastové PPR svar polyfuze PN 16 D 20 x 2,8 mm</t>
  </si>
  <si>
    <t>-169142820</t>
  </si>
  <si>
    <t>44</t>
  </si>
  <si>
    <t>722174003</t>
  </si>
  <si>
    <t>Potrubí vodovodní plastové PPR svar polyfúze PN 16 D 25x3,5 mm</t>
  </si>
  <si>
    <t>1941242714</t>
  </si>
  <si>
    <t>45</t>
  </si>
  <si>
    <t>722174004</t>
  </si>
  <si>
    <t>Potrubí vodovodní plastové PPR svar polyfúze PN 16 D 32x4,4 mm</t>
  </si>
  <si>
    <t>1048501162</t>
  </si>
  <si>
    <t>46</t>
  </si>
  <si>
    <t>722181123</t>
  </si>
  <si>
    <t>Ochrana vodovodního potrubí zvuk tlumícími objímkami do DN 25 mm</t>
  </si>
  <si>
    <t>-173308490</t>
  </si>
  <si>
    <t>47</t>
  </si>
  <si>
    <t>722181221</t>
  </si>
  <si>
    <t>Ochrana vodovodního potrubí přilepenými tepelně izolačními trubicemi z PE tl do 10 mm DN do 22 mm</t>
  </si>
  <si>
    <t>-1185347348</t>
  </si>
  <si>
    <t>48</t>
  </si>
  <si>
    <t>722181222</t>
  </si>
  <si>
    <t>Ochrana vodovodního potrubí přilepenými termoizolačními trubicemi z PE tl přes 6 do 9 mm DN přes 22 do 45 mm</t>
  </si>
  <si>
    <t>2135765225</t>
  </si>
  <si>
    <t>49</t>
  </si>
  <si>
    <t>722190401</t>
  </si>
  <si>
    <t>Vyvedení a upevnění výpustku do DN 25</t>
  </si>
  <si>
    <t>-743732549</t>
  </si>
  <si>
    <t>50</t>
  </si>
  <si>
    <t>722190901</t>
  </si>
  <si>
    <t>Uzavření nebo otevření vodovodního potrubí při opravách</t>
  </si>
  <si>
    <t>1416502962</t>
  </si>
  <si>
    <t>51</t>
  </si>
  <si>
    <t>722220151</t>
  </si>
  <si>
    <t>Nástěnka závitová plastová PPR PN 20 DN 16 x G 1/2</t>
  </si>
  <si>
    <t>1662790650</t>
  </si>
  <si>
    <t>52</t>
  </si>
  <si>
    <t>722220861</t>
  </si>
  <si>
    <t>Demontáž armatur závitových se dvěma závity G do 3/4</t>
  </si>
  <si>
    <t>-1194770338</t>
  </si>
  <si>
    <t>53</t>
  </si>
  <si>
    <t>722232062</t>
  </si>
  <si>
    <t>Kohout kulový přímý G 3/4" PN 42 do 185°C vnitřní závit s vypouštěním</t>
  </si>
  <si>
    <t>404519683</t>
  </si>
  <si>
    <t>54</t>
  </si>
  <si>
    <t>722290226</t>
  </si>
  <si>
    <t>Zkouška těsnosti vodovodního potrubí</t>
  </si>
  <si>
    <t>796146132</t>
  </si>
  <si>
    <t>55</t>
  </si>
  <si>
    <t>722290234</t>
  </si>
  <si>
    <t>Proplach a dezinfekce vodovodního potrubí</t>
  </si>
  <si>
    <t>-2014153405</t>
  </si>
  <si>
    <t>56</t>
  </si>
  <si>
    <t>998722101</t>
  </si>
  <si>
    <t>Přesun hmot tonážní pro vnitřní vodovod v objektech v do 6 m</t>
  </si>
  <si>
    <t>693963657</t>
  </si>
  <si>
    <t>57</t>
  </si>
  <si>
    <t>998722181</t>
  </si>
  <si>
    <t>Příplatek k přesunu hmot tonážní 722 prováděný bez použití mechanizace</t>
  </si>
  <si>
    <t>-696824404</t>
  </si>
  <si>
    <t>58</t>
  </si>
  <si>
    <t>998722192</t>
  </si>
  <si>
    <t>Příplatek k přesunu hmot tonážní 722 za zvětšený přesun do 100 m</t>
  </si>
  <si>
    <t>481470949</t>
  </si>
  <si>
    <t>725</t>
  </si>
  <si>
    <t>Zdravotechnika - zařizovací předměty</t>
  </si>
  <si>
    <t>59</t>
  </si>
  <si>
    <t>725210821</t>
  </si>
  <si>
    <t>Demontáž umyvadel bez výtokových armatur</t>
  </si>
  <si>
    <t>-1636795941</t>
  </si>
  <si>
    <t>60</t>
  </si>
  <si>
    <t>725211615</t>
  </si>
  <si>
    <t>Umyvadlo keramické bílé šířky 500 mm s krytem na sifon připevněné na stěnu šrouby</t>
  </si>
  <si>
    <t>938511698</t>
  </si>
  <si>
    <t>Poznámka k položce:
e) Nové keramické umyvadlo 500 mm v mycím koutě</t>
  </si>
  <si>
    <t>61</t>
  </si>
  <si>
    <t>725291511</t>
  </si>
  <si>
    <t>Doplňky zařízení koupelen a záchodů plastové dávkovač tekutého mýdla na 350 ml</t>
  </si>
  <si>
    <t>-607087068</t>
  </si>
  <si>
    <t>Poznámka k položce:
13) Nový dávkovač mýdla na stěnu  do mycího koutu</t>
  </si>
  <si>
    <t>62</t>
  </si>
  <si>
    <t>725291531</t>
  </si>
  <si>
    <t>Doplňky zařízení koupelen a záchodů plastové zásobník papírových ručníků</t>
  </si>
  <si>
    <t>1149790366</t>
  </si>
  <si>
    <t>Poznámka k položce:
13) Nový zásobník na skládané papírové utěrky do mycího koutu</t>
  </si>
  <si>
    <t>63</t>
  </si>
  <si>
    <t>725590812</t>
  </si>
  <si>
    <t>Přemístění vnitrostaveništní demontovaných zařizovacích předmětů v objektech výšky do 12 m</t>
  </si>
  <si>
    <t>-395630877</t>
  </si>
  <si>
    <t>64</t>
  </si>
  <si>
    <t>725813111</t>
  </si>
  <si>
    <t>Ventil rohový bez připojovací trubičky nebo flexi hadičky G 1/2</t>
  </si>
  <si>
    <t>2055999214</t>
  </si>
  <si>
    <t>65</t>
  </si>
  <si>
    <t>725820801</t>
  </si>
  <si>
    <t>Demontáž baterie nástěnné do G 3 / 4</t>
  </si>
  <si>
    <t>-816589469</t>
  </si>
  <si>
    <t>66</t>
  </si>
  <si>
    <t>725829121</t>
  </si>
  <si>
    <t>Montáž baterie umyvadlové nástěnné pákové a klasické ostatní typ</t>
  </si>
  <si>
    <t>598109303</t>
  </si>
  <si>
    <t>Poznámka k položce:
e) nástěnná baterie v mycím koutě</t>
  </si>
  <si>
    <t>67</t>
  </si>
  <si>
    <t>M</t>
  </si>
  <si>
    <t>55145615</t>
  </si>
  <si>
    <t>baterie umyvadlová nástěnná páková 150mm chrom</t>
  </si>
  <si>
    <t>-1184905010</t>
  </si>
  <si>
    <t>68</t>
  </si>
  <si>
    <t>725860811</t>
  </si>
  <si>
    <t>Demontáž uzávěrů zápachu jednoduchých</t>
  </si>
  <si>
    <t>-1102046740</t>
  </si>
  <si>
    <t>69</t>
  </si>
  <si>
    <t>725861101</t>
  </si>
  <si>
    <t>Zápachová uzávěrka pro umyvadla DN 32</t>
  </si>
  <si>
    <t>-1656137888</t>
  </si>
  <si>
    <t>70</t>
  </si>
  <si>
    <t>998725101</t>
  </si>
  <si>
    <t>Přesun hmot tonážní pro zařizovací předměty v objektech v do 6 m</t>
  </si>
  <si>
    <t>1850277089</t>
  </si>
  <si>
    <t>71</t>
  </si>
  <si>
    <t>998725181</t>
  </si>
  <si>
    <t>Příplatek k přesunu hmot tonážní 725 prováděný bez použití mechanizace</t>
  </si>
  <si>
    <t>1183947528</t>
  </si>
  <si>
    <t>72</t>
  </si>
  <si>
    <t>998725192</t>
  </si>
  <si>
    <t>Příplatek k přesunu hmot tonážní 725 za zvětšený přesun do 100 m</t>
  </si>
  <si>
    <t>1424711222</t>
  </si>
  <si>
    <t>733</t>
  </si>
  <si>
    <t>Ústřední vytápění - rozvodné potrubí</t>
  </si>
  <si>
    <t>73</t>
  </si>
  <si>
    <t>733111305</t>
  </si>
  <si>
    <t>Potrubí ocelové závitové černé svařované běžné nízkotlaké DN 25</t>
  </si>
  <si>
    <t>-500950847</t>
  </si>
  <si>
    <t>74</t>
  </si>
  <si>
    <t>733120815</t>
  </si>
  <si>
    <t>Demontáž potrubí ocelového hladkého D do 38</t>
  </si>
  <si>
    <t>-77532393</t>
  </si>
  <si>
    <t>75</t>
  </si>
  <si>
    <t>733190217</t>
  </si>
  <si>
    <t>Zkouška těsnosti potrubí ocelové hladké D do 51x2,6</t>
  </si>
  <si>
    <t>1036888258</t>
  </si>
  <si>
    <t>76</t>
  </si>
  <si>
    <t>733190801</t>
  </si>
  <si>
    <t>Odřezání objímky dvojité DN do 50</t>
  </si>
  <si>
    <t>-1638095354</t>
  </si>
  <si>
    <t>77</t>
  </si>
  <si>
    <t>733890801</t>
  </si>
  <si>
    <t>Přemístění potrubí demontovaného vodorovně do 100 m v objektech v do 6 m</t>
  </si>
  <si>
    <t>154541849</t>
  </si>
  <si>
    <t>78</t>
  </si>
  <si>
    <t>998733101</t>
  </si>
  <si>
    <t>Přesun hmot tonážní pro rozvody potrubí v objektech v do 6 m</t>
  </si>
  <si>
    <t>231403763</t>
  </si>
  <si>
    <t>79</t>
  </si>
  <si>
    <t>998733181</t>
  </si>
  <si>
    <t>Příplatek k přesunu hmot tonážní 733 prováděný bez použití mechanizace</t>
  </si>
  <si>
    <t>1337105010</t>
  </si>
  <si>
    <t>80</t>
  </si>
  <si>
    <t>998733193</t>
  </si>
  <si>
    <t>Příplatek k přesunu hmot tonážní 733 za zvětšený přesun do 500 m</t>
  </si>
  <si>
    <t>1656751768</t>
  </si>
  <si>
    <t>734</t>
  </si>
  <si>
    <t>Ústřední vytápění - armatury</t>
  </si>
  <si>
    <t>81</t>
  </si>
  <si>
    <t>734200822</t>
  </si>
  <si>
    <t>Demontáž armatury závitové se dvěma závity přes G 1/2 do G 1</t>
  </si>
  <si>
    <t>-100029070</t>
  </si>
  <si>
    <t>82</t>
  </si>
  <si>
    <t>734211126</t>
  </si>
  <si>
    <t>Ventil závitový odvzdušňovací G 3/8 PN 14 do 120°C automatický se zpětnou klapkou otopných těles</t>
  </si>
  <si>
    <t>-1673461600</t>
  </si>
  <si>
    <t>83</t>
  </si>
  <si>
    <t>734221414</t>
  </si>
  <si>
    <t>Ventil závitový regulační přímý G 3/4 PN 10 do 120°C s nastavitelnou regulací</t>
  </si>
  <si>
    <t>1067888328</t>
  </si>
  <si>
    <t>84</t>
  </si>
  <si>
    <t>734221682</t>
  </si>
  <si>
    <t xml:space="preserve">Termostatická hlavice kapalinová PN 10 do 110°C otopných těles </t>
  </si>
  <si>
    <t>360189249</t>
  </si>
  <si>
    <t>85</t>
  </si>
  <si>
    <t>734261234</t>
  </si>
  <si>
    <t>Šroubení topenářské přímé G 3/4 PN 16 do 120°C</t>
  </si>
  <si>
    <t>293685603</t>
  </si>
  <si>
    <t>86</t>
  </si>
  <si>
    <t>998734101</t>
  </si>
  <si>
    <t>Přesun hmot tonážní pro armatury v objektech v do 6 m</t>
  </si>
  <si>
    <t>589690484</t>
  </si>
  <si>
    <t>87</t>
  </si>
  <si>
    <t>998734181</t>
  </si>
  <si>
    <t>Příplatek k přesunu hmot tonážní 734 prováděný bez použití mechanizace</t>
  </si>
  <si>
    <t>-388057663</t>
  </si>
  <si>
    <t>88</t>
  </si>
  <si>
    <t>998734193</t>
  </si>
  <si>
    <t>Příplatek k přesunu hmot tonážní 734 za zvětšený přesun do 500 m</t>
  </si>
  <si>
    <t>1886683029</t>
  </si>
  <si>
    <t>735</t>
  </si>
  <si>
    <t>Ústřední vytápění - otopná tělesa</t>
  </si>
  <si>
    <t>89</t>
  </si>
  <si>
    <t>735111810</t>
  </si>
  <si>
    <t>Demontáž otopného tělesa litinového článkového</t>
  </si>
  <si>
    <t>-2022969528</t>
  </si>
  <si>
    <t xml:space="preserve">Poznámka k položce:
g) Demontáž původních radiátorů </t>
  </si>
  <si>
    <t>90</t>
  </si>
  <si>
    <t>735151700</t>
  </si>
  <si>
    <t>Otopné těleso panelové třídeskové 3 přídavné přestupní plochy výška/délka 900/1400 mm výkon 4659 W</t>
  </si>
  <si>
    <t>-786837864</t>
  </si>
  <si>
    <t>Poznámka k položce:
9) Nové deskové radiátory - musí být zachován stávající tepelný výkon místnosti</t>
  </si>
  <si>
    <t>91</t>
  </si>
  <si>
    <t>735890801</t>
  </si>
  <si>
    <t>Přemístění demontovaného otopného tělesa vodorovně 100 m v objektech výšky do 6 m</t>
  </si>
  <si>
    <t>-1947478393</t>
  </si>
  <si>
    <t>92</t>
  </si>
  <si>
    <t>998735101</t>
  </si>
  <si>
    <t>Přesun hmot tonážní pro otopná tělesa v objektech v do 6 m</t>
  </si>
  <si>
    <t>1931938566</t>
  </si>
  <si>
    <t>93</t>
  </si>
  <si>
    <t>998735181</t>
  </si>
  <si>
    <t>Příplatek k přesunu hmot tonážní 735 prováděný bez použití mechanizace</t>
  </si>
  <si>
    <t>-2117813053</t>
  </si>
  <si>
    <t>94</t>
  </si>
  <si>
    <t>998735193</t>
  </si>
  <si>
    <t>Příplatek k přesunu hmot tonážní 735 za zvětšený přesun do 500 m</t>
  </si>
  <si>
    <t>2034834675</t>
  </si>
  <si>
    <t>741</t>
  </si>
  <si>
    <t xml:space="preserve">Elektroinstalace </t>
  </si>
  <si>
    <t>95</t>
  </si>
  <si>
    <t>741120811</t>
  </si>
  <si>
    <t>Demontáž vodič Cu izolovaný plný a laněný žíla 0,35-16 mm2 pod omítkou</t>
  </si>
  <si>
    <t>-594305314</t>
  </si>
  <si>
    <t>96</t>
  </si>
  <si>
    <t>741311803</t>
  </si>
  <si>
    <t>Demontáž spínačů nástěnných normálních do 10 A bezšroubových bez zachování funkčnosti do 2 svorek</t>
  </si>
  <si>
    <t>-29256805</t>
  </si>
  <si>
    <t>97</t>
  </si>
  <si>
    <t>741315813</t>
  </si>
  <si>
    <t>Demontáž zásuvek domovních normálních do 16A zapuštěných bezšroubových bez zachování funkčnosti 2P+PE</t>
  </si>
  <si>
    <t>-833253145</t>
  </si>
  <si>
    <t>98</t>
  </si>
  <si>
    <t>741371821</t>
  </si>
  <si>
    <t>Demontáž osvětlovacího modulového systému zářivkového dl do 1100 mm bez zachování funkčnosti</t>
  </si>
  <si>
    <t>195515192</t>
  </si>
  <si>
    <t>Poznámka k položce:
Dle popisu TZ
d) Demontáž původního osvětlení 16 ks (+ 1 ks nouzové)</t>
  </si>
  <si>
    <t>742</t>
  </si>
  <si>
    <t>Elektroinstalace - slaboproud</t>
  </si>
  <si>
    <t>99</t>
  </si>
  <si>
    <t>7429-R1</t>
  </si>
  <si>
    <t>Reproduktory vč. kabeláže, zesilovače a bezdrátového mikrofonu</t>
  </si>
  <si>
    <t>soub</t>
  </si>
  <si>
    <t>-1170417739</t>
  </si>
  <si>
    <t>Poznámka k položce:
12) Nové reproduktory 2 ks (výkon 60W RMS, frekvenční rozsah 40 Hz–20 kHz, citlivost 90 dB/1 W/1 m, výškový reproduktor, instalační konzola na zeď), rozhlasová ústředna (podpora streamovacích služeb, LAN, WIFI, bluetooth), 1 sada bezdrátový mikrofon (přijímač na 2 ks bezdrátových mikrofonů – náhlavní a klopový mikrofon, frekvenční rozsah 35 Hz–16 kHz, automatické párování) a reproduktorový kabel 2x1,5</t>
  </si>
  <si>
    <t>766</t>
  </si>
  <si>
    <t>Konstrukce truhlářské</t>
  </si>
  <si>
    <t>100</t>
  </si>
  <si>
    <t>766662811</t>
  </si>
  <si>
    <t>Demontáž truhlářských prahů dveří jednokřídlových</t>
  </si>
  <si>
    <t>379781206</t>
  </si>
  <si>
    <t>101</t>
  </si>
  <si>
    <t>766691914</t>
  </si>
  <si>
    <t>Vyvěšení nebo zavěšení dřevěných křídel dveří pl do 2 m2</t>
  </si>
  <si>
    <t>62189415</t>
  </si>
  <si>
    <t>102</t>
  </si>
  <si>
    <t>766-R92</t>
  </si>
  <si>
    <t>Nové profilované dřevěné dveře stejného vzhledu a stejné povrchové úpravy (nátěr) jako stávající vč. obložkových zárubní, kování a bezbariérového prahu – 1 ks 100x220</t>
  </si>
  <si>
    <t>-802529329</t>
  </si>
  <si>
    <t>Poznámka k položce:
10) Nové profilované dřevěné dveře stejného vzhledu a stejné povrchové úpravy (nátěr) jako stávající vč. obložkových zárubní, kování a bezbariérového prahu – 1 ks 100x220,</t>
  </si>
  <si>
    <t>103</t>
  </si>
  <si>
    <t>766-R93</t>
  </si>
  <si>
    <t>Nové profilované dřevěné dveře stejného vzhledu a stejné povrchové úpravy (nátěr) jako stávající vč. obložkových zárubní, kování a bezbariérového prahu – 1 ks 100x210 cm</t>
  </si>
  <si>
    <t>164589363</t>
  </si>
  <si>
    <t>Poznámka k položce:
10) Nové profilované dřevěné dveře stejného vzhledu a stejné povrchové úpravy (nátěr) jako stávající vč. obložkových zárubní, kování a bezbariérového prahu –  1 ks 100x210 cm</t>
  </si>
  <si>
    <t>767</t>
  </si>
  <si>
    <t>Konstrukce zámečnické</t>
  </si>
  <si>
    <t>104</t>
  </si>
  <si>
    <t>767722811</t>
  </si>
  <si>
    <t>Demontáž výkladců předsazených šroubovaných</t>
  </si>
  <si>
    <t>1728833960</t>
  </si>
  <si>
    <t>Poznámka k položce:
e) Demontáž původního dřevěného zatemnění (výklenek 1,46 x 2,67 m) 6 ks</t>
  </si>
  <si>
    <t>776</t>
  </si>
  <si>
    <t>Podlahy povlakové</t>
  </si>
  <si>
    <t>105</t>
  </si>
  <si>
    <t>776111311</t>
  </si>
  <si>
    <t>Vysátí podkladu povlakových podlah</t>
  </si>
  <si>
    <t>-391030283</t>
  </si>
  <si>
    <t>106</t>
  </si>
  <si>
    <t>776121111</t>
  </si>
  <si>
    <t>Vodou ředitelná penetrace savého podkladu povlakových podlah ředěná v poměru 1:3</t>
  </si>
  <si>
    <t>-1031542869</t>
  </si>
  <si>
    <t>107</t>
  </si>
  <si>
    <t>776131111</t>
  </si>
  <si>
    <t>Vyztužení podkladu povlakových podlah armovacím pletivem ze skelných vláken</t>
  </si>
  <si>
    <t>864167115</t>
  </si>
  <si>
    <t>Poznámka k položce:
d) Repase stávajících stupínků – zbroušení hran a vyrovnání podkladu</t>
  </si>
  <si>
    <t>108</t>
  </si>
  <si>
    <t>776141122</t>
  </si>
  <si>
    <t>Vyrovnání podkladu povlakových podlah stěrkou pevnosti 30 MPa tl 5 mm</t>
  </si>
  <si>
    <t>-1533974749</t>
  </si>
  <si>
    <t>109</t>
  </si>
  <si>
    <t>776201812</t>
  </si>
  <si>
    <t>Demontáž lepených povlakových podlah s podložkou ručně</t>
  </si>
  <si>
    <t>-1057613363</t>
  </si>
  <si>
    <t>Poznámka k položce:
Dle popisu TZ
c) Demontáž původní podlahové krytiny PVC a schodových hran na stupínkách</t>
  </si>
  <si>
    <t>110</t>
  </si>
  <si>
    <t>776222111</t>
  </si>
  <si>
    <t>Lepení pásů z PVC 2-složkovým lepidlem</t>
  </si>
  <si>
    <t>-1307277729</t>
  </si>
  <si>
    <t>111</t>
  </si>
  <si>
    <t>28411027</t>
  </si>
  <si>
    <t>PVC vinyl heterogenní akustická tl 3,40mm, nášlapná vrstva 0,67mm, zátěž 34/42, otlak do 0,11mm, útlum 19dB, hořlavost Bfl S1</t>
  </si>
  <si>
    <t>-1002532830</t>
  </si>
  <si>
    <t>112</t>
  </si>
  <si>
    <t>776223111</t>
  </si>
  <si>
    <t>Spoj povlakových podlahovin z PVC svařováním za tepla</t>
  </si>
  <si>
    <t>1494879888</t>
  </si>
  <si>
    <t>113</t>
  </si>
  <si>
    <t>776410811</t>
  </si>
  <si>
    <t>Odstranění soklíků a lišt pryžových nebo plastových</t>
  </si>
  <si>
    <t>415454034</t>
  </si>
  <si>
    <t>114</t>
  </si>
  <si>
    <t>776421111</t>
  </si>
  <si>
    <t>Montáž obvodových lišt lepením</t>
  </si>
  <si>
    <t>39957059</t>
  </si>
  <si>
    <t>115</t>
  </si>
  <si>
    <t>28411003</t>
  </si>
  <si>
    <t>lišta soklová PVC 30x30mm</t>
  </si>
  <si>
    <t>1499071595</t>
  </si>
  <si>
    <t>116</t>
  </si>
  <si>
    <t>776421312</t>
  </si>
  <si>
    <t>Montáž přechodových šroubovaných lišt</t>
  </si>
  <si>
    <t>-1969914937</t>
  </si>
  <si>
    <t>117</t>
  </si>
  <si>
    <t>28342164</t>
  </si>
  <si>
    <t>hrana schodová s lemovým ukončením z PVC 28x40x5,5mm</t>
  </si>
  <si>
    <t>401066394</t>
  </si>
  <si>
    <t>118</t>
  </si>
  <si>
    <t>776991111</t>
  </si>
  <si>
    <t>Spárování silikonem</t>
  </si>
  <si>
    <t>378610708</t>
  </si>
  <si>
    <t>119</t>
  </si>
  <si>
    <t>776991821</t>
  </si>
  <si>
    <t>Odstranění lepidla ručně z podlah</t>
  </si>
  <si>
    <t>-2078805906</t>
  </si>
  <si>
    <t>120</t>
  </si>
  <si>
    <t>998776101</t>
  </si>
  <si>
    <t>Přesun hmot tonážní pro podlahy povlakové v objektech v do 6 m</t>
  </si>
  <si>
    <t>-2068253035</t>
  </si>
  <si>
    <t>121</t>
  </si>
  <si>
    <t>998776181</t>
  </si>
  <si>
    <t>Příplatek k přesunu hmot tonážní 776 prováděný bez použití mechanizace</t>
  </si>
  <si>
    <t>1976432531</t>
  </si>
  <si>
    <t>122</t>
  </si>
  <si>
    <t>998776192</t>
  </si>
  <si>
    <t>Příplatek k přesunu hmot tonážní 776 za zvětšený přesun do 100 m</t>
  </si>
  <si>
    <t>-1984222786</t>
  </si>
  <si>
    <t>781</t>
  </si>
  <si>
    <t>Dokončovací práce - obklady</t>
  </si>
  <si>
    <t>123</t>
  </si>
  <si>
    <t>781121011</t>
  </si>
  <si>
    <t>Nátěr penetrační na stěnu</t>
  </si>
  <si>
    <t>377543706</t>
  </si>
  <si>
    <t>124</t>
  </si>
  <si>
    <t>781131112</t>
  </si>
  <si>
    <t>Izolace pod obklad nátěrem nebo stěrkou ve dvou vrstvách</t>
  </si>
  <si>
    <t>-1885999352</t>
  </si>
  <si>
    <t>125</t>
  </si>
  <si>
    <t>781151031</t>
  </si>
  <si>
    <t>Celoplošné vyrovnání podkladu stěrkou tl 3 mm</t>
  </si>
  <si>
    <t>-1827447181</t>
  </si>
  <si>
    <t>126</t>
  </si>
  <si>
    <t>781474113</t>
  </si>
  <si>
    <t>Montáž obkladů vnitřních keramických hladkých do 19 ks/m2 lepených flexibilním lepidlem</t>
  </si>
  <si>
    <t>1919560283</t>
  </si>
  <si>
    <t>Poznámka k položce:
d) Nové obklady v mycím koutě 1,35 m2</t>
  </si>
  <si>
    <t>127</t>
  </si>
  <si>
    <t>59761071</t>
  </si>
  <si>
    <t>obklad keramický hladký přes 12 do 19ks/m2</t>
  </si>
  <si>
    <t>1544669936</t>
  </si>
  <si>
    <t>128</t>
  </si>
  <si>
    <t>781477111</t>
  </si>
  <si>
    <t>Příplatek k montáži obkladů vnitřních keramických hladkých za plochu do 10 m2</t>
  </si>
  <si>
    <t>1266741196</t>
  </si>
  <si>
    <t>129</t>
  </si>
  <si>
    <t>781477114</t>
  </si>
  <si>
    <t>Příplatek k montáži obkladů vnitřních keramických hladkých za spárování tmelem dvousložkovým</t>
  </si>
  <si>
    <t>-1867798624</t>
  </si>
  <si>
    <t>130</t>
  </si>
  <si>
    <t>781495141</t>
  </si>
  <si>
    <t>Průnik obkladem kruhový do DN 30</t>
  </si>
  <si>
    <t>1041370267</t>
  </si>
  <si>
    <t>131</t>
  </si>
  <si>
    <t>781495142</t>
  </si>
  <si>
    <t>Průnik obkladem kruhový do DN 90</t>
  </si>
  <si>
    <t>1178635132</t>
  </si>
  <si>
    <t>132</t>
  </si>
  <si>
    <t>998781101</t>
  </si>
  <si>
    <t>Přesun hmot tonážní pro obklady keramické v objektech v do 6 m</t>
  </si>
  <si>
    <t>443374287</t>
  </si>
  <si>
    <t>133</t>
  </si>
  <si>
    <t>998781181</t>
  </si>
  <si>
    <t>Příplatek k přesunu hmot tonážní 781 prováděný bez použití mechanizace</t>
  </si>
  <si>
    <t>-819177674</t>
  </si>
  <si>
    <t>134</t>
  </si>
  <si>
    <t>998781192</t>
  </si>
  <si>
    <t>Příplatek k přesunu hmot tonážní 781 za zvětšený přesun do 100 m</t>
  </si>
  <si>
    <t>-868078126</t>
  </si>
  <si>
    <t>783</t>
  </si>
  <si>
    <t>Dokončovací práce - nátěry</t>
  </si>
  <si>
    <t>135</t>
  </si>
  <si>
    <t>783601711</t>
  </si>
  <si>
    <t>Bezoplachové odrezivění potrubí DN do 50 mm</t>
  </si>
  <si>
    <t>212787558</t>
  </si>
  <si>
    <t>136</t>
  </si>
  <si>
    <t>783601713</t>
  </si>
  <si>
    <t>Odmaštění vodou ředitelným odmašťovačem potrubí DN do 50 mm</t>
  </si>
  <si>
    <t>-1200945785</t>
  </si>
  <si>
    <t>137</t>
  </si>
  <si>
    <t>783601715</t>
  </si>
  <si>
    <t>Odmaštění ředidlovým odmašťovačem potrubí DN do 50 mm</t>
  </si>
  <si>
    <t>-694613387</t>
  </si>
  <si>
    <t>138</t>
  </si>
  <si>
    <t>783614651</t>
  </si>
  <si>
    <t>Základní antikorozní jednonásobný syntetický potrubí DN do 50 mm</t>
  </si>
  <si>
    <t>1185231274</t>
  </si>
  <si>
    <t>139</t>
  </si>
  <si>
    <t>783615551</t>
  </si>
  <si>
    <t>Mezinátěr jednonásobný syntetický nátěr potrubí DN do 50 mm</t>
  </si>
  <si>
    <t>531788573</t>
  </si>
  <si>
    <t>140</t>
  </si>
  <si>
    <t>783627612</t>
  </si>
  <si>
    <t>Krycí dvojnásobný akrylátový tepelně odolný nátěr potrubí DN do 50 mm</t>
  </si>
  <si>
    <t>346459892</t>
  </si>
  <si>
    <t>784</t>
  </si>
  <si>
    <t>Dokončovací práce - malby a tapety</t>
  </si>
  <si>
    <t>141</t>
  </si>
  <si>
    <t>784121001</t>
  </si>
  <si>
    <t>Oškrabání malby v mísnostech v do 3,80 m</t>
  </si>
  <si>
    <t>2144514917</t>
  </si>
  <si>
    <t>142</t>
  </si>
  <si>
    <t>784121011</t>
  </si>
  <si>
    <t>Rozmývání podkladu po oškrabání malby v místnostech v do 3,80 m</t>
  </si>
  <si>
    <t>-356553668</t>
  </si>
  <si>
    <t>143</t>
  </si>
  <si>
    <t>784181101</t>
  </si>
  <si>
    <t>Základní akrylátová jednonásobná bezbarvá penetrace podkladu v místnostech v do 3,80 m</t>
  </si>
  <si>
    <t>-330721508</t>
  </si>
  <si>
    <t>144</t>
  </si>
  <si>
    <t>784191003</t>
  </si>
  <si>
    <t>Čištění vnitřních ploch oken dvojitých nebo zdvojených po provedení malířských prací</t>
  </si>
  <si>
    <t>-462639656</t>
  </si>
  <si>
    <t>145</t>
  </si>
  <si>
    <t>784211101</t>
  </si>
  <si>
    <t>Dvojnásobné bílé malby ze směsí za mokra výborně otěruvzdorných v místnostech výšky do 3,80 m</t>
  </si>
  <si>
    <t>-1841678409</t>
  </si>
  <si>
    <t>146</t>
  </si>
  <si>
    <t>7849-R1</t>
  </si>
  <si>
    <t xml:space="preserve">Nová barevná tematická velkoformátová dekorace na zadní stěně </t>
  </si>
  <si>
    <t>1634460395</t>
  </si>
  <si>
    <t>786</t>
  </si>
  <si>
    <t>Žaluzie</t>
  </si>
  <si>
    <t>147</t>
  </si>
  <si>
    <t>786-R2</t>
  </si>
  <si>
    <t xml:space="preserve">Nové vertikální žaluzie mechanické s konzolemi kotvenými na zeď – žaluzie budou děleny dle jednotlivých oken tak, aby se daly shrnout do prostoru pilíře </t>
  </si>
  <si>
    <t>-1335984371</t>
  </si>
  <si>
    <t xml:space="preserve">Poznámka k položce:
13) Nové vertikální žaluzie mechanické s konzolemi kotvenými na zeď – žaluzie budou děleny dle jednotlivých oken tak, aby se daly shrnout do prostoru pilíře </t>
  </si>
  <si>
    <t>HZS</t>
  </si>
  <si>
    <t>Hodinové zúčtovací sazby</t>
  </si>
  <si>
    <t>148</t>
  </si>
  <si>
    <t>HZS2221</t>
  </si>
  <si>
    <t>Hodinová zúčtovací sazba topenář</t>
  </si>
  <si>
    <t>hod</t>
  </si>
  <si>
    <t>512</t>
  </si>
  <si>
    <t>-2101777708</t>
  </si>
  <si>
    <t>149</t>
  </si>
  <si>
    <t>HZS2222</t>
  </si>
  <si>
    <t>Hodinová zúčtovací sazba topenář odborný</t>
  </si>
  <si>
    <t>95987787</t>
  </si>
  <si>
    <t>150</t>
  </si>
  <si>
    <t>HZS2231</t>
  </si>
  <si>
    <t>Hodinová zúčtovací sazba elektrikář</t>
  </si>
  <si>
    <t>-1564477760</t>
  </si>
  <si>
    <t>2.1.1.2. - Odborná přípravna chemie S12    1.NP</t>
  </si>
  <si>
    <t xml:space="preserve">    3 - Svislé a kompletní konstrukce</t>
  </si>
  <si>
    <t xml:space="preserve">    762 - Konstrukce tesařské</t>
  </si>
  <si>
    <t>Svislé a kompletní konstrukce</t>
  </si>
  <si>
    <t>310238211</t>
  </si>
  <si>
    <t>Zazdívka otvorů pl přes 0,25 do 1 m2 ve zdivu nadzákladovém cihlami pálenými na MVC</t>
  </si>
  <si>
    <t>-335230053</t>
  </si>
  <si>
    <t>Poznámka k položce:
c) Zazdění výklenku (1,15 x 1,1 x 0,47 m)</t>
  </si>
  <si>
    <t>612325215</t>
  </si>
  <si>
    <t>Vápenocementová hladká omítka malých ploch přes 1 do 4 m2 na stěnách</t>
  </si>
  <si>
    <t>762306226</t>
  </si>
  <si>
    <t>Poznámka k položce:
pod obklady</t>
  </si>
  <si>
    <t>1927596107</t>
  </si>
  <si>
    <t>Poznámka k položce:
9) Nová mřížka na průduch stejného materiálu a vzhledu jako původní s komaxitovým bílým nátěrem (50x50 cm) 1 ks
Kompletní provedení dodávka, montáž, stavební přípomoce, přesun hmot</t>
  </si>
  <si>
    <t>1267125378</t>
  </si>
  <si>
    <t>967031742</t>
  </si>
  <si>
    <t>Přisekání plošné zdiva z cihel pálených na MC tl do 100 mm</t>
  </si>
  <si>
    <t>81002389</t>
  </si>
  <si>
    <t>Poznámka k položce:
e) Rozšíření otvoru na dveře</t>
  </si>
  <si>
    <t>Poznámka k položce:
f) Demontáž původních dveří vč. zárubní (2 ks 100x220 cm)</t>
  </si>
  <si>
    <t>Poznámka k položce:
i) Demontáž mřížky na průduchu (50x50 cm)</t>
  </si>
  <si>
    <t>-2050013450</t>
  </si>
  <si>
    <t>978059541</t>
  </si>
  <si>
    <t>Odsekání a odebrání obkladů stěn z vnitřních obkládaček plochy přes 1 m2</t>
  </si>
  <si>
    <t>-121741148</t>
  </si>
  <si>
    <t xml:space="preserve">Poznámka k položce:
a) Demontáž původního nábytkového vybavení
• Skříň 4 ks
• Policová skříňka 1 ks
• Věšák 1 ks
</t>
  </si>
  <si>
    <t>Potrubí kanalizační z PP připojovací systém HT DN 50</t>
  </si>
  <si>
    <t>-1372654270</t>
  </si>
  <si>
    <t>Poznámka k položce:
d) Demontáž umyvadla v umyvadlovém koutě</t>
  </si>
  <si>
    <t>733110806</t>
  </si>
  <si>
    <t>Demontáž potrubí ocelového závitového DN přes 15 do 32</t>
  </si>
  <si>
    <t>-690061686</t>
  </si>
  <si>
    <t>733111314</t>
  </si>
  <si>
    <t>Potrubí ocelové závitové černé svařované běžné v kotelnách nebo strojovnách DN 20</t>
  </si>
  <si>
    <t>-1694926536</t>
  </si>
  <si>
    <t xml:space="preserve">Poznámka k položce:
úprava potrubí pro připojení nových radiátorů
</t>
  </si>
  <si>
    <t>735151679</t>
  </si>
  <si>
    <t>Otopné těleso panelové třídeskové 3 přídavné přestupní plochy výška/délka 600/1200 mm výkon 2887 W</t>
  </si>
  <si>
    <t>501476424</t>
  </si>
  <si>
    <t>Poznámka k položce:
Nové deskové radiátory - musí být zachován stávající tepelný výkon místnosti</t>
  </si>
  <si>
    <t>Poznámka k položce:
b) Demontáž původního osvětlení 6 ks</t>
  </si>
  <si>
    <t>762</t>
  </si>
  <si>
    <t>Konstrukce tesařské</t>
  </si>
  <si>
    <t>762511292</t>
  </si>
  <si>
    <t>Podlahové kce podkladové dvouvrstvé z desek OSB tl 2x12 mm broušených na pero a drážku šroubovaných</t>
  </si>
  <si>
    <t>758286867</t>
  </si>
  <si>
    <t>Poznámka k položce:
šroubovaných na stávající prkna</t>
  </si>
  <si>
    <t>762526811</t>
  </si>
  <si>
    <t>Demontáž podlah z dřevotřísky, překližky, sololitu tloušťky do 20 mm bez polštářů</t>
  </si>
  <si>
    <t>1709348415</t>
  </si>
  <si>
    <t>998762101</t>
  </si>
  <si>
    <t>Přesun hmot tonážní pro kce tesařské v objektech v do 6 m</t>
  </si>
  <si>
    <t>109357418</t>
  </si>
  <si>
    <t>998762181</t>
  </si>
  <si>
    <t>Příplatek k přesunu hmot tonážní 762 prováděný bez použití mechanizace</t>
  </si>
  <si>
    <t>2109094433</t>
  </si>
  <si>
    <t>998762194</t>
  </si>
  <si>
    <t>Příplatek k přesunu hmot tonážní 762 za zvětšený přesun do 1000 m</t>
  </si>
  <si>
    <t>1569154277</t>
  </si>
  <si>
    <t>Nové profilované dřevěné dveře stejného vzhledu a stejné povrchové úpravy (nátěr) jako stávající vč. obložkových zárubní, kování a bezbariérového prahu - 2 ks 100 x 220 cm</t>
  </si>
  <si>
    <t>Poznámka k položce:
8) Nové dveře vč. obložkových zárubní, kování a bezbariérového prahu, provedení masiv nebo MDF (2 ks 100 x 220 cm)</t>
  </si>
  <si>
    <t xml:space="preserve">Poznámka k položce:
c) Demontáž původní podlahové krytiny </t>
  </si>
  <si>
    <t>-1488682001</t>
  </si>
  <si>
    <t>Poznámka k položce:
d) Nové obklady v mycím koutě</t>
  </si>
  <si>
    <t>2081701697</t>
  </si>
  <si>
    <t>-702411718</t>
  </si>
  <si>
    <t>-1007962092</t>
  </si>
  <si>
    <t xml:space="preserve">Nové vertikální žaluzie mechanické s konzolemi kotvenými na strop – žaluzie budou děleny dle jednotlivých oken tak, aby se daly shrnout do prostoru pilíře </t>
  </si>
  <si>
    <t xml:space="preserve">Poznámka k položce:
10) Nové vertikální žaluzie mechanické s konzolemi kotvenými na strop – žaluzie budou děleny dle jednotlivých oken tak, aby se daly shrnout do prostoru pilíře </t>
  </si>
  <si>
    <t>2.1.1.3. - Odborná laboratoř chemie S13    1.NP</t>
  </si>
  <si>
    <t xml:space="preserve">    723 - Zdravotechnika - vnitřní plynovod</t>
  </si>
  <si>
    <t xml:space="preserve">    751 - Vzduchotechnika</t>
  </si>
  <si>
    <t xml:space="preserve">    771 - Podlahy z dlaždic</t>
  </si>
  <si>
    <t>612131101</t>
  </si>
  <si>
    <t>Cementový postřik vnitřních stěn nanášený celoplošně ručně</t>
  </si>
  <si>
    <t>-1468038781</t>
  </si>
  <si>
    <t>612321141</t>
  </si>
  <si>
    <t>Vápenocementová omítka štuková dvouvrstvá vnitřních stěn nanášená ručně</t>
  </si>
  <si>
    <t>5714639</t>
  </si>
  <si>
    <t>Poznámka k položce:
po - demontáži původních obkladů stěn</t>
  </si>
  <si>
    <t>631311114</t>
  </si>
  <si>
    <t>Mazanina tl přes 50 do 80 mm z betonu prostého bez zvýšených nároků na prostředí tř. C 16/20</t>
  </si>
  <si>
    <t>309983283</t>
  </si>
  <si>
    <t>Poznámka k položce:
pod novou dlažbu</t>
  </si>
  <si>
    <t>631319011</t>
  </si>
  <si>
    <t>Příplatek k mazanině tl přes 50 do 80 mm za přehlazení povrchu</t>
  </si>
  <si>
    <t>29635923</t>
  </si>
  <si>
    <t>631319171</t>
  </si>
  <si>
    <t>Příplatek k mazanině tl přes 50 do 80 mm za stržení povrchu spodní vrstvy před vložením výztuže</t>
  </si>
  <si>
    <t>-1850129528</t>
  </si>
  <si>
    <t>631362021</t>
  </si>
  <si>
    <t>Výztuž mazanin svařovanými sítěmi Kari</t>
  </si>
  <si>
    <t>675120842</t>
  </si>
  <si>
    <t>976261313</t>
  </si>
  <si>
    <t>965043341</t>
  </si>
  <si>
    <t>Bourání podkladů pod dlažby betonových s potěrem nebo teracem tl do 100 mm pl přes 4 m2</t>
  </si>
  <si>
    <t>-1178563111</t>
  </si>
  <si>
    <t>Poznámka k položce:
c) Demontáž původní podlahové krytiny – dlažba s podkladem</t>
  </si>
  <si>
    <t>967031732</t>
  </si>
  <si>
    <t>Přisekání plošné zdiva z cihel pálených na MV nebo MVC tl do 100 mm</t>
  </si>
  <si>
    <t>355270729</t>
  </si>
  <si>
    <t>Poznámka k položce:
d) Rozšíření otvoru na dveře</t>
  </si>
  <si>
    <t>Poznámka k položce:
e) Demontáž původních dveří vč. zárubní (1 ks 100 x 200 cm, 1 ks 100 x 220 cm)</t>
  </si>
  <si>
    <t>9689-R8</t>
  </si>
  <si>
    <t>Nová lékárnička na zeď</t>
  </si>
  <si>
    <t>-448478860</t>
  </si>
  <si>
    <t>Poznámka k položce:
11) Nová lékárnička na zeď</t>
  </si>
  <si>
    <t>9689-R9</t>
  </si>
  <si>
    <t xml:space="preserve">Demontáž původního ventilátoru s rámečkem </t>
  </si>
  <si>
    <t>1185594818</t>
  </si>
  <si>
    <t>Poznámka k položce:
h) Demontáž původního ventilátoru (30x30 s rámečkem 50x50 cm) 1 ks</t>
  </si>
  <si>
    <t>-771094430</t>
  </si>
  <si>
    <t>Poznámka k položce:
b) Demontáž původních obkladů stěn 31 m2</t>
  </si>
  <si>
    <t xml:space="preserve">Poznámka k položce:
1) Demontáže
a) Demontáž původního nábytkového vybavení
• Laboratorní stůl vč. armatur 6 ks
• Mycí stůl vč. armatur a dřezů 3 ks
• Stolek 2 ks
• Stůl dlouhý 1 ks
• Kovová stolička 16 ks
• Tabule 1 ks
• Kovový regál 4 ks
• Police 1 ks
• Skříň plechová 1 ks
</t>
  </si>
  <si>
    <t>723</t>
  </si>
  <si>
    <t>Zdravotechnika - vnitřní plynovod</t>
  </si>
  <si>
    <t>723120804</t>
  </si>
  <si>
    <t>Demontáž potrubí ocelové závitové svařované DN do 25</t>
  </si>
  <si>
    <t>-1778662180</t>
  </si>
  <si>
    <t>7239-R1</t>
  </si>
  <si>
    <t>Zaslepení stávajícího plynovodu</t>
  </si>
  <si>
    <t>863958896</t>
  </si>
  <si>
    <t xml:space="preserve">Poznámka k položce:
zaslepení stávajícího plynovodu včetně revize
</t>
  </si>
  <si>
    <t xml:space="preserve">Poznámka k položce:
nové připojovací potrubí k novým radiátorům
</t>
  </si>
  <si>
    <t>Poznámka k položce:
f) Demontáž původních radiátorů</t>
  </si>
  <si>
    <t>735151680</t>
  </si>
  <si>
    <t>Otopné těleso panelové třídeskové 3 přídavné přestupní plochy výška/délka 600/1400 mm výkon 3368 W</t>
  </si>
  <si>
    <t>-1252604289</t>
  </si>
  <si>
    <t>Poznámka k položce:
7) Nové deskové radiátory - musí být zachován stávající tepelný výkon místnosti</t>
  </si>
  <si>
    <t>751</t>
  </si>
  <si>
    <t>Vzduchotechnika</t>
  </si>
  <si>
    <t>7519-R1</t>
  </si>
  <si>
    <t>Nová mřížka na průduch v bílé barvě (50x50 cm)</t>
  </si>
  <si>
    <t>-1445511668</t>
  </si>
  <si>
    <t xml:space="preserve">Poznámka k položce:
10) Nová mřížka na průduch stejného materiálu a vzhledu jako původní s komaxitovým bílým nátěrem (50x50 cm) 1 ks
</t>
  </si>
  <si>
    <t>Nové profilované dřevěné dveře stejného vzhledu a stejné povrchové úpravy (nátěr) jako stávající vč. obložkových zárubní, kování a bezbariérového prahu - 1 ks 100 x 220 cm</t>
  </si>
  <si>
    <t>Poznámka k položce:
9) Nové profilované dřevěné dveře stejného vzhledu a stejné povrchové úpravy (nátěr) jako stávající vč. obložkových zárubní, kování a bezbariérového prahu - 1 ks 100 x 220 cm</t>
  </si>
  <si>
    <t>766-R95</t>
  </si>
  <si>
    <t>Nové profilované dřevěné dveře stejného vzhledu a stejné povrchové úpravy (nátěr) jako stávající vč. obložkových zárubní, kování a bezbariérového prahu - 1 ks 100 x 210 cm</t>
  </si>
  <si>
    <t>-1566199888</t>
  </si>
  <si>
    <t>Poznámka k položce:
9) Nové profilované dřevěné dveře stejného vzhledu a stejné povrchové úpravy (nátěr) jako stávající vč. obložkových zárubní, kování a bezbariérového prahu - 1 ks 100 x 210 cm</t>
  </si>
  <si>
    <t>771</t>
  </si>
  <si>
    <t>Podlahy z dlaždic</t>
  </si>
  <si>
    <t>771111011</t>
  </si>
  <si>
    <t>Vysátí podkladu před pokládkou dlažby</t>
  </si>
  <si>
    <t>2056316499</t>
  </si>
  <si>
    <t>771121011</t>
  </si>
  <si>
    <t>Nátěr penetrační na podlahu</t>
  </si>
  <si>
    <t>-969438777</t>
  </si>
  <si>
    <t>771151022</t>
  </si>
  <si>
    <t>Samonivelační stěrka podlah pevnosti 30 MPa tl přes 3 do 5 mm</t>
  </si>
  <si>
    <t>-815445697</t>
  </si>
  <si>
    <t>771474112</t>
  </si>
  <si>
    <t>Montáž soklů z dlaždic keramických rovných flexibilní lepidlo v přes 65 do 90 mm</t>
  </si>
  <si>
    <t>1434606193</t>
  </si>
  <si>
    <t>59761275</t>
  </si>
  <si>
    <t>sokl-dlažba keramická slinutá hladká do interiéru i exteriéru 330x80mm</t>
  </si>
  <si>
    <t>-827369896</t>
  </si>
  <si>
    <t>771574111</t>
  </si>
  <si>
    <t>Montáž podlah keramických hladkých lepených flexibilním lepidlem do 9 ks/m2</t>
  </si>
  <si>
    <t>940545947</t>
  </si>
  <si>
    <t>59761011</t>
  </si>
  <si>
    <t>dlažba keramická slinutá hladká do interiéru i exteriéru do 9ks/m2</t>
  </si>
  <si>
    <t>-2066637678</t>
  </si>
  <si>
    <t>771577114</t>
  </si>
  <si>
    <t>Příplatek k montáži podlah keramických lepených flexibilním lepidlem za spárování tmelem dvousložkovým</t>
  </si>
  <si>
    <t>-202236313</t>
  </si>
  <si>
    <t>771591115</t>
  </si>
  <si>
    <t>Podlahy spárování silikonem</t>
  </si>
  <si>
    <t>-510145373</t>
  </si>
  <si>
    <t>998771101</t>
  </si>
  <si>
    <t>Přesun hmot tonážní pro podlahy z dlaždic v objektech v do 6 m</t>
  </si>
  <si>
    <t>-724964648</t>
  </si>
  <si>
    <t>998771181</t>
  </si>
  <si>
    <t>Příplatek k přesunu hmot tonážní 771 prováděný bez použití mechanizace</t>
  </si>
  <si>
    <t>-379353924</t>
  </si>
  <si>
    <t>998771192</t>
  </si>
  <si>
    <t>Příplatek k přesunu hmot tonážní 771 za zvětšený přesun do 100 m</t>
  </si>
  <si>
    <t>1014128171</t>
  </si>
  <si>
    <t>Poznámka k položce:
c) Nové obklady v mycím koutě</t>
  </si>
  <si>
    <t>420449237</t>
  </si>
  <si>
    <t>-1172985273</t>
  </si>
  <si>
    <t>-1804732</t>
  </si>
  <si>
    <t xml:space="preserve">Poznámka k položce:
nové a stávající potrubí
</t>
  </si>
  <si>
    <t xml:space="preserve">Poznámka k položce:
8) Nové vertikální žaluzie mechanické s konzolemi kotvenými na strop – žaluzie budou děleny dle jednotlivých oken tak, aby se daly shrnout do prostoru pilíře </t>
  </si>
  <si>
    <t>2.1.1.4. - Odborná přípravna pro pokusy z chemie S14     1.NP</t>
  </si>
  <si>
    <t xml:space="preserve">    775 - Podlahy skládané</t>
  </si>
  <si>
    <t>319202214</t>
  </si>
  <si>
    <t>Dodatečná izolace zdiva tl přes 450 do 600 mm beztlakou injektáží silikonovou mikroemulzí</t>
  </si>
  <si>
    <t>-2037256972</t>
  </si>
  <si>
    <t>Poznámka k položce:
6) Injektáž zdiva v dolní části stěn</t>
  </si>
  <si>
    <t>612316121</t>
  </si>
  <si>
    <t>Sanační omítka vápenná jednovrstvá vnitřních stěn nanášená ručně</t>
  </si>
  <si>
    <t>-1765711829</t>
  </si>
  <si>
    <t>Poznámka k položce:
7) Nové sanační omítky v dolní části stěn</t>
  </si>
  <si>
    <t>612316191</t>
  </si>
  <si>
    <t>Příplatek k sanační vápenné jednovrstvé omítce vnitřních stěn za každých dalších 5 mm tloušťky přes 20 mm ručně</t>
  </si>
  <si>
    <t>1656800044</t>
  </si>
  <si>
    <t>612325131</t>
  </si>
  <si>
    <t>Omítka sanační jádrová vnitřních stěn nanášená ručně</t>
  </si>
  <si>
    <t>-1870023131</t>
  </si>
  <si>
    <t>Poznámka k položce:
 7) Nové sanační omítky v dolní části stěn</t>
  </si>
  <si>
    <t>612328131</t>
  </si>
  <si>
    <t>Potažení vnitřních stěn sanačním štukem tloušťky do 3 mm</t>
  </si>
  <si>
    <t>-1918767204</t>
  </si>
  <si>
    <t>612325419</t>
  </si>
  <si>
    <t>Oprava vnitřní vápenocementové hladké omítky stěn v rozsahu plochy přes 30 do 50 %  s celoplošným přeštukováním</t>
  </si>
  <si>
    <t>-936035925</t>
  </si>
  <si>
    <t>619991011</t>
  </si>
  <si>
    <t>Obalení konstrukcí a prvků fólií přilepenou lepící páskou</t>
  </si>
  <si>
    <t>-769248678</t>
  </si>
  <si>
    <t>631312131</t>
  </si>
  <si>
    <t>Doplnění dosavadních mazanin betonem prostým plochy do 4 m2 tloušťky přes 80 mm</t>
  </si>
  <si>
    <t>-452006924</t>
  </si>
  <si>
    <t>Poznámka k položce:
4) Zarovnání podlahy betonem do výšky stávající podlahy (6,68 x 2,3 x 0,2 m)</t>
  </si>
  <si>
    <t>Nová mřížka na průduch v bílé barvě (20x35 cm)</t>
  </si>
  <si>
    <t>Poznámka k položce:
12) Nová mřížka na průduch stejného materiálu a vzhledu jako původní s komaxitovým bílým nátěrem (20x35 cm) 1 ks</t>
  </si>
  <si>
    <t>1257610849</t>
  </si>
  <si>
    <t>Poznámka k položce:
e) Demontáž původních dveří vč. zárubní (1 ks 100 x 220 cm)</t>
  </si>
  <si>
    <t>Poznámka k položce:
h) Demontáž mřížky na průduchu (20x35 cm)</t>
  </si>
  <si>
    <t>-1676421979</t>
  </si>
  <si>
    <t>Poznámka k položce:
17) Nová lékárnička na zeď</t>
  </si>
  <si>
    <t>978013161</t>
  </si>
  <si>
    <t>Otlučení (osekání) vnitřní vápenné nebo vápenocementové omítky stěn v rozsahu přes 30 do 50 %</t>
  </si>
  <si>
    <t>266699484</t>
  </si>
  <si>
    <t>978013191</t>
  </si>
  <si>
    <t>Otlučení (osekání) vnitřní vápenné nebo vápenocementové omítky stěn v rozsahu přes 50 do 100 %</t>
  </si>
  <si>
    <t>177309573</t>
  </si>
  <si>
    <t xml:space="preserve">Poznámka k položce:
1) Demontáže
a) Demontáž původního nábytkového vybavení
• Stůl velký 3 ks
• Stůl 1 ks
• Stůl malý 1 ks
• Školní lavice 1 ks
• Židle 2 ks
• Skříň 8 ks
• Skříň (bílá) 1 ks
• Dřevěné schůdky 1 ks
</t>
  </si>
  <si>
    <t>721194105</t>
  </si>
  <si>
    <t>Vyvedení a upevnění odpadních výpustek DN 50</t>
  </si>
  <si>
    <t>-133099485</t>
  </si>
  <si>
    <t>725532122</t>
  </si>
  <si>
    <t>Elektrický ohřívač zásobníkový akumulační závěsný svislý 150 l / 3 kW</t>
  </si>
  <si>
    <t>1324721409</t>
  </si>
  <si>
    <t>Poznámka k položce:
15) Nový 150 l bojler  na zeď nad topení</t>
  </si>
  <si>
    <t>7259-R9</t>
  </si>
  <si>
    <t>Nový destilátor vody do mycího koutu</t>
  </si>
  <si>
    <t>-540288801</t>
  </si>
  <si>
    <t>Poznámka k položce:
16) Nový destilátor vody do mycího koutu</t>
  </si>
  <si>
    <t>-649589434</t>
  </si>
  <si>
    <t>-2141986836</t>
  </si>
  <si>
    <t xml:space="preserve">Poznámka k položce:
f) Demontáž původních radiátorů </t>
  </si>
  <si>
    <t>1551365740</t>
  </si>
  <si>
    <t>Poznámka k položce:
10) Nové deskové radiátory– musí být zachován stávající tepelný výkon učebny</t>
  </si>
  <si>
    <t>956783681</t>
  </si>
  <si>
    <t>1139733587</t>
  </si>
  <si>
    <t>-1452450598</t>
  </si>
  <si>
    <t>623594730</t>
  </si>
  <si>
    <t>482544624</t>
  </si>
  <si>
    <t>-485353329</t>
  </si>
  <si>
    <t>Poznámka k položce:
5) Nová podlahová krytina vč. obvodových lišt – protiskluzová dlažba</t>
  </si>
  <si>
    <t>476343021</t>
  </si>
  <si>
    <t>-1159082594</t>
  </si>
  <si>
    <t>771591112</t>
  </si>
  <si>
    <t>Izolace pod dlažbu nátěrem nebo stěrkou ve dvou vrstvách</t>
  </si>
  <si>
    <t>-658732349</t>
  </si>
  <si>
    <t>316705703</t>
  </si>
  <si>
    <t>1352109835</t>
  </si>
  <si>
    <t>-1237208334</t>
  </si>
  <si>
    <t>368539036</t>
  </si>
  <si>
    <t>775</t>
  </si>
  <si>
    <t>Podlahy skládané</t>
  </si>
  <si>
    <t>775521810</t>
  </si>
  <si>
    <t>Demontáž parketových tabulí s lištami přibíjenými do suti</t>
  </si>
  <si>
    <t>-588913297</t>
  </si>
  <si>
    <t>Poznámka k položce:
d) Demontáž – parkety</t>
  </si>
  <si>
    <t>Poznámka k položce:
c) Demontáž původní podlahové krytiny – PVC</t>
  </si>
  <si>
    <t>-1177572863</t>
  </si>
  <si>
    <t>-1043562632</t>
  </si>
  <si>
    <t>-422568569</t>
  </si>
  <si>
    <t>Nová barevná tematická fototapeta na stěně sousedící s chodbou</t>
  </si>
  <si>
    <t>Poznámka k položce:
9) Nová barevná tematická fototapeta na stěně sousedící s chodbou (3x3m)</t>
  </si>
  <si>
    <t>Poznámka k položce:
13) Nové vertikální žaluzie mechanické s konzolemi kotvenými na strop – žaluzie budou děleny dle jednotlivých oken tak, aby se daly shrnout do prostoru pilíře (1 ks 1,43 x 2,65 m, 2 ks 1,45x2,65 m)</t>
  </si>
  <si>
    <t>Poznámka k položce:
přípomoc při demontážích jinde neuvedené</t>
  </si>
  <si>
    <t>Poznámka k položce:
přípomoc při montážích jinde neuvedené</t>
  </si>
  <si>
    <t>Poznámka k položce:
přípomoc při demontáži jinde neuvedené</t>
  </si>
  <si>
    <t>2.1.1.5. - Odborný kabinet chemie S15  1.NP</t>
  </si>
  <si>
    <t xml:space="preserve">Poznámka k položce:
1) Injektáž zdiva v dolní části stěn 
</t>
  </si>
  <si>
    <t xml:space="preserve">Poznámka k položce:
2) Nové sanační omítky v dolní části stěn 8,4 m2
</t>
  </si>
  <si>
    <t xml:space="preserve">Poznámka k položce:
1) Demontáže
a) Demontáž původního nábytkového vybavení
• Stůl 4 ks
• Židle 1 ks
• Kovová skříňka 1 ks
• Skříň 1 ks
</t>
  </si>
  <si>
    <t>1782823186</t>
  </si>
  <si>
    <t>2126105523</t>
  </si>
  <si>
    <t>725850800</t>
  </si>
  <si>
    <t>Demontáž ventilů odpadních</t>
  </si>
  <si>
    <t>561178212</t>
  </si>
  <si>
    <t>1639310487</t>
  </si>
  <si>
    <t>638596820</t>
  </si>
  <si>
    <t>-37466373</t>
  </si>
  <si>
    <t>-1223288150</t>
  </si>
  <si>
    <t>-66473637</t>
  </si>
  <si>
    <t>-280373884</t>
  </si>
  <si>
    <t>1316527000</t>
  </si>
  <si>
    <t>-801566465</t>
  </si>
  <si>
    <t>-1914235726</t>
  </si>
  <si>
    <t>766411811</t>
  </si>
  <si>
    <t>Demontáž truhlářského obložení stěn z panelů plochy do 1,5 m2</t>
  </si>
  <si>
    <t>1101192727</t>
  </si>
  <si>
    <t>Poznámka k položce:
e) Demontáž dřevěného obložení kolem dveří</t>
  </si>
  <si>
    <t>766411822</t>
  </si>
  <si>
    <t>Demontáž truhlářského obložení stěn podkladových roštů</t>
  </si>
  <si>
    <t>1111771544</t>
  </si>
  <si>
    <t>Nové profilované dřevěné dveře stejného vzhledu a stejné povrchové úpravy (nátěr) jako stávající vč. obložkových zárubní, kování a bezbariérového prahu  70 x 220 cm</t>
  </si>
  <si>
    <t>1889312407</t>
  </si>
  <si>
    <t>-687195085</t>
  </si>
  <si>
    <t>297785406</t>
  </si>
  <si>
    <t>-189455319</t>
  </si>
  <si>
    <t>-1093370957</t>
  </si>
  <si>
    <t>-383827086</t>
  </si>
  <si>
    <t>-381846010</t>
  </si>
  <si>
    <t>1576697373</t>
  </si>
  <si>
    <t>75191240</t>
  </si>
  <si>
    <t>266176297</t>
  </si>
  <si>
    <t>1272519584</t>
  </si>
  <si>
    <t>1103546007</t>
  </si>
  <si>
    <t>1326506113</t>
  </si>
  <si>
    <t>124538746</t>
  </si>
  <si>
    <t>271421737</t>
  </si>
  <si>
    <t>1573622294</t>
  </si>
  <si>
    <t>-190855915</t>
  </si>
  <si>
    <t>Poznámka k položce:
11) Nové vertikální žaluzie mechanické s konzolemi kotvenými na zeď – žaluzie budou děleny dle jednotlivých oken tak, aby se daly shrnout do prostoru pilíře (1 ks 1,01 x 1,6 m, 1 ks 0,98 x 1,6 m, 1 ks 0,96 x 1,6 m)</t>
  </si>
  <si>
    <t>Poznámka k položce:
přípomoc při montáži jinde neuvedené</t>
  </si>
  <si>
    <t>Poznámka k položce:
"přípomoc při demontáži jinde neuvedené</t>
  </si>
  <si>
    <t>2.1.1.6. - Sklad S16</t>
  </si>
  <si>
    <t xml:space="preserve">Poznámka k položce:
1) Demontáže
a) Demontáž původního nábytkového vybavení
• Stůl 2 ks
• Kovová skříň na chemikálie 1 ks
</t>
  </si>
  <si>
    <t>-1917137116</t>
  </si>
  <si>
    <t>733111303</t>
  </si>
  <si>
    <t>Potrubí ocelové závitové černé svařované běžné nízkotlaké DN 15</t>
  </si>
  <si>
    <t>56857269</t>
  </si>
  <si>
    <t>Poznámka k položce:
nové připojovací k radiátoru</t>
  </si>
  <si>
    <t>735151591</t>
  </si>
  <si>
    <t>Otopné těleso panelové dvoudeskové 2 přídavné přestupní plochy výška/délka 900/400 mm výkon 925 W</t>
  </si>
  <si>
    <t>-2118660199</t>
  </si>
  <si>
    <t xml:space="preserve">Vzduchotechnika – nový odtah pro ventilátor vedený skrz stěnu ven z budovy </t>
  </si>
  <si>
    <t>1435880411</t>
  </si>
  <si>
    <t>Poznámka k položce:
4) Vzduchotechnika – nový odtah pro ventilátor vedený skrz stěnu ven z budovy
10)  Nový ventilátor (30x30)</t>
  </si>
  <si>
    <t>Poznámka k položce:
8) Nové profilované dřevěné dveře stejného vzhledu a stejné povrchové úpravy (nátěr) jako stávající vč. obložkových zárubní, kování a bezbariérového prahu - 1 ks 70 x 220 cm</t>
  </si>
  <si>
    <t>-1257058014</t>
  </si>
  <si>
    <t>1699293440</t>
  </si>
  <si>
    <t>-102912993</t>
  </si>
  <si>
    <t>451667783</t>
  </si>
  <si>
    <t>2088759614</t>
  </si>
  <si>
    <t>1237861944</t>
  </si>
  <si>
    <t>-1059998565</t>
  </si>
  <si>
    <t>1596715780</t>
  </si>
  <si>
    <t>1401828789</t>
  </si>
  <si>
    <t>-1886485859</t>
  </si>
  <si>
    <t>1943999929</t>
  </si>
  <si>
    <t>-729159788</t>
  </si>
  <si>
    <t>1972117450</t>
  </si>
  <si>
    <t>-1593577820</t>
  </si>
  <si>
    <t>-686478170</t>
  </si>
  <si>
    <t>2.1.1.7. - Chodba ke skladu S16 - výklenek</t>
  </si>
  <si>
    <t xml:space="preserve">Poznámka k položce:
nová omítka výklenku a přilehlých stěn
</t>
  </si>
  <si>
    <t>619991001</t>
  </si>
  <si>
    <t>Zakrytí podlah fólií přilepenou lepící páskou</t>
  </si>
  <si>
    <t>-1100103774</t>
  </si>
  <si>
    <t xml:space="preserve">Poznámka k položce:
chodba před výklenkem
</t>
  </si>
  <si>
    <t>Poznámka k položce:
b) Demontáž původních dvoukřídlých dveří vč. zárubní (1 ks 140 x220 cm)</t>
  </si>
  <si>
    <t>1997121917</t>
  </si>
  <si>
    <t xml:space="preserve">Poznámka k položce:
stávající omítky výklenu a přileklých ploch
</t>
  </si>
  <si>
    <t>766-R1</t>
  </si>
  <si>
    <t>Vestavěná skříň do výklenku s policemi z kaleného skla se zbroušenými hranami usazené do lišty (5 ks 140 x 50 cm) s novými celoprosklenými dvoukřídlými dveřmi s úzkým orámováním stejné povrchové úpravy (nátěr) jako stávající vč. obložkových zárubní</t>
  </si>
  <si>
    <t>-2053814889</t>
  </si>
  <si>
    <t>Poznámka k položce:
7) Vestavěná skříň do výklenku s policemi z kaleného skla se zbroušenými hranami usazené do lišty (5 ks 140 x 50 cm) s novými celoprosklenými dvoukřídlými dveřmi s úzkým orámováním stejné povrchové úpravy (nátěr) jako stávající vč. obložkových zárubní, kování a prahu (140 x 223 cm), dno skříně bude opatřeno nátěrem
Kompletní provedení dodávka, montáž, stavební přípomoce, přesun hmot</t>
  </si>
  <si>
    <t>-1419986463</t>
  </si>
  <si>
    <t xml:space="preserve">Poznámka k položce:
výklenku a přilehlých stěn
</t>
  </si>
  <si>
    <t>2003064411</t>
  </si>
  <si>
    <t>989925876</t>
  </si>
  <si>
    <t>-208628650</t>
  </si>
  <si>
    <t>389886803</t>
  </si>
  <si>
    <t>HZS1302</t>
  </si>
  <si>
    <t>Hodinová zúčtovací sazba zedník specialista</t>
  </si>
  <si>
    <t>-75081030</t>
  </si>
  <si>
    <t>HZS1312</t>
  </si>
  <si>
    <t>Hodinová zúčtovací sazba omítkář - štukatér</t>
  </si>
  <si>
    <t>627836849</t>
  </si>
  <si>
    <t>2.1.1.8. - Odborná učebna jazyků P07 (malá)    2.NP</t>
  </si>
  <si>
    <t xml:space="preserve">    763 - Konstrukce suché výstavby</t>
  </si>
  <si>
    <t>612325416</t>
  </si>
  <si>
    <t>Oprava vnitřní vápenocementové hladké omítky stěn v rozsahu plochy do 10 % s celoplošným přeštukováním</t>
  </si>
  <si>
    <t>-509165940</t>
  </si>
  <si>
    <t>Poznámka k položce:
f) Demontáž původních dveří vč. zárubní (100 x233 cm)</t>
  </si>
  <si>
    <t>971033541</t>
  </si>
  <si>
    <t>Vybourání otvorů ve zdivu cihelném pl do 1 m2 na MVC nebo MV tl do 300 mm</t>
  </si>
  <si>
    <t>-1176409529</t>
  </si>
  <si>
    <t>Poznámka k položce:
g) Demontáž původní vestavěné skříně vč. dveří a obložek (96x145x35 cm)</t>
  </si>
  <si>
    <t>978013121</t>
  </si>
  <si>
    <t>Otlučení (osekání) vnitřní vápenné nebo vápenocementové omítky stěn v rozsahu přes 5 do 10 %</t>
  </si>
  <si>
    <t>-627716340</t>
  </si>
  <si>
    <t>1141123931</t>
  </si>
  <si>
    <t>Poznámka k položce:
g) Demontáž původních obkladů u umyvadla v sousední úklidové místnosti č. P06</t>
  </si>
  <si>
    <t xml:space="preserve">Poznámka k položce:
1) Demontáže
a) Demontáž původního nábytkového vybavení
• Lavice 8 ks
• Židle 15 ks
• Židle na kolečkách 2 ks
• Skříň 4 ks
• Skříňka pod stůl 1 ks
• Tabule 1 ks
</t>
  </si>
  <si>
    <t>400028836</t>
  </si>
  <si>
    <t>498771063</t>
  </si>
  <si>
    <t>-1499124463</t>
  </si>
  <si>
    <t>7229R1</t>
  </si>
  <si>
    <t>ZTI otatní činnosti jinde neuvedené</t>
  </si>
  <si>
    <t>124212830</t>
  </si>
  <si>
    <t xml:space="preserve">Poznámka k položce:
4) ZTI – napojení umyvadla a baterie v mycím koutě na přívod teplé vody ze sousední úklidové místnosti č. P06 (skrz zeď) ve vzdálenosti 2 m
– napojení umyvadla a baterie v mycím koutě na stávající přívod studené vody
– napojení umyvadla v mycím koutě na stávající kanalizaci
– zapojení mediových prvků v mycím koutě (umyvadlo, baterie)
– příprava napojení vody (teplé a studené) a odpadu od umyvadlového koutu směrem ke kabinetu výchovného poradce č. P08  ve vzdálenosti 3,5 m
– příprava napojení odpadu od hlavní stoupačky ve zdi sousedící s chodbou směrem ke kabinetu výchovného poradce č. P08  ve vzdálenosti 3,5 m
– zapojení mediových prvků v mycím koutě (umyvadlo, baterie)
– zapojení mediových prvků v mycím koutě v sousední úklidové místnosti č. P06 (umyvadlo, baterie)
</t>
  </si>
  <si>
    <t>372729573</t>
  </si>
  <si>
    <t>-367613661</t>
  </si>
  <si>
    <t>-1699925113</t>
  </si>
  <si>
    <t>-724602251</t>
  </si>
  <si>
    <t>Poznámka k položce:
f) Demontáž původního umyvadla  v sousední úklidové místnosti č. P06</t>
  </si>
  <si>
    <t>725211617</t>
  </si>
  <si>
    <t>Umyvadlo keramické bílé šířky 600 mm s krytem na sifon připevněné na stěnu šrouby</t>
  </si>
  <si>
    <t>-2002014959</t>
  </si>
  <si>
    <t>Poznámka k položce:
h) Nové keramické umyvadlo 600 mmrie v sousední úklidové místnosti č. P06</t>
  </si>
  <si>
    <t>-1784372688</t>
  </si>
  <si>
    <t>Poznámka k položce:
11) Nový dávkovač mýdla na stěnu do mycího koutu</t>
  </si>
  <si>
    <t>-18707380</t>
  </si>
  <si>
    <t>Poznámka k položce:
11) Nový zásobník na skládané papírové utěrky do mycího koutu</t>
  </si>
  <si>
    <t>-1170057052</t>
  </si>
  <si>
    <t>Poznámka k položce:
f) Demontáž původní baterie v sousední úklidové místnosti č. P06</t>
  </si>
  <si>
    <t>725822613</t>
  </si>
  <si>
    <t>Baterie umyvadlová stojánková páková s výpustí</t>
  </si>
  <si>
    <t>-147839869</t>
  </si>
  <si>
    <t>Poznámka k položce:
h) Nová baterie v sousední úklidové místnosti č. P06</t>
  </si>
  <si>
    <t>2093298471</t>
  </si>
  <si>
    <t>-1135562806</t>
  </si>
  <si>
    <t>1905015176</t>
  </si>
  <si>
    <t>336345941</t>
  </si>
  <si>
    <t>1127057179</t>
  </si>
  <si>
    <t>251621219</t>
  </si>
  <si>
    <t>-1268124687</t>
  </si>
  <si>
    <t>479378790</t>
  </si>
  <si>
    <t>763</t>
  </si>
  <si>
    <t>Konstrukce suché výstavby</t>
  </si>
  <si>
    <t>763131452</t>
  </si>
  <si>
    <t>SDK podhled deska 1xH2 12,5 s izolací dvouvrstvá spodní kce profil CD+UD</t>
  </si>
  <si>
    <t>807427224</t>
  </si>
  <si>
    <t xml:space="preserve">Poznámka k položce:
10) Nová podhledová konstrukce – sádrokartonová podhledová deska 1xH2 12,5 s izolací dvouvrstvá spodní konstrukce profil CD+UD
</t>
  </si>
  <si>
    <t>763131714</t>
  </si>
  <si>
    <t>SDK podhled základní penetrační nátěr</t>
  </si>
  <si>
    <t>-1784188021</t>
  </si>
  <si>
    <t>998763301</t>
  </si>
  <si>
    <t>Přesun hmot tonážní pro sádrokartonové konstrukce v objektech v do 6 m</t>
  </si>
  <si>
    <t>266847360</t>
  </si>
  <si>
    <t>998763381</t>
  </si>
  <si>
    <t>Příplatek k přesunu hmot tonážní 763 SDK prováděný bez použití mechanizace</t>
  </si>
  <si>
    <t>-1759426111</t>
  </si>
  <si>
    <t>998763391</t>
  </si>
  <si>
    <t>Příplatek k přesunu hmot tonážní 763 SDK za zvětšený přesun do 100 m</t>
  </si>
  <si>
    <t>-961309281</t>
  </si>
  <si>
    <t>Nové profilované dřevěné dveře stejného vzhledu a stejné povrchové úpravy (nátěr) jako stávající vč. obložkových zárubní, kování a bezbariérového prahu – 100 x 223 cm</t>
  </si>
  <si>
    <t>Poznámka k položce:
7) Nové profilované dřevěné dveře stejného vzhledu a stejné povrchové úpravy (nátěr) jako stávající vč. obložkových zárubní, kování a bezbariérového prahu – 1 ks 100 x 223 cm</t>
  </si>
  <si>
    <t>Poznámka k položce:
c) Demontáž původní podlahové krytiny parket</t>
  </si>
  <si>
    <t>2134976830</t>
  </si>
  <si>
    <t>-158582649</t>
  </si>
  <si>
    <t>2115374805</t>
  </si>
  <si>
    <t>Poznámka k položce:
c) Demontáž původní podlahové krytiny PVC</t>
  </si>
  <si>
    <t>-1179446079</t>
  </si>
  <si>
    <t>-742742315</t>
  </si>
  <si>
    <t>-79769976</t>
  </si>
  <si>
    <t>-1913424564</t>
  </si>
  <si>
    <t>-1330709785</t>
  </si>
  <si>
    <t>-1708251926</t>
  </si>
  <si>
    <t>-1619734738</t>
  </si>
  <si>
    <t>1624110272</t>
  </si>
  <si>
    <t>2047590076</t>
  </si>
  <si>
    <t>958684100</t>
  </si>
  <si>
    <t>Poznámka k položce:
g) Nové obklady u umyvadla v sousední úklidové místnosti č. P06</t>
  </si>
  <si>
    <t>783601341</t>
  </si>
  <si>
    <t>Odrezivění litinových otopných těles před provedením nátěru</t>
  </si>
  <si>
    <t>387637871</t>
  </si>
  <si>
    <t>783601345</t>
  </si>
  <si>
    <t>Odmaštění litinových otopných těles odmašťovačem vodou ředitelným před provedením nátěru</t>
  </si>
  <si>
    <t>-790020576</t>
  </si>
  <si>
    <t>783601441</t>
  </si>
  <si>
    <t>Ometením litinových otopných těles před provedením nátěru</t>
  </si>
  <si>
    <t>-820421940</t>
  </si>
  <si>
    <t>783614141</t>
  </si>
  <si>
    <t>Základní jednonásobný syntetický nátěr litinových otopných těles</t>
  </si>
  <si>
    <t>171045172</t>
  </si>
  <si>
    <t>783617147</t>
  </si>
  <si>
    <t>Krycí dvojnásobný syntetický nátěr litinových otopných těles</t>
  </si>
  <si>
    <t>-698542163</t>
  </si>
  <si>
    <t>Poznámka k položce:
8) Nové vertikální žaluzie mechanické s konzolemi kotvenými na strop – žaluzie budou děleny dle jednotlivých oken tak, aby se daly shrnout do prostoru pilíře (1 ks 1,64x2,76 m, 1 ks 1,655x2,76 m, 1 ks 1,67x2,76 m)</t>
  </si>
  <si>
    <t>2.1.1.9. - Odborná učebna jazyků P11 (velká)   2.NP</t>
  </si>
  <si>
    <t>612325223</t>
  </si>
  <si>
    <t>Vápenocementová štuková omítka malých ploch přes 0,25 do 1 m2 na stěnách</t>
  </si>
  <si>
    <t>-591745945</t>
  </si>
  <si>
    <t>-345601493</t>
  </si>
  <si>
    <t>Poznámka k položce:
9) Nová mřížka na průduch stejného materiálu a vzhledu jako původní s komaxitovým bílým nátěrem (50x50 cm) 2 ks
Kompletní provedení dodávka, montáž, stavební přípomoce, přesun hmot</t>
  </si>
  <si>
    <t>Poznámka k položce:
f) Demontáž původních dveří vč. zárubní (100 x220 cm)</t>
  </si>
  <si>
    <t>392952149</t>
  </si>
  <si>
    <t>Poznámka k položce:
h) Demontáž mřížky na průduchu (50x50 cm) 2 ks</t>
  </si>
  <si>
    <t>978059511</t>
  </si>
  <si>
    <t>Odsekání a odebrání obkladů stěn z vnitřních obkládaček plochy do 1 m2</t>
  </si>
  <si>
    <t>1361308236</t>
  </si>
  <si>
    <t xml:space="preserve">Poznámka k položce:
1) Demontáže
a) Demontáž původního nábytkového vybavení
• Skříňka pod stůl 1 ks
• Reproduktory 2 ks
</t>
  </si>
  <si>
    <t>-1994509244</t>
  </si>
  <si>
    <t>-872816358</t>
  </si>
  <si>
    <t>1171446771</t>
  </si>
  <si>
    <t>Poznámka k položce:
12) Nový dávkovač mýdla na stěnu do mycího koutu</t>
  </si>
  <si>
    <t>24853798</t>
  </si>
  <si>
    <t>Poznámka k položce:
12) Nový zásobník na skládané papírové utěrky do mycího koutu</t>
  </si>
  <si>
    <t>108500749</t>
  </si>
  <si>
    <t>1701655502</t>
  </si>
  <si>
    <t xml:space="preserve">Poznámka k položce:
NA STÁVAJÍCÍ PRKNA
5)  nové OSB </t>
  </si>
  <si>
    <t>2123590704</t>
  </si>
  <si>
    <t>Poznámka k položce:
11) Nová podhledová konstrukce – sádrokartonová podhledová deska 1xH2 12,5 s izolací dvouvrstvá spodní konstrukce profil CD+UD</t>
  </si>
  <si>
    <t>-1991343890</t>
  </si>
  <si>
    <t>Nové profilované dřevěné dveře stejného vzhledu a stejné povrchové úpravy (nátěr) jako stávající vč. obložkových zárubní, kování a bezbariérového prahu –  110 x 220 cm</t>
  </si>
  <si>
    <t>Poznámka k položce:
9) Nové profilované dřevěné dveře stejného vzhledu a stejné povrchové úpravy (nátěr) jako stávající vč. obložkových zárubní, kování a bezbariérového prahu – 1 ks 100 x 220 cm</t>
  </si>
  <si>
    <t xml:space="preserve">Poznámka k položce:
c) Demontáž původní podlahové krytiny – parkety, </t>
  </si>
  <si>
    <t>329053102</t>
  </si>
  <si>
    <t>-1466258290</t>
  </si>
  <si>
    <t>-629869156</t>
  </si>
  <si>
    <t>-695787976</t>
  </si>
  <si>
    <t>Poznámka k položce:
7) Nové vertikální žaluzie mechanické s konzolemi kotvenými na strop – žaluzie budou děleny dle jednotlivých oken tak, aby se daly shrnout do prostoru pilíře (3 ks 1,66x2,76 m)</t>
  </si>
  <si>
    <t>2.1.1.10. - Odborná polytechnická učebna 118    3.NP</t>
  </si>
  <si>
    <t>1184326041</t>
  </si>
  <si>
    <t>1453160717</t>
  </si>
  <si>
    <t>Poznámka k položce:
8) Nová mřížka na průduch stejného materiálu a vzhledu jako původní s komaxitovým bílým nátěrem (50x50 cm) 2 ks
Kompletní provedení dodávka, montáž, stavební přípomoce, přesun hmot</t>
  </si>
  <si>
    <t>Poznámka k položce:
i) Demontáž původních dveří vč. zárubní (1 ks 100x220 cm, 1 ks 80x200 cm)</t>
  </si>
  <si>
    <t>191198593</t>
  </si>
  <si>
    <t>Poznámka k položce:
Demontáž mřížky na průduchu (50x50 cm) 2 ks</t>
  </si>
  <si>
    <t>968072876</t>
  </si>
  <si>
    <t>Vybourání mříží pl přes 2 m2</t>
  </si>
  <si>
    <t>1557827119</t>
  </si>
  <si>
    <t>Poznámka k položce:
j) Demontáž železné mříže ze dveří (1 ks 100x220 cm)</t>
  </si>
  <si>
    <t>971033641</t>
  </si>
  <si>
    <t>Vybourání otvorů ve zdivu cihelném pl do 4 m2 na MVC nebo MV tl do 300 mm</t>
  </si>
  <si>
    <t>-618436811</t>
  </si>
  <si>
    <t>Poznámka k položce:
k) Vybourání otvoru ve zdi sousedící s ICT učebnou (1,84 x 3,68 m)</t>
  </si>
  <si>
    <t>254784742</t>
  </si>
  <si>
    <t xml:space="preserve">Poznámka k položce:
1) Demontáže
a) Demontáž původního nábytkového vybavení
• Stůl učitelský 1 ks
• Skříňka pod stůl 1 ks
• Stůl žákovský 22 ks
• Židle žákovská 22 ks
b) Demontáž původního dřevěného stupínku (4,71 x 1,925 x 0,25 m)
</t>
  </si>
  <si>
    <t>496929479</t>
  </si>
  <si>
    <t>997013213</t>
  </si>
  <si>
    <t>Vnitrostaveništní doprava suti a vybouraných hmot pro budovy v přes 9 do 12 m ručně</t>
  </si>
  <si>
    <t>-1859465304</t>
  </si>
  <si>
    <t>1431007454</t>
  </si>
  <si>
    <t>-1467976294</t>
  </si>
  <si>
    <t>-1057300108</t>
  </si>
  <si>
    <t>-1368916762</t>
  </si>
  <si>
    <t>998018002</t>
  </si>
  <si>
    <t>Přesun hmot ruční pro budovy v přes 6 do 12 m</t>
  </si>
  <si>
    <t>805334616</t>
  </si>
  <si>
    <t>665963718</t>
  </si>
  <si>
    <t>-2098013746</t>
  </si>
  <si>
    <t xml:space="preserve">Poznámka k položce:
 napojení 2 ks dřezů v mycím koutě </t>
  </si>
  <si>
    <t>998721102</t>
  </si>
  <si>
    <t>Přesun hmot tonážní pro vnitřní kanalizace v objektech v přes 6 do 12 m</t>
  </si>
  <si>
    <t>-32363939</t>
  </si>
  <si>
    <t>-73081344</t>
  </si>
  <si>
    <t>-2033211963</t>
  </si>
  <si>
    <t>998722102</t>
  </si>
  <si>
    <t>Přesun hmot tonážní pro vnitřní vodovod v objektech v přes 6 do 12 m</t>
  </si>
  <si>
    <t>1684406147</t>
  </si>
  <si>
    <t>-966312680</t>
  </si>
  <si>
    <t>7259-R1</t>
  </si>
  <si>
    <t>-152166592</t>
  </si>
  <si>
    <t>998734102</t>
  </si>
  <si>
    <t>Přesun hmot tonážní pro armatury v objektech v přes 6 do 12 m</t>
  </si>
  <si>
    <t>185309661</t>
  </si>
  <si>
    <t>1433016073</t>
  </si>
  <si>
    <t>413642610</t>
  </si>
  <si>
    <t>Poznámka k položce:
5) Nová podlahová krytina  - podklad OSB desky</t>
  </si>
  <si>
    <t>998762102</t>
  </si>
  <si>
    <t>Přesun hmot tonážní pro kce tesařské v objektech v přes 6 do 12 m</t>
  </si>
  <si>
    <t>-911726801</t>
  </si>
  <si>
    <t>1216186866</t>
  </si>
  <si>
    <t>611584916</t>
  </si>
  <si>
    <t>Poznámka k položce:
9) Nová podhledová konstrukce – sádrokartonová podhledová deska 1xH2 12,5 s izolací dvouvrstvá spodní konstrukce profil CD+UD</t>
  </si>
  <si>
    <t>998763302</t>
  </si>
  <si>
    <t>Přesun hmot tonážní pro sádrokartonové konstrukce v objektech v přes 6 do 12 m</t>
  </si>
  <si>
    <t>-1939820674</t>
  </si>
  <si>
    <t>439489913</t>
  </si>
  <si>
    <t>-97265561</t>
  </si>
  <si>
    <t>766411821</t>
  </si>
  <si>
    <t>Demontáž truhlářského obložení stěn z palubek</t>
  </si>
  <si>
    <t>-1402467438</t>
  </si>
  <si>
    <t xml:space="preserve">Poznámka k položce:
f) Demontáž dřevěného obložení zdí </t>
  </si>
  <si>
    <t>1227632957</t>
  </si>
  <si>
    <t>Nové profilované dřevěné dveře stejného vzhledu a stejné povrchové úpravy (nátěr) jako stávající vč. obložkových zárubní, kování a bezbariérového prahu</t>
  </si>
  <si>
    <t>Poznámka k položce:
7) Nové profilované dřevěné dveře stejného vzhledu a stejné povrchové úpravy (nátěr) jako stávající vč. obložkových zárubní, kování a bezbariérového prahu – 1 ks 100x220 cm</t>
  </si>
  <si>
    <t>Poznámka k položce:
e) Demontáž původní podlahové krytiny parkety</t>
  </si>
  <si>
    <t xml:space="preserve">Poznámka k položce:
e) Demontáž původní podlahové krytiny  PVC </t>
  </si>
  <si>
    <t xml:space="preserve">Poznámka k položce:
5) Nová podlahová krytina </t>
  </si>
  <si>
    <t>998776102</t>
  </si>
  <si>
    <t>Přesun hmot tonážní pro podlahy povlakové v objektech v přes 6 do 12 m</t>
  </si>
  <si>
    <t>-1845967842</t>
  </si>
  <si>
    <t>-488324897</t>
  </si>
  <si>
    <t>906472589</t>
  </si>
  <si>
    <t>998781102</t>
  </si>
  <si>
    <t>Přesun hmot tonážní pro obklady keramické v objektech v přes 6 do 12 m</t>
  </si>
  <si>
    <t>-1759049340</t>
  </si>
  <si>
    <t>1245719313</t>
  </si>
  <si>
    <t>-1407056849</t>
  </si>
  <si>
    <t>784131011</t>
  </si>
  <si>
    <t>Odstranění lepených tapet s makulaturou ze stropů nebo sloupů v do 3,80 m</t>
  </si>
  <si>
    <t>-475441113</t>
  </si>
  <si>
    <t>Poznámka k položce:
g) Demontáž PVC obložení zdí a stropu</t>
  </si>
  <si>
    <t>784131013</t>
  </si>
  <si>
    <t>Odstranění lepených tapet s makulaturou ze stěn v do 3,80 m</t>
  </si>
  <si>
    <t>1101611249</t>
  </si>
  <si>
    <t>Nové vertikální žaluzie mechanické s konzolemi kotvenými na strop – žaluzie budou děleny dle jednotlivých oken tak, aby se daly shrnout do prostoru pilíře</t>
  </si>
  <si>
    <t>Poznámka k položce:
14) Nové vertikální žaluzie mechanické s konzolemi kotvenými na strop – žaluzie budou děleny dle jednotlivých oken tak, aby se daly shrnout do prostoru pilíře (3 ks 1,53x2,78 m, 1 ks 1,54x2,78 m)</t>
  </si>
  <si>
    <t>2.1.1.11. - Serverovna 118a    3.NP</t>
  </si>
  <si>
    <t>1829049059</t>
  </si>
  <si>
    <t>Nová serverová skříň s úpravou přívodních kabelů</t>
  </si>
  <si>
    <t>-88428074</t>
  </si>
  <si>
    <t xml:space="preserve">Poznámka k položce:
10) Nová serverová skříň
11) Překabelování původních kabelů vedoucích k serverové skříni
</t>
  </si>
  <si>
    <t>751-R2</t>
  </si>
  <si>
    <t>Nová klimatizace k serveru</t>
  </si>
  <si>
    <t>-1143613639</t>
  </si>
  <si>
    <t>Poznámka k položce:
12) Nová klimatizace k serveru</t>
  </si>
  <si>
    <t xml:space="preserve">Poznámka k položce:
5) Nová podlahová krytina podklad z desk OSB </t>
  </si>
  <si>
    <t>1659840038</t>
  </si>
  <si>
    <t>763112325</t>
  </si>
  <si>
    <t>SDK příčka mezibytová tl 205 mm zdvojený profil CW+UW 75 desky 2xDF 12,5 s dvojitou izolací EI 90 Rw do 69 dB</t>
  </si>
  <si>
    <t>-1873801723</t>
  </si>
  <si>
    <t>Poznámka k položce:
4) Nová sádrokartonová příčka mezibytová tl. 205 mm zdvojený profil CW+UW 75 desky 2xDF 12,5 s dvojitou izolací EI 90 Rw do 69 Db</t>
  </si>
  <si>
    <t>Poznámka k položce:
13) Nová podhledová konstrukce – sádrokartonová podhledová deska 1xH2 12,5 s izolací dvouvrstvá spodní konstrukce profil CD+UD</t>
  </si>
  <si>
    <t>103779254</t>
  </si>
  <si>
    <t>1359809587</t>
  </si>
  <si>
    <t>Poznámka k položce:
a) Demontáž dřevěného obložení topení (1 ks 158x30x73 cm)</t>
  </si>
  <si>
    <t>493021287</t>
  </si>
  <si>
    <t>Nové profilované dřevěné dveře stejného vzhledu a stejné povrchové úpravy (nátěr) jako dveře do polytechnické učebny vč. obložkových zárubní, kování a prahu – 1 ks 90x220 cm</t>
  </si>
  <si>
    <t>Poznámka k položce:
7) Nové profilované dřevěné dveře stejného vzhledu a stejné povrchové úpravy (nátěr) jako dveře do polytechnické učebny vč. obložkových zárubní, kování a prahu – 1 ks 90x220 cm</t>
  </si>
  <si>
    <t>Poznámka k položce:
demontáž parket</t>
  </si>
  <si>
    <t xml:space="preserve">Poznámka k položce:
5) Nová podlahová krytina vč. podlahových lišt  PVC </t>
  </si>
  <si>
    <t>414160527</t>
  </si>
  <si>
    <t>2.1.1.12 - Odborná IVT/ ICT dvojučebna 117, 116    3.NP</t>
  </si>
  <si>
    <t>Poznámka k položce:
12) Nová mřížka na průduch stejného materiálu a vzhledu jako původní s komaxitovým bílým nátěrem (50x50 cm) 2 ks
Kompletní provedení dodávka, montáž, stavební přípomoce, přesun hmot</t>
  </si>
  <si>
    <t>-889973367</t>
  </si>
  <si>
    <t>962032231</t>
  </si>
  <si>
    <t>Bourání zdiva z cihel pálených nebo vápenopískových na MV nebo MVC přes 1 m3</t>
  </si>
  <si>
    <t>-1507890158</t>
  </si>
  <si>
    <t>Poznámka k položce:
i) Vybourání nenosné příčky oddělující obě učebny 20 m2</t>
  </si>
  <si>
    <t xml:space="preserve">Poznámka k položce:
k) Demontáž původních dveří vč. zárubní (2 ks 100x220 cm, 1 ks 78x220 cm)
</t>
  </si>
  <si>
    <t>968062747</t>
  </si>
  <si>
    <t>Vybourání stěn dřevěných plných, zasklených nebo výkladních pl přes 4 m2</t>
  </si>
  <si>
    <t>622066191</t>
  </si>
  <si>
    <t>Poznámka k položce:
h) Demontáž dřevěných posuvných dveří (2,6 x 2,5 m)</t>
  </si>
  <si>
    <t>Poznámka k položce:
n) Demontáž mřížky na průduchu (50x50 cm) 2 ks</t>
  </si>
  <si>
    <t>968072456</t>
  </si>
  <si>
    <t>Vybourání kovových dveřních zárubní pl přes 2 m2</t>
  </si>
  <si>
    <t>-831516284</t>
  </si>
  <si>
    <t>Poznámka k položce:
l) Demontáž kovového rámu kolem dveří (1 ks 105x225 cm)</t>
  </si>
  <si>
    <t>Poznámka k položce:
f) Demontáž původních obkladů v umyvadlovém koutě v kabinetu č. 115</t>
  </si>
  <si>
    <t xml:space="preserve">Poznámka k položce:
a) Demontáž původního nábytkového vybavení
• Stůl na PC učitelský 2 ks
• Židle učitelská 2 ks
• Stůl na PC žákovský 34 ks
• Židle žákovská 33 ks
• Tabule 1 ks
• Serverová skříň 1 ks
</t>
  </si>
  <si>
    <t>997013212</t>
  </si>
  <si>
    <t>Vnitrostaveništní doprava suti a vybouraných hmot pro budovy v přes 6 do 9 m ručně</t>
  </si>
  <si>
    <t>723871249</t>
  </si>
  <si>
    <t>931844478</t>
  </si>
  <si>
    <t>878034534</t>
  </si>
  <si>
    <t>1486105257</t>
  </si>
  <si>
    <t>805026044</t>
  </si>
  <si>
    <t>1586853959</t>
  </si>
  <si>
    <t xml:space="preserve">Poznámka k položce:
4) ZTI – napojení umyvadla a baterie v mycím koutě na přívod vody (teplá a studená) a kanalizaci ze sousedního kabinetu č. 115 (skrz zeď) ve vzdálenosti 3 m
– zapojení mediových prvků v mycím koutě (umyvadlo, baterie)
– napojení umyvadla a baterie v mycím koutě v sousedním kabinetu č. 115 na stávající přívod studené vody, teplé vody z bojleru a kanalizaci
– zapojení mediových prvků v mycím koutě v sousedním kabinetu č. 115 (umyvadlo, baterie)
– zapojení bojleru v kabinetu č. 115 k ZTI
</t>
  </si>
  <si>
    <t>-1858615549</t>
  </si>
  <si>
    <t>911184544</t>
  </si>
  <si>
    <t>1974111490</t>
  </si>
  <si>
    <t>Poznámka k položce:
e) Demontáž umyvadla v umyvadlovém koutě v kabinetu č. 115</t>
  </si>
  <si>
    <t>658316289</t>
  </si>
  <si>
    <t>-2090736444</t>
  </si>
  <si>
    <t>665714681</t>
  </si>
  <si>
    <t>725532101</t>
  </si>
  <si>
    <t>Elektrický ohřívač zásobníkový akumulační závěsný svislý 10 l / 2 kW</t>
  </si>
  <si>
    <t>1158005877</t>
  </si>
  <si>
    <t>Poznámka k položce:
15) Nový 10 l bojler pod stávající umyvadlo v kabinetu č. 115 (pro přívod teplé vody do učebny)</t>
  </si>
  <si>
    <t>Poznámka k položce:
e) Demontáž baterie v umyvadlovém koutě v kabinetu č. 115</t>
  </si>
  <si>
    <t>998725102</t>
  </si>
  <si>
    <t>Přesun hmot tonážní pro zařizovací předměty v objektech v přes 6 do 12 m</t>
  </si>
  <si>
    <t>1562756762</t>
  </si>
  <si>
    <t>-2127397768</t>
  </si>
  <si>
    <t>-2094076915</t>
  </si>
  <si>
    <t>-673788428</t>
  </si>
  <si>
    <t>-1059404778</t>
  </si>
  <si>
    <t>-337929184</t>
  </si>
  <si>
    <t>-1802658091</t>
  </si>
  <si>
    <t>Poznámka k položce:
g) Demontáž původního radiátoru u tabule vč. radiátorových ventilů a přívodního potrubí (1 ks 20 žeber)</t>
  </si>
  <si>
    <t>-1596078833</t>
  </si>
  <si>
    <t>1269381650</t>
  </si>
  <si>
    <t>Poznámka k položce:
14) Nové podhledové reproduktory 8 ks (4 ks do každé části, výkon 15-7,5 W/100 V, frekvenční rozsah 50 Hz–20 kHz, citlivost 86 dB/1 W/1 m, stupeň krytí IP 30, montáž do stropního podhledu), rozhlasová ústředna (podle rozdělení učebny na 2 části, podpora streamovacích služeb, LAN, WIFI, bluetooth), 1 sada bezdrátový mikrofon (přijímač na 2 ks bezdrátových mikrofonů – náhlavní a klopový mikrofon, frekvenční rozsah 35 Hz–16 kHz, automatické párování) a reproduktorový kabel 2x1,5</t>
  </si>
  <si>
    <t>Poznámka k položce:
6) Nová podlahová krytina podklad  OSB pod PVC</t>
  </si>
  <si>
    <t>Poznámka k položce:
c) Demontáž původní podlahové krytiny – OSB 55,8 m2</t>
  </si>
  <si>
    <t>-618669471</t>
  </si>
  <si>
    <t>2100034802</t>
  </si>
  <si>
    <t>-1559934510</t>
  </si>
  <si>
    <t>1628322630</t>
  </si>
  <si>
    <t>Poznámka k položce:
5) Nová sádrokartonová příčka mezibytová tl. 205 mm zdvojený profil CW+UW 75 desky 2xDF 12,5 s dvojitou izolací EI 90 Rw do 69 Db 25 m2</t>
  </si>
  <si>
    <t>2043182030</t>
  </si>
  <si>
    <t>Poznámka k položce:
16) Nová podhledová konstrukce – sádrokartonová podhledová deska 1xH2 12,5 s izolací dvouvrstvá spodní konstrukce profil CD+UD</t>
  </si>
  <si>
    <t>-738785077</t>
  </si>
  <si>
    <t>-1956051806</t>
  </si>
  <si>
    <t>-746952865</t>
  </si>
  <si>
    <t>44689642</t>
  </si>
  <si>
    <t>766111820</t>
  </si>
  <si>
    <t>Demontáž truhlářských stěn dřevěných plných</t>
  </si>
  <si>
    <t>1040012674</t>
  </si>
  <si>
    <t>1212270344</t>
  </si>
  <si>
    <t>Poznámka k položce:
f) Demontáž dřevěného obložení topení (1 ks 158x30x73 cm, 1 ks 160x30x73 cm)</t>
  </si>
  <si>
    <t>413066494</t>
  </si>
  <si>
    <t>Poznámka k položce:
e) Demontáž dřevěného obložení zdí (učebna IVT/ICT 117) 27,2 m2</t>
  </si>
  <si>
    <t>-1604848137</t>
  </si>
  <si>
    <t>Nové zvukově izolované, profilované dřevěné dveře stejného vzhledu a stejné povrchové úpravy (nátěr) vč. obložkových zárubní, kování a bezbariérového prahu –  78x220 cm</t>
  </si>
  <si>
    <t>2119595548</t>
  </si>
  <si>
    <t>Poznámka k položce:
10) Nové zvukově izolované, profilované dřevěné dveře stejného vzhledu a stejné povrchové úpravy (nátěr) vč. obložkových zárubní, kování a bezbariérového prahu – 1 ks 78x220 cm</t>
  </si>
  <si>
    <t>766-R94</t>
  </si>
  <si>
    <t>Nové profilované dřevěné dveře stejného vzhledu a stejné povrchové úpravy (nátěr) jako dveře do IVT/ICT dvojučebny vč. obložkových zárubní, kování a bezbariérového prahu – 100x220 cm</t>
  </si>
  <si>
    <t>150580358</t>
  </si>
  <si>
    <t>Poznámka k položce:
11) Nové profilované dřevěné dveře stejného vzhledu a stejné povrchové úpravy (nátěr) jako dveře do IVT/ICT dvojučebny vč. obložkových zárubní, kování a bezbariérového prahu – 2 ks 100x220 cm</t>
  </si>
  <si>
    <t>766-R97</t>
  </si>
  <si>
    <t>Nové profilované dřevěné dveře stejného vzhledu a stejné povrchové úpravy (nátěr) jako dveře do IVT/ICT dvojučebny vč. obložkových zárubní, kování a bezbariérového prahu – 90x220 cm</t>
  </si>
  <si>
    <t>75804734</t>
  </si>
  <si>
    <t>Poznámka k položce:
11) Nové profilované dřevěné dveře stejného vzhledu a stejné povrchové úpravy (nátěr) jako dveře do IVT/ICT dvojučebny vč. obložkových zárubní, kování a bezbariérového prahu – 1 ks 90x220 cm</t>
  </si>
  <si>
    <t>1040057571</t>
  </si>
  <si>
    <t>Poznámka k položce:
b) Demontáž původní podlahové krytiny – parkety 46,5 m2</t>
  </si>
  <si>
    <t>Poznámka k položce:
d) Demontáž původní podlahové krytiny – PVC  102,3 m2</t>
  </si>
  <si>
    <t xml:space="preserve">Poznámka k položce:
6) Nová podlahová krytina PVC </t>
  </si>
  <si>
    <t>612710822</t>
  </si>
  <si>
    <t>1839377288</t>
  </si>
  <si>
    <t>333523779</t>
  </si>
  <si>
    <t>Poznámka k položce:
e) Nové obklady v mycím koutě v kabinetu č. 115</t>
  </si>
  <si>
    <t>1110312676</t>
  </si>
  <si>
    <t>1572283223</t>
  </si>
  <si>
    <t>709306350</t>
  </si>
  <si>
    <t>1860593120</t>
  </si>
  <si>
    <t>-1692491393</t>
  </si>
  <si>
    <t>487322689</t>
  </si>
  <si>
    <t>-1654124518</t>
  </si>
  <si>
    <t>1771414962</t>
  </si>
  <si>
    <t>Poznámka k položce:
8) Nové vertikální žaluzie mechanické s konzolemi kotvenými na strop – žaluzie budou děleny dle jednotlivých oken tak, aby se daly shrnout do prostoru pilíře (4 ks 1,57x2,78 m, 1 ks 1,58x2,8 m, 1 ks 1,6x2,8 m)</t>
  </si>
  <si>
    <t>2.1.1.13. - Bezbariérové toalety a toalety pro zaměstnance 101    3.NP</t>
  </si>
  <si>
    <t xml:space="preserve">    726 - Zdravotechnika - předstěnové instalace</t>
  </si>
  <si>
    <t>443524126</t>
  </si>
  <si>
    <t>Poznámka k položce:
e) Zazdění stávajícího okna dle výkresu č. D.1.1.b.18 (84x150 cm)</t>
  </si>
  <si>
    <t>317121251</t>
  </si>
  <si>
    <t>Montáž ŽB překladů prefabrikovaných do rýh světlosti otvoru přes 1050 do 1800 mm</t>
  </si>
  <si>
    <t>864415366</t>
  </si>
  <si>
    <t>Poznámka k položce:
34) Nový železobetonový překlad 150 cm – viz výkres č. D.1.1.b.18  3 ks</t>
  </si>
  <si>
    <t>59321071</t>
  </si>
  <si>
    <t>překlad železobetonový RZP 1490x140x140mm</t>
  </si>
  <si>
    <t>1552466036</t>
  </si>
  <si>
    <t xml:space="preserve">Poznámka k položce:
obvodové stěny
</t>
  </si>
  <si>
    <t>612321121</t>
  </si>
  <si>
    <t>Vápenocementová omítka hladká jednovrstvá vnitřních stěn nanášená ručně</t>
  </si>
  <si>
    <t>-476998060</t>
  </si>
  <si>
    <t xml:space="preserve">Poznámka k položce:
doplnění betonu pod novou dlažbu
</t>
  </si>
  <si>
    <t>-1680315810</t>
  </si>
  <si>
    <t>Poznámka k položce:
11) Nová mřížka na průduch stejného materiálu a vzhledu jako původní s komaxitovým bílým nátěrem (50x50 cm)
Kompletní provedení dodávka, montáž, stavební přípomoce, přesun hmot</t>
  </si>
  <si>
    <t>962031133</t>
  </si>
  <si>
    <t>Bourání příček z cihel pálených na MVC tl do 150 mm</t>
  </si>
  <si>
    <t>733015036</t>
  </si>
  <si>
    <t>Poznámka k položce:
b) Demontáž původních příček vč. 7 ks dveří</t>
  </si>
  <si>
    <t>Poznámka k položce:
a) Demontáž původní podlahové krytiny – dlažba s podkladní mazaninou</t>
  </si>
  <si>
    <t>-1390858957</t>
  </si>
  <si>
    <t>971033651</t>
  </si>
  <si>
    <t>Vybourání otvorů ve zdivu cihelném pl do 4 m2 na MVC nebo MV tl do 600 mm</t>
  </si>
  <si>
    <t>-1648852129</t>
  </si>
  <si>
    <t>Poznámka k položce:
d) Vybourání otvoru pro dveře dle výkresu č. D.1.1.b.18</t>
  </si>
  <si>
    <t>974031666</t>
  </si>
  <si>
    <t>Vysekání rýh ve zdivu cihelném pro vtahování nosníků hl do 150 mm v do 250 mm</t>
  </si>
  <si>
    <t>-1232460297</t>
  </si>
  <si>
    <t xml:space="preserve">Poznámka k položce:
d) v.č. D.1.1.b.18 - pro osazení překladů
</t>
  </si>
  <si>
    <t>-1581868927</t>
  </si>
  <si>
    <t>Poznámka k položce:
c) Demontáž původních obkladů stěn po obvodu místnosti</t>
  </si>
  <si>
    <t>721171905</t>
  </si>
  <si>
    <t>Potrubí z PP vsazení odbočky do hrdla DN 110</t>
  </si>
  <si>
    <t>-524219489</t>
  </si>
  <si>
    <t>721171915</t>
  </si>
  <si>
    <t>Potrubí z PP propojení potrubí DN 110</t>
  </si>
  <si>
    <t>1441669058</t>
  </si>
  <si>
    <t>-1201984768</t>
  </si>
  <si>
    <t>-1090936914</t>
  </si>
  <si>
    <t>690330935</t>
  </si>
  <si>
    <t>721194109</t>
  </si>
  <si>
    <t>Vyvedení a upevnění odpadních výpustek DN 110</t>
  </si>
  <si>
    <t>1898614920</t>
  </si>
  <si>
    <t>721212122</t>
  </si>
  <si>
    <t>Odtokový sprchový žlab délky 750 mm s krycím roštem a zápachovou uzávěrkou</t>
  </si>
  <si>
    <t>-2026125682</t>
  </si>
  <si>
    <t>721229111</t>
  </si>
  <si>
    <t xml:space="preserve">Montáž zápachové uzávěrky </t>
  </si>
  <si>
    <t>-41533436</t>
  </si>
  <si>
    <t>48481003</t>
  </si>
  <si>
    <t>sifon pro odvod kondenzátu</t>
  </si>
  <si>
    <t>1234642669</t>
  </si>
  <si>
    <t>Poznámka k položce:
Kalich pro úkapy se zápach. uzávěrkou</t>
  </si>
  <si>
    <t>721274123</t>
  </si>
  <si>
    <t>Přivzdušňovací ventil vnitřní odpadních potrubí DN 100</t>
  </si>
  <si>
    <t>-1788740852</t>
  </si>
  <si>
    <t>640365246</t>
  </si>
  <si>
    <t>840660992</t>
  </si>
  <si>
    <t>2009545547</t>
  </si>
  <si>
    <t>-1518273056</t>
  </si>
  <si>
    <t>-2016818963</t>
  </si>
  <si>
    <t>Ochrana vodovodního potrubí přilepenými termoizolačními trubicemi z PE tl přes 6 do 9 mm DN do 22 mm</t>
  </si>
  <si>
    <t>-1744321483</t>
  </si>
  <si>
    <t>Vyvedení a upevnění výpustku DN do 25</t>
  </si>
  <si>
    <t>607839407</t>
  </si>
  <si>
    <t>722190403</t>
  </si>
  <si>
    <t>Vyvedení a upevnění výpustku DN přes 50 do 100</t>
  </si>
  <si>
    <t>-870729103</t>
  </si>
  <si>
    <t>722232222</t>
  </si>
  <si>
    <t>Kohout kulový rohový G 3/4" PN 42 do 185°C plnoprůtokový s 2x vnějším závitem</t>
  </si>
  <si>
    <t>1850194255</t>
  </si>
  <si>
    <t>722232223</t>
  </si>
  <si>
    <t>Kohout kulový rohový G 1" PN 42 do 185°C plnoprůtokový s 2x vnějším závitem</t>
  </si>
  <si>
    <t>1396406831</t>
  </si>
  <si>
    <t>283492110</t>
  </si>
  <si>
    <t>782790508</t>
  </si>
  <si>
    <t>256218928</t>
  </si>
  <si>
    <t>725110814</t>
  </si>
  <si>
    <t>Demontáž klozetu Kombi</t>
  </si>
  <si>
    <t>-711074477</t>
  </si>
  <si>
    <t>725112022</t>
  </si>
  <si>
    <t>Klozet keramický závěsný na nosné stěny s hlubokým splachováním odpad vodorovný</t>
  </si>
  <si>
    <t>704037568</t>
  </si>
  <si>
    <t>725112173</t>
  </si>
  <si>
    <t>Kombi klozeti s hlubokým splachováním zvýšený odpad svislý</t>
  </si>
  <si>
    <t>-1904773231</t>
  </si>
  <si>
    <t>55167381</t>
  </si>
  <si>
    <t>sedátko klozetové duroplastové bílé s poklopem</t>
  </si>
  <si>
    <t>-552653060</t>
  </si>
  <si>
    <t>725121527</t>
  </si>
  <si>
    <t>Pisoárový záchodek automatický s integrovaným napájecím zdrojem</t>
  </si>
  <si>
    <t>683220982</t>
  </si>
  <si>
    <t>725122813</t>
  </si>
  <si>
    <t>Demontáž pisoárových stání s nádrží a jedním záchodkem</t>
  </si>
  <si>
    <t>-1998512437</t>
  </si>
  <si>
    <t>384981748</t>
  </si>
  <si>
    <t>725211616</t>
  </si>
  <si>
    <t>Umyvadlo keramické bílé šířky 550 mm s krytem na sifon připevněné na stěnu šrouby</t>
  </si>
  <si>
    <t>1186197783</t>
  </si>
  <si>
    <t>725211681</t>
  </si>
  <si>
    <t>Umyvadlo keramické bílé zdravotní šířky 640 mm připevněné na stěnu šrouby</t>
  </si>
  <si>
    <t>1296217660</t>
  </si>
  <si>
    <t xml:space="preserve">Poznámka k položce:
13) Nové umyvadlo keramické zdravotní 640 </t>
  </si>
  <si>
    <t>725240812</t>
  </si>
  <si>
    <t>Demontáž vaniček sprchových bez výtokových armatur</t>
  </si>
  <si>
    <t>972925394</t>
  </si>
  <si>
    <t>725244104</t>
  </si>
  <si>
    <t>Dveře sprchové rámové se skleněnou výplní tl. 5 mm otvíravé jednokřídlové do niky šířky 1000 mm</t>
  </si>
  <si>
    <t>-1042828959</t>
  </si>
  <si>
    <t>664531514</t>
  </si>
  <si>
    <t>Poznámka k položce:
14) Nový 10 l bojler na pánské WC</t>
  </si>
  <si>
    <t>725532120</t>
  </si>
  <si>
    <t>Elektrický ohřívač zásobníkový akumulační závěsný svislý 125 l / 2 kW</t>
  </si>
  <si>
    <t>834692820</t>
  </si>
  <si>
    <t>Poznámka k položce:
15) Nový 125 l bojler pod strop do chodbičky (spodní hrana bojleru bude ve výšce 2 m od podlahy)</t>
  </si>
  <si>
    <t>725535211</t>
  </si>
  <si>
    <t>Ventil pojistný G 1/2"</t>
  </si>
  <si>
    <t>-226949503</t>
  </si>
  <si>
    <t>Přemístění vnitrostaveništní demontovaných zařizovacích předmětů v objektech v přes 6 do 12 m</t>
  </si>
  <si>
    <t>-940168822</t>
  </si>
  <si>
    <t>Ventil rohový bez připojovací trubičky nebo flexi hadičky G 1/2"</t>
  </si>
  <si>
    <t>425965379</t>
  </si>
  <si>
    <t>-2038083554</t>
  </si>
  <si>
    <t xml:space="preserve">Poznámka k položce:
</t>
  </si>
  <si>
    <t>-1989113650</t>
  </si>
  <si>
    <t xml:space="preserve">Poznámka k položce:
k novým umyvadlům
</t>
  </si>
  <si>
    <t>725822663</t>
  </si>
  <si>
    <t>Baterie umyvadlová samouzavírací tlačná s výtokem po dobu 15 s a 4 l/min</t>
  </si>
  <si>
    <t>1492715041</t>
  </si>
  <si>
    <t>Poznámka k položce:
1 ks na bezbariérové wc</t>
  </si>
  <si>
    <t>725840850</t>
  </si>
  <si>
    <t>Demontáž baterie sprch diferenciální do G 3/4x1</t>
  </si>
  <si>
    <t>785450701</t>
  </si>
  <si>
    <t>725841341</t>
  </si>
  <si>
    <t>Baterie sprchová závěsná s omezenou dobou výtoku</t>
  </si>
  <si>
    <t>856411961</t>
  </si>
  <si>
    <t>Poznámka k položce:
Baterie sprchové nástěnné pákové s ruční sprchou a pohyb. držákem</t>
  </si>
  <si>
    <t>-1647294972</t>
  </si>
  <si>
    <t>725861102</t>
  </si>
  <si>
    <t>Zápachová uzávěrka pro umyvadla DN 40</t>
  </si>
  <si>
    <t>1367431111</t>
  </si>
  <si>
    <t>725863311</t>
  </si>
  <si>
    <t>Zápachová uzávěrka pro bidety DN 40</t>
  </si>
  <si>
    <t>-1641607784</t>
  </si>
  <si>
    <t>725865411</t>
  </si>
  <si>
    <t>Zápachová uzávěrka pisoárová DN 32/40</t>
  </si>
  <si>
    <t>-2027069788</t>
  </si>
  <si>
    <t>725980123</t>
  </si>
  <si>
    <t>Dvířka 30/30</t>
  </si>
  <si>
    <t>172642715</t>
  </si>
  <si>
    <t>72599-R10</t>
  </si>
  <si>
    <t>Nové zrcadlo 400x400 mm s nerezovým rámem</t>
  </si>
  <si>
    <t>-447503338</t>
  </si>
  <si>
    <t>Poznámka k položce:
Nové zrcadlo 400x400 mm s nerezovým rámem</t>
  </si>
  <si>
    <t>72599-R11</t>
  </si>
  <si>
    <t>Nové zrcadlo 600x450 mm sklopné s pákou, přikotvení na stěnu, nerezový rám</t>
  </si>
  <si>
    <t>-2092392767</t>
  </si>
  <si>
    <t>Poznámka k položce:
Nové zrcadlo 600x450 mm sklopné s pákou, přikotvení na stěnu, nerezový rám – viz výkres č. D.1.1.b.18</t>
  </si>
  <si>
    <t>72599-R20</t>
  </si>
  <si>
    <t xml:space="preserve">Nové madlo krakorcové sklopné nerezové </t>
  </si>
  <si>
    <t>-1082421320</t>
  </si>
  <si>
    <t>Poznámka k položce:
Nové madlo krakorcové sklopné nerezové – viz výkres č. D.1.1.b.18</t>
  </si>
  <si>
    <t>72599-R30</t>
  </si>
  <si>
    <t>Nová bidetová sprška vč. baterie a příslušenství</t>
  </si>
  <si>
    <t>335782056</t>
  </si>
  <si>
    <t>Poznámka k položce:
Bidetová podomítková baterie se sprškou a držákem</t>
  </si>
  <si>
    <t>72599-R40</t>
  </si>
  <si>
    <t>Nové madlo nástěnné nerezové</t>
  </si>
  <si>
    <t>1356682415</t>
  </si>
  <si>
    <t>Poznámka k položce:
Nové madlo nástěnné nerezové</t>
  </si>
  <si>
    <t>72599-R45</t>
  </si>
  <si>
    <t>Nové madlo nástěnné nerezové sprchové</t>
  </si>
  <si>
    <t>1342546952</t>
  </si>
  <si>
    <t>Poznámka k položce:
Nové madlo nástěnné nerezové sprchové</t>
  </si>
  <si>
    <t>72599-R50</t>
  </si>
  <si>
    <t>Nástěnný držák na toaletní papír, kruhový plastový</t>
  </si>
  <si>
    <t>-342572579</t>
  </si>
  <si>
    <t>Poznámka k položce:
Nástěnný držák na toaletní papír, kruhový plastový</t>
  </si>
  <si>
    <t>72599-R60</t>
  </si>
  <si>
    <t>Držák na wc štětku obdélníkový, nerezový</t>
  </si>
  <si>
    <t>455641793</t>
  </si>
  <si>
    <t>Poznámka k položce:
Držák na wc štětku obdélníkový, nerezový</t>
  </si>
  <si>
    <t>72599-R70</t>
  </si>
  <si>
    <t>Nový zásobník na skládané papírové utěrky</t>
  </si>
  <si>
    <t>-1826833530</t>
  </si>
  <si>
    <t>Poznámka k položce:
Nový zásobník na skládané papírové utěrky</t>
  </si>
  <si>
    <t>72599-R80</t>
  </si>
  <si>
    <t>Nový automatický dávkovač mýdla do zásuvky na stěnu</t>
  </si>
  <si>
    <t>1125885762</t>
  </si>
  <si>
    <t>Poznámka k položce:
Nový automatický dávkovač mýdla do zásuvky na stěnu</t>
  </si>
  <si>
    <t>72599-R90</t>
  </si>
  <si>
    <t>Nový automatický dávkovač dezinfekce do zásuvky na stěnu</t>
  </si>
  <si>
    <t>1875505826</t>
  </si>
  <si>
    <t>Poznámka k položce:
Nový automatický dávkovač dezinfekce do zásuvky na stěnu</t>
  </si>
  <si>
    <t>72599-R91</t>
  </si>
  <si>
    <t>Nový nástěnný věšák na oblečení do sprchového koutu</t>
  </si>
  <si>
    <t>-759376397</t>
  </si>
  <si>
    <t>Poznámka k položce:
Nový nástěnný věšák na oblečení do sprchového koutu</t>
  </si>
  <si>
    <t>72599-R92</t>
  </si>
  <si>
    <t>Nástěnný odpadkový koš 12 l, plastový</t>
  </si>
  <si>
    <t>-1428743935</t>
  </si>
  <si>
    <t>Poznámka k položce:
Nástěnný odpadkový koš 12 l, plastový</t>
  </si>
  <si>
    <t>1675565110</t>
  </si>
  <si>
    <t>1203847872</t>
  </si>
  <si>
    <t>2136796401</t>
  </si>
  <si>
    <t>726</t>
  </si>
  <si>
    <t>Zdravotechnika - předstěnové instalace</t>
  </si>
  <si>
    <t>726131031</t>
  </si>
  <si>
    <t>Instalační předstěna - podpěry a madla v 1120 mm do lehkých stěn s kovovou kcí</t>
  </si>
  <si>
    <t>872484271</t>
  </si>
  <si>
    <t>726131041</t>
  </si>
  <si>
    <t>Instalační předstěna - klozet závěsný v 1120 mm s ovládáním zepředu do lehkých stěn s kovovou kcí</t>
  </si>
  <si>
    <t>-304588558</t>
  </si>
  <si>
    <t>726191002</t>
  </si>
  <si>
    <t>Souprava pro předstěnovou montáž</t>
  </si>
  <si>
    <t>-652708729</t>
  </si>
  <si>
    <t>998726112</t>
  </si>
  <si>
    <t>Přesun hmot tonážní pro instalační prefabrikáty v objektech v přes 6 do 12 m</t>
  </si>
  <si>
    <t>565040571</t>
  </si>
  <si>
    <t>998726181</t>
  </si>
  <si>
    <t>Příplatek k přesunu hmot tonážní 726 prováděný bez použití mechanizace</t>
  </si>
  <si>
    <t>-1221462107</t>
  </si>
  <si>
    <t>998726192</t>
  </si>
  <si>
    <t>Příplatek k přesunu hmot tonážní 726 za zvětšený přesun do 100 m</t>
  </si>
  <si>
    <t>1590366220</t>
  </si>
  <si>
    <t>998733102</t>
  </si>
  <si>
    <t>Přesun hmot tonážní pro rozvody potrubí v objektech v přes 6 do 12 m</t>
  </si>
  <si>
    <t>-527323575</t>
  </si>
  <si>
    <t>1277471201</t>
  </si>
  <si>
    <t>-246883012</t>
  </si>
  <si>
    <t xml:space="preserve">Poznámka k položce:
připojovací armatura otopných těles
</t>
  </si>
  <si>
    <t>-1670946933</t>
  </si>
  <si>
    <t>805667556</t>
  </si>
  <si>
    <t>856932539</t>
  </si>
  <si>
    <t>735151573</t>
  </si>
  <si>
    <t>Otopné těleso panelové dvoudeskové 2 přídavné přestupní plochy výška/délka 600/600 mm výkon 1007 W</t>
  </si>
  <si>
    <t>-546564078</t>
  </si>
  <si>
    <t xml:space="preserve">Poznámka k položce:
10) Nové deskové radiátory </t>
  </si>
  <si>
    <t>735151821</t>
  </si>
  <si>
    <t>Demontáž otopného tělesa panelového dvouřadého dl do 1500 mm</t>
  </si>
  <si>
    <t>-636752136</t>
  </si>
  <si>
    <t>998735102</t>
  </si>
  <si>
    <t>Přesun hmot tonážní pro otopná tělesa v objektech v přes 6 do 12 m</t>
  </si>
  <si>
    <t>-1644820204</t>
  </si>
  <si>
    <t>-274845464</t>
  </si>
  <si>
    <t>334836415</t>
  </si>
  <si>
    <t>741371841</t>
  </si>
  <si>
    <t>Demontáž svítidla interiérového se standardní paticí nebo int. zdrojem LED přisazeného stropního do 0,09 m2 bez zachování funkčnosti</t>
  </si>
  <si>
    <t>723187076</t>
  </si>
  <si>
    <t>Vzduchotechnika – odvětrávání prostoru toalet</t>
  </si>
  <si>
    <t>Poznámka k položce:
5) Vzduchotechnika – odvětrávání prostoru sprch, pisoáru, dámských toalet, pánských toalet a bezbariérových toalet bude vedeno v podhledu se zaústěním do stávajícího tělesa komínu (bude řešeno přirozeným odtahem)</t>
  </si>
  <si>
    <t>763111333</t>
  </si>
  <si>
    <t>SDK příčka tl 100 mm profil CW+UW 75 desky 1xH2 12,5 s izolací EI 30 Rw do 45 dB</t>
  </si>
  <si>
    <t>-1207149512</t>
  </si>
  <si>
    <t>Poznámka k položce:
36) Nová sádrokartonová příčka tl. 100 mm profil CW+UW 75 desky 1xH2 12,5 s izolací EI 30 Rw do 45 dB 37,5 m2</t>
  </si>
  <si>
    <t>763113341</t>
  </si>
  <si>
    <t>SDK příčka instalační tl 155 - 650 mm zdvojený profil CW+UW 50 desky 2xH2 12,5 s izolací EI 60 Rw do 54 dB</t>
  </si>
  <si>
    <t>-1795149264</t>
  </si>
  <si>
    <t>Poznámka k položce:
35) Nová sádrokartonová příčka instalační tl. 155 - 650 mm zdvojený profil CW+UW 50 desky 2xH2 12,5 s izolací EI 60 Rw do 54 dB 16,15 m2</t>
  </si>
  <si>
    <t>763131451</t>
  </si>
  <si>
    <t>SDK podhled deska 1xH2 12,5 bez izolace dvouvrstvá spodní kce profil CD+UD</t>
  </si>
  <si>
    <t>1508565069</t>
  </si>
  <si>
    <t>Poznámka k položce:
37) Nová podhledová konstrukce – sádrokartonová podhledová deska 1xH2 12,5 bez izolace dvouvrstvá spodní konstrukce profil CD+UD 20 m2</t>
  </si>
  <si>
    <t>763173111</t>
  </si>
  <si>
    <t>Montáž úchytu pro umyvadlo v SDK kci</t>
  </si>
  <si>
    <t>-1278681138</t>
  </si>
  <si>
    <t>59030729</t>
  </si>
  <si>
    <t>konstrukce pro uchycení umyvadla s nástěnnými bateriemi osová rozteč CW profilů 450-625mm</t>
  </si>
  <si>
    <t>-1263562320</t>
  </si>
  <si>
    <t>151</t>
  </si>
  <si>
    <t>763173113</t>
  </si>
  <si>
    <t>Montáž úchytu pro WC v SDK kci</t>
  </si>
  <si>
    <t>-777771904</t>
  </si>
  <si>
    <t>152</t>
  </si>
  <si>
    <t>59030731</t>
  </si>
  <si>
    <t>konstrukce pro uchycení WC osová rozteč CW profilů 450-625mm</t>
  </si>
  <si>
    <t>-1828807629</t>
  </si>
  <si>
    <t>153</t>
  </si>
  <si>
    <t>763173132</t>
  </si>
  <si>
    <t>Montáž držáku baterie v SDK kci</t>
  </si>
  <si>
    <t>1491589688</t>
  </si>
  <si>
    <t>154</t>
  </si>
  <si>
    <t>59030720</t>
  </si>
  <si>
    <t>konstrukce pro uchycení baterií osová rozteč CW profilů 460-625mm</t>
  </si>
  <si>
    <t>-2098656917</t>
  </si>
  <si>
    <t>155</t>
  </si>
  <si>
    <t>763181311</t>
  </si>
  <si>
    <t>Montáž jednokřídlové kovové zárubně SDK příčka</t>
  </si>
  <si>
    <t>1049254853</t>
  </si>
  <si>
    <t>156</t>
  </si>
  <si>
    <t>55331589</t>
  </si>
  <si>
    <t>zárubeň jednokřídlá ocelová pro sádrokartonové příčky tl stěny 75-100mm rozměru 700/1970, 2100mm</t>
  </si>
  <si>
    <t>372228291</t>
  </si>
  <si>
    <t>Poznámka k položce:
S, SH, SP</t>
  </si>
  <si>
    <t>157</t>
  </si>
  <si>
    <t>1700847089</t>
  </si>
  <si>
    <t>158</t>
  </si>
  <si>
    <t>1836550094</t>
  </si>
  <si>
    <t>159</t>
  </si>
  <si>
    <t>1397152951</t>
  </si>
  <si>
    <t>160</t>
  </si>
  <si>
    <t>766660001</t>
  </si>
  <si>
    <t>Montáž dveřních křídel otvíravých jednokřídlových š do 0,8 m do ocelové zárubně</t>
  </si>
  <si>
    <t>35157646</t>
  </si>
  <si>
    <t>161</t>
  </si>
  <si>
    <t>61161003</t>
  </si>
  <si>
    <t>dveře jednokřídlé voštinové povrch lakovaný plné 900x1970-2100mm</t>
  </si>
  <si>
    <t>43560000</t>
  </si>
  <si>
    <t>162</t>
  </si>
  <si>
    <t>766660729</t>
  </si>
  <si>
    <t>Montáž dveřního interiérového kování - štítku s klikou</t>
  </si>
  <si>
    <t>-1294286417</t>
  </si>
  <si>
    <t>163</t>
  </si>
  <si>
    <t>54914622</t>
  </si>
  <si>
    <t>kování dveřní vrchní klika včetně štítu a montážního materiálu BB 72 matný nikl</t>
  </si>
  <si>
    <t>-1467250869</t>
  </si>
  <si>
    <t>164</t>
  </si>
  <si>
    <t>165</t>
  </si>
  <si>
    <t>166</t>
  </si>
  <si>
    <t>766695212</t>
  </si>
  <si>
    <t>Montáž truhlářských prahů dveří jednokřídlových š do 10 cm</t>
  </si>
  <si>
    <t>-1745566890</t>
  </si>
  <si>
    <t>167</t>
  </si>
  <si>
    <t>61187136</t>
  </si>
  <si>
    <t>práh dveřní dřevěný dubový tl 20mm dl 720mm š 100mm</t>
  </si>
  <si>
    <t>-1253121578</t>
  </si>
  <si>
    <t>168</t>
  </si>
  <si>
    <t xml:space="preserve">Nové profilované dřevěné dveře na bezbariérové toalety stejného vzhledu a stejné povrchové úpravy (nátěr) jako dveře do vedlejší kanceláře č. 102 vč. obložkových zárubní, kování, bezbariérového prahu, vodorovným madlem z vnitřní strany dveří </t>
  </si>
  <si>
    <t>Poznámka k položce:
10) Nové profilované dřevěné dveře na bezbariérové toalety stejného vzhledu a stejné povrchové úpravy (nátěr) jako dveře do vedlejší kanceláře č. 102 vč. obložkových zárubní, kování, bezbariérového prahu, vodorovným madlem z vnitřní strany dveří ve výšce 800 mm a dvojháčkem na oblečení (90x220 cm) – viz výkres č. D.1.1.b.18</t>
  </si>
  <si>
    <t>169</t>
  </si>
  <si>
    <t>998766102</t>
  </si>
  <si>
    <t>Přesun hmot tonážní pro kce truhlářské v objektech v přes 6 do 12 m</t>
  </si>
  <si>
    <t>1105706219</t>
  </si>
  <si>
    <t>170</t>
  </si>
  <si>
    <t>998766181</t>
  </si>
  <si>
    <t>Příplatek k přesunu hmot tonážní 766 prováděný bez použití mechanizace</t>
  </si>
  <si>
    <t>799374708</t>
  </si>
  <si>
    <t>171</t>
  </si>
  <si>
    <t>998766192</t>
  </si>
  <si>
    <t>Příplatek k přesunu hmot tonážní 766 za zvětšený přesun do 100 m</t>
  </si>
  <si>
    <t>348973273</t>
  </si>
  <si>
    <t>172</t>
  </si>
  <si>
    <t>173</t>
  </si>
  <si>
    <t>174</t>
  </si>
  <si>
    <t>175</t>
  </si>
  <si>
    <t>176</t>
  </si>
  <si>
    <t>Poznámka k položce:
6) Nová podlahová krytina protiskluzová dlažba</t>
  </si>
  <si>
    <t>177</t>
  </si>
  <si>
    <t>178</t>
  </si>
  <si>
    <t>70511741</t>
  </si>
  <si>
    <t>179</t>
  </si>
  <si>
    <t>180</t>
  </si>
  <si>
    <t>771591264</t>
  </si>
  <si>
    <t>Izolace těsnícími pásy mezi podlahou a stěnou</t>
  </si>
  <si>
    <t>-327818423</t>
  </si>
  <si>
    <t>181</t>
  </si>
  <si>
    <t>998771102</t>
  </si>
  <si>
    <t>Přesun hmot tonážní pro podlahy z dlaždic v objektech v přes 6 do 12 m</t>
  </si>
  <si>
    <t>-1183601865</t>
  </si>
  <si>
    <t>182</t>
  </si>
  <si>
    <t>648597123</t>
  </si>
  <si>
    <t>183</t>
  </si>
  <si>
    <t>1992181835</t>
  </si>
  <si>
    <t>184</t>
  </si>
  <si>
    <t>185</t>
  </si>
  <si>
    <t>186</t>
  </si>
  <si>
    <t>Poznámka k položce:
c) Nové obklady stěn</t>
  </si>
  <si>
    <t>187</t>
  </si>
  <si>
    <t>188</t>
  </si>
  <si>
    <t>189</t>
  </si>
  <si>
    <t>190</t>
  </si>
  <si>
    <t>191</t>
  </si>
  <si>
    <t>1622634516</t>
  </si>
  <si>
    <t>192</t>
  </si>
  <si>
    <t>-1650415246</t>
  </si>
  <si>
    <t>193</t>
  </si>
  <si>
    <t>-1742885388</t>
  </si>
  <si>
    <t>194</t>
  </si>
  <si>
    <t>195</t>
  </si>
  <si>
    <t>196</t>
  </si>
  <si>
    <t>197</t>
  </si>
  <si>
    <t>198</t>
  </si>
  <si>
    <t>199</t>
  </si>
  <si>
    <t>200</t>
  </si>
  <si>
    <t>7839-R10</t>
  </si>
  <si>
    <t xml:space="preserve">Repase oken </t>
  </si>
  <si>
    <t>1196406318</t>
  </si>
  <si>
    <t xml:space="preserve">Poznámka k položce:
Kompletní provedení repase, stavební přípomoce, přesun hmot
a) Repase oválného okna (0,86 x 1,2 m) – zprovoznění kliček, zatmelení, oškrábání barvy
b) Natření oválného okna (0,86 x 1,2 m)
</t>
  </si>
  <si>
    <t>201</t>
  </si>
  <si>
    <t>7839-R12</t>
  </si>
  <si>
    <t>Repase dveří</t>
  </si>
  <si>
    <t>605071716</t>
  </si>
  <si>
    <t xml:space="preserve">Poznámka k položce:
Kompletní provedení repase, stavební přípomoce, přesun hmot
c) Repase vchodových dveří – viz výkres č. D.1.1.b.18
</t>
  </si>
  <si>
    <t>202</t>
  </si>
  <si>
    <t>203</t>
  </si>
  <si>
    <t>204</t>
  </si>
  <si>
    <t>205</t>
  </si>
  <si>
    <t>206</t>
  </si>
  <si>
    <t>2.1.2.1. - Komunikace a zpevněné plochy, venkovní schodiště – roštová rampa</t>
  </si>
  <si>
    <t xml:space="preserve">    1 - Zemní práce</t>
  </si>
  <si>
    <t xml:space="preserve">    5 - Komunikace pozemní   </t>
  </si>
  <si>
    <t xml:space="preserve">    6 - Úpravy povrchů</t>
  </si>
  <si>
    <t xml:space="preserve">    8 - Trubní vedení   </t>
  </si>
  <si>
    <t>Zemní práce</t>
  </si>
  <si>
    <t>113106121</t>
  </si>
  <si>
    <t>Rozebrání dlažeb z betonových nebo kamenných dlaždic komunikací pro pěší ručně</t>
  </si>
  <si>
    <t>1979990177</t>
  </si>
  <si>
    <t>113107030</t>
  </si>
  <si>
    <t>Odstranění podkladu z betonu prostého tl do 100 mm při překopech ručně</t>
  </si>
  <si>
    <t>-1578151595</t>
  </si>
  <si>
    <t>Poznámka k položce:
betonová deska</t>
  </si>
  <si>
    <t>113107113</t>
  </si>
  <si>
    <t>Odstranění podkladu z kameniva těženého tl přes 200 do 300 mm ručně</t>
  </si>
  <si>
    <t>1577529403</t>
  </si>
  <si>
    <t xml:space="preserve">Poznámka k položce:
stávajících podkladů pro novou skladbu
</t>
  </si>
  <si>
    <t>119003211</t>
  </si>
  <si>
    <t>Mobilní plotová zábrana s reflexním pásem výšky do 1,5 m pro zabezpečení výkopu zřízení</t>
  </si>
  <si>
    <t>781208206</t>
  </si>
  <si>
    <t>119003212</t>
  </si>
  <si>
    <t>Mobilní plotová zábrana s reflexním pásem výšky do 1,5 m pro zabezpečení výkopu odstranění</t>
  </si>
  <si>
    <t>992949628</t>
  </si>
  <si>
    <t xml:space="preserve">Komunikace pozemní   </t>
  </si>
  <si>
    <t>564581011</t>
  </si>
  <si>
    <t>Zřízení podsypu nebo podkladu ze sypaniny plochy do 100 m2 tl 300 mm</t>
  </si>
  <si>
    <t>-924175220</t>
  </si>
  <si>
    <t>Poznámka k položce:
zvýšení terénu o 300mm v místě nástupu na rampu</t>
  </si>
  <si>
    <t>564730101</t>
  </si>
  <si>
    <t>Podklad z kameniva hrubého drceného vel. 16-32 mm plochy do 100 m2 tl 100 mm</t>
  </si>
  <si>
    <t>-994405647</t>
  </si>
  <si>
    <t>564752111</t>
  </si>
  <si>
    <t>Podklad z vibrovaného štěrku VŠ tl 150 mm</t>
  </si>
  <si>
    <t>1695298967</t>
  </si>
  <si>
    <t>564801012</t>
  </si>
  <si>
    <t>Podklad ze štěrkodrtě ŠD plochy do 100 m2 tl 40 mm</t>
  </si>
  <si>
    <t>-493738439</t>
  </si>
  <si>
    <t>569231111</t>
  </si>
  <si>
    <t>Zpevnění krajnic štěrkopískem nebo kamenivem těženým tl 100 mm</t>
  </si>
  <si>
    <t>-42063440</t>
  </si>
  <si>
    <t>596211111</t>
  </si>
  <si>
    <t>Kladení zámkové dlažby komunikací pro pěší ručně tl 60 mm skupiny A pl přes 50 do 100 m2</t>
  </si>
  <si>
    <t>452714303</t>
  </si>
  <si>
    <t>59245015</t>
  </si>
  <si>
    <t>dlažba zámková tvaru I 200x165x60mm přírodní</t>
  </si>
  <si>
    <t>-1298486311</t>
  </si>
  <si>
    <t>Úpravy povrchů</t>
  </si>
  <si>
    <t>-1896522342</t>
  </si>
  <si>
    <t>623131121</t>
  </si>
  <si>
    <t>Penetrační nátěr vnějších pilířů nebo sloupů nanášený ručně</t>
  </si>
  <si>
    <t>1834522240</t>
  </si>
  <si>
    <t>623135011</t>
  </si>
  <si>
    <t>Vyrovnání podkladu vnějších pilířů nebo sloupů tmelem tl do 2 mm</t>
  </si>
  <si>
    <t>-149913457</t>
  </si>
  <si>
    <t>623142001</t>
  </si>
  <si>
    <t>Potažení vnějších pilířů nebo sloupů sklovláknitým pletivem vtlačeným do tenkovrstvé hmoty</t>
  </si>
  <si>
    <t>-880419959</t>
  </si>
  <si>
    <t>623531012</t>
  </si>
  <si>
    <t>Tenkovrstvá silikonová zrnitá omítka zrnitost 1,5 mm vnějších pilířů nebo sloupů</t>
  </si>
  <si>
    <t>-73113451</t>
  </si>
  <si>
    <t xml:space="preserve">Poznámka k položce:
povrchová úprava zděných sloupků
</t>
  </si>
  <si>
    <t xml:space="preserve">Trubní vedení   </t>
  </si>
  <si>
    <t>899331111</t>
  </si>
  <si>
    <t>Výšková úprava uličního vstupu nebo vpusti do 200 mm zvýšením poklopu</t>
  </si>
  <si>
    <t>1249446637</t>
  </si>
  <si>
    <t>916331112</t>
  </si>
  <si>
    <t>Osazení zahradního obrubníku betonového do lože z betonu s boční opěrou</t>
  </si>
  <si>
    <t>853061461</t>
  </si>
  <si>
    <t>59217001</t>
  </si>
  <si>
    <t>obrubník betonový zahradní 1000x50x250mm</t>
  </si>
  <si>
    <t>-1632049938</t>
  </si>
  <si>
    <t>916991121</t>
  </si>
  <si>
    <t>Lože pod obrubníky, krajníky nebo obruby z dlažebních kostek z betonu prostého</t>
  </si>
  <si>
    <t>-1109077834</t>
  </si>
  <si>
    <t>935112211</t>
  </si>
  <si>
    <t>Osazení příkopového žlabu do betonu tl 100 mm z betonových tvárnic š 800 mm</t>
  </si>
  <si>
    <t>607327717</t>
  </si>
  <si>
    <t>59227024</t>
  </si>
  <si>
    <t>žlabovka příkopová betonová 570x300x80mm</t>
  </si>
  <si>
    <t>-1785901907</t>
  </si>
  <si>
    <t>962042321</t>
  </si>
  <si>
    <t>Bourání zdiva nadzákladového z betonu prostého přes 1 m3</t>
  </si>
  <si>
    <t>535676345</t>
  </si>
  <si>
    <t xml:space="preserve">Poznámka k položce:
bourání stávajícího schodiště pod úroveň terénu
</t>
  </si>
  <si>
    <t>985223110</t>
  </si>
  <si>
    <t>Přezdívání cihelného zdiva do aktivované malty do 1 m3</t>
  </si>
  <si>
    <t>-1975449606</t>
  </si>
  <si>
    <t>Poznámka k položce:
stávajících zděných sloupků branky</t>
  </si>
  <si>
    <t>59610002</t>
  </si>
  <si>
    <t>cihla pálená plná přes P15 do P20 290x140x65mm</t>
  </si>
  <si>
    <t>1630771643</t>
  </si>
  <si>
    <t xml:space="preserve">Poznámka k položce:
doplnění cihel
</t>
  </si>
  <si>
    <t>9859-R1</t>
  </si>
  <si>
    <t>Demontáž a zpětná montáž sloupové hlavice</t>
  </si>
  <si>
    <t>-646131419</t>
  </si>
  <si>
    <t>997013151</t>
  </si>
  <si>
    <t>Vnitrostaveništní doprava suti a vybouraných hmot pro budovy v do 6 m s omezením mechanizace</t>
  </si>
  <si>
    <t>667160643</t>
  </si>
  <si>
    <t>1338262477</t>
  </si>
  <si>
    <t>1143848717</t>
  </si>
  <si>
    <t>-877946947</t>
  </si>
  <si>
    <t>998223011</t>
  </si>
  <si>
    <t>Přesun hmot pro pozemní komunikace s krytem dlážděným</t>
  </si>
  <si>
    <t>-1966914746</t>
  </si>
  <si>
    <t>998223094</t>
  </si>
  <si>
    <t>Příplatek k přesunu hmot pro pozemní komunikace s krytem dlážděným za zvětšený přesun do 5000 m</t>
  </si>
  <si>
    <t>-88670424</t>
  </si>
  <si>
    <t>7669-R1</t>
  </si>
  <si>
    <t xml:space="preserve">Nová dřevěná branka 900x2100mm </t>
  </si>
  <si>
    <t>-1762511919</t>
  </si>
  <si>
    <t>Poznámka k položce:
dle popisu v.č D.1.1.b.20</t>
  </si>
  <si>
    <t>767-R5</t>
  </si>
  <si>
    <t>Roštová rampa – venkovní schodiště ze zadní strany gymnázia</t>
  </si>
  <si>
    <t>-230984640</t>
  </si>
  <si>
    <t xml:space="preserve">Poznámka k položce:
Technické parametry rampy:
celkové převýšení cca 75cm, celková délka šikmé části rampy 9m, šířka rampy 1,5m, šikmá i vodorovná část
rampy bude vybavena po obou stranách madly s ohrazením pro vozíčkáře ve výškách 250mm a 750mm, madly
pro pěší ve výšce 900mm. Šikmá část rampy bude přecházet na podestu o nepravidelném rozměru 1,5 x 1,5 –
1,8m. Součástí rampy jsou 3 schody. Povrchová úprava materiálu rampy je žárový zinek (rám, rošty i zábradlí).
Rovrch roštů na rampě má protiskluzovou strukturu (pouze na šikmých částích) a velikost ok je 15 x 30mm.
Rampa bude přikotvena k podestě budovy a dále usazena na stabilní podklad (dlaždice, popř. betonové patky).
</t>
  </si>
  <si>
    <t>2.1.2.2. - Vnitřní centrální schodiště 1.NP - 4.NP – Zdolávání schodiště je řešeno pomocí 2 schodolezů</t>
  </si>
  <si>
    <t>SCHR1</t>
  </si>
  <si>
    <t>Pásový schodolez nosnost 130 kg</t>
  </si>
  <si>
    <t>1925808867</t>
  </si>
  <si>
    <t xml:space="preserve">Poznámka k položce:
Zdolávání schodiště je řešeno pomocí 2 schodolezů. Schodolezy budou v případě nepoužívání umístěny v suterénu (1.PP) v místnosti S04.
Technické parametry pásového schodolezu: nosnost 130 kg, tři rychlosti 4,5; 5,5 a 6,5 m/min, váha podvozku 28 kg, váha držadla 11 kg, celková váha cca 40 kg. 
Ostatní technické parametry schodolezu: max. povolený sklon schodiště 35°, výška schodolezu včetně madla 93 cm, délka podvozku 98 cm, šířka podvozku 65 cm, délka podvozku včetně madla 138 cm, dlouhý dojezd až 50 podlaží / (1 000 schodů) na jedno nabití baterie, výkon motoru 300 W, min. rozteč mezi koly vozíčku 42 cm, bezpečnostní pás.
Další funkce schodolezu: elektronická ochrana proti přetížení, elektronický snímač naklápění, včetně řízení rychlosti, akustické a vizuální výkyvy úhlu náklonu, mikroprocesorem řízený operační systém, integrovaný diagnostický systém, zobrazení směru jízdy pomocí LED, klíčový spínač, nouzové zastavení, integrované počítadlo provozních hodin, kola nezanechávají stopy v interiéru. 
</t>
  </si>
  <si>
    <t>SCHR2</t>
  </si>
  <si>
    <t>Pásový schodolez pro elektrický vozík: nosnost 200 kg</t>
  </si>
  <si>
    <t>766433621</t>
  </si>
  <si>
    <t xml:space="preserve">Poznámka k položce:
Zdolávání schodiště je řešeno pomocí 2 schodolezů. Schodolezy budou v případě nepoužívání umístěny v suterénu (1.PP) v místnosti S04.
Technické parametry pásového schodolezu pro elektrický vozík: nosnost 200 kg, rychlost nahoru 6,4 m/min a rychlost dolů 9,5 m/min, celková výška cca 130 cm, celková délka cca 140 cm, celková šířka cca 76 cm, celková váha cca 130 kg.
Ostatní technické parametry schodolezu: max. povolený sklon schodiště 35°, nájezdový úhel vozíku na rampu 9°, dojezd až 750 schodů na jedno nabití baterie, elektromagnetická brzda.
Popis schodolezu: Snadno ovladatelný pásový schodolez pro elektrický vozík. Použití schodolezu pro přepravu elektrických a mechanických invalidních vozíků, čtyřkolek a kočárků
</t>
  </si>
  <si>
    <t>2.1.2.3. - Vnitřní schodiště na chodbě u laboratoří 1.NP – roštová rampa</t>
  </si>
  <si>
    <t>7679-R1</t>
  </si>
  <si>
    <t>Vnitřní schodiště na chodbě – roštová rampa</t>
  </si>
  <si>
    <t>136373705</t>
  </si>
  <si>
    <t xml:space="preserve">Poznámka k položce:
Technické parametry rampy: 
Celkové převýšení cca 45 cm, celková délka šikmé části rampy 8 m, šířka rampy cca 1,5 m, šikmá část rampy bude vybavena po obou stranách madly s ohrazením pro vozíčkáře ve výškách 250 mm a 750 mm, madly pro pěší ve výšce 900 mm. Povrchová úprava materiálu rampy je žárový zinek (rám, rošty i zábradlí). Povrch roštů na rampě má protiskluzovou strukturu a velikost ok je 15 x 30 mm. Rampa bude přikotvena k podestě budovy a dále usazena na stabilní podklad.
</t>
  </si>
  <si>
    <t>2.1.1.14. - Elektroinstalace učeben a přilehlých prostor</t>
  </si>
  <si>
    <t xml:space="preserve">D1 - Specifikace dodávky _doplnění R4 - WC   </t>
  </si>
  <si>
    <t xml:space="preserve">D2 - Specifikace dodávky R1 JU malá   </t>
  </si>
  <si>
    <t xml:space="preserve">D3 - Specifikace dodávky R2 - JU velká   </t>
  </si>
  <si>
    <t xml:space="preserve">D4 - Specifikace dodávky R3 - chemie   </t>
  </si>
  <si>
    <t xml:space="preserve">D5 - Specifikace dodávky R5 - ICT   </t>
  </si>
  <si>
    <t xml:space="preserve">D6 - Specifikace dodávky R7 - polytechnika   </t>
  </si>
  <si>
    <t xml:space="preserve">D7 - WC   </t>
  </si>
  <si>
    <t xml:space="preserve">D71 - JU malá   </t>
  </si>
  <si>
    <t xml:space="preserve">D72 - JU velká   </t>
  </si>
  <si>
    <t xml:space="preserve">D81 - Polytechnika   </t>
  </si>
  <si>
    <t xml:space="preserve">D82 - ICT   </t>
  </si>
  <si>
    <t xml:space="preserve">D83 - Učebny chemie   </t>
  </si>
  <si>
    <t xml:space="preserve">OST - Ostatní   </t>
  </si>
  <si>
    <t>D1</t>
  </si>
  <si>
    <t xml:space="preserve">Specifikace dodávky _doplnění R4 - WC   </t>
  </si>
  <si>
    <t>741-R</t>
  </si>
  <si>
    <t>-B2/1 Jistič , char B, 1-pólový, Icn=10kA, In=2A</t>
  </si>
  <si>
    <t>ks</t>
  </si>
  <si>
    <t>741-R.1</t>
  </si>
  <si>
    <t>-B16/1 Jistič , char B, 1-pólový, Icn=10kA, In=16A</t>
  </si>
  <si>
    <t>741-R.2</t>
  </si>
  <si>
    <t>-B20/3 Jistič , char B, 3-pólový, Icn=10kA, In=20A</t>
  </si>
  <si>
    <t>741-R.3</t>
  </si>
  <si>
    <t>-25/4/003 Chránič Ir=250A, typ AC, 4-pól, Idn=0.03A, In=25A</t>
  </si>
  <si>
    <t>741-R.4</t>
  </si>
  <si>
    <t>-10/1N/B/003 Chránič s nadproud.ochr,Ir=250A,AC,1+N pól,char.B, Idn=0.03A, In=10A</t>
  </si>
  <si>
    <t>D2</t>
  </si>
  <si>
    <t xml:space="preserve">Specifikace dodávky R1 JU malá   </t>
  </si>
  <si>
    <t>741-R.5</t>
  </si>
  <si>
    <t>Rám s dveřmi, otočný plast.zámek, IP30, šedá, montáž POD omítku, ŠxV=435x460</t>
  </si>
  <si>
    <t>741-R.6</t>
  </si>
  <si>
    <t>Bočnice, V=350, včetně západky</t>
  </si>
  <si>
    <t>741-R.7</t>
  </si>
  <si>
    <t>Ochranný kryt, montáž POD omítku, ŠxVxH=435x460x240</t>
  </si>
  <si>
    <t>741-R.8</t>
  </si>
  <si>
    <t>DIN lišta přístrojová hliníková, šířka skříně = 400, šířka lišty = 288 (13 modulů)</t>
  </si>
  <si>
    <t>741-R.9</t>
  </si>
  <si>
    <t>Upevňovací úchytka s vodivým propojení (zelená)</t>
  </si>
  <si>
    <t>741-R.10</t>
  </si>
  <si>
    <t>Upevňovací úchytka celoplastová (bílá)</t>
  </si>
  <si>
    <t>741-R.11</t>
  </si>
  <si>
    <t>Krycí deska, s výřezem 45mm, plechová, šedá, Š=400, V=150</t>
  </si>
  <si>
    <t>741-R.12</t>
  </si>
  <si>
    <t>Krycí deska, bez výřezu, plechová, šedá, Š=400, V=50</t>
  </si>
  <si>
    <t>741-R.13</t>
  </si>
  <si>
    <t>Zaslepovací pás max. délka 1m, pro výřezy 45mm, šedý</t>
  </si>
  <si>
    <t>741-R.14</t>
  </si>
  <si>
    <t>Ovládací hlavice se zámkem, 2 polohové, s aretací, kroužek černý, MS2, 60st</t>
  </si>
  <si>
    <t>741-R.15</t>
  </si>
  <si>
    <t>-B4/1 Jistič , char B, 1-pólový, Icn=10kA, In=4A</t>
  </si>
  <si>
    <t>741-R.16</t>
  </si>
  <si>
    <t>-B10/1 Jistič , char B, 1-pólový, Icn=10kA, In=10A</t>
  </si>
  <si>
    <t>741-R.17</t>
  </si>
  <si>
    <t>-C16/1 Jistič , char C, 1-pólový, Icn=10kA, In=16A</t>
  </si>
  <si>
    <t>741-R.18</t>
  </si>
  <si>
    <t>-16/1N/B/003 Chránič s nadproud.ochr,Ir=250A,AC,1+N pól,char.B, Idn=0.03A, In=16A</t>
  </si>
  <si>
    <t>741-R.19</t>
  </si>
  <si>
    <t>Impulsní relé, tlačítko, 230 V~, 1zap.1vyp. kont.</t>
  </si>
  <si>
    <t>741-R.20</t>
  </si>
  <si>
    <t>Hlavní vypínač, 3-pól, In=40A</t>
  </si>
  <si>
    <t>741-R.21</t>
  </si>
  <si>
    <t>Instalační stykač, 230V~, 40A, 3zap. 1vyp. kont.</t>
  </si>
  <si>
    <t>741-R.22</t>
  </si>
  <si>
    <t>Ovládací hlavice se zámkem, 2p, s aretací, kroužek černý, MS2, 60st</t>
  </si>
  <si>
    <t>D3</t>
  </si>
  <si>
    <t xml:space="preserve">Specifikace dodávky R2 - JU velká   </t>
  </si>
  <si>
    <t>741-R.23</t>
  </si>
  <si>
    <t>Rám s dveřmi, otočný plast.zámek, IP30, šedá, montáž POD omítku, ŠxV=635x460</t>
  </si>
  <si>
    <t>741-R.24</t>
  </si>
  <si>
    <t>Ochranný kryt, montáž POD omítku, ŠxVxH=635x460x240</t>
  </si>
  <si>
    <t>741-R.25</t>
  </si>
  <si>
    <t>DIN lišta přístrojová hliníková, šířka skříně = 600, šířka lišty = 488 (24 modulů)</t>
  </si>
  <si>
    <t>741-R.26</t>
  </si>
  <si>
    <t>Krycí deska, s výřezem 45mm, plechová, šedá, Š=600, V=150</t>
  </si>
  <si>
    <t>741-R.27</t>
  </si>
  <si>
    <t>Krycí deska, bez výřezu, plechová, šedá, Š=600, V=50</t>
  </si>
  <si>
    <t>D4</t>
  </si>
  <si>
    <t xml:space="preserve">Specifikace dodávky R3 - chemie   </t>
  </si>
  <si>
    <t>741-R.28</t>
  </si>
  <si>
    <t>Rozvodnice , POD omítku, bílé dveře, N/PE svork, 144mod</t>
  </si>
  <si>
    <t>741-R.29</t>
  </si>
  <si>
    <t>-B25/3 Jistič , char B, 3-pólový, Icn=10kA, In=25A</t>
  </si>
  <si>
    <t>741-R.30</t>
  </si>
  <si>
    <t>Instalační stykač, 230V~, 40A, 2zap. 2vyp. kont.</t>
  </si>
  <si>
    <t>741-R.31</t>
  </si>
  <si>
    <t>Instalační stykač, 230V~, 25A, 2zap. kont.</t>
  </si>
  <si>
    <t>D5</t>
  </si>
  <si>
    <t xml:space="preserve">Specifikace dodávky R5 - ICT   </t>
  </si>
  <si>
    <t>D6</t>
  </si>
  <si>
    <t xml:space="preserve">Specifikace dodávky R7 - polytechnika   </t>
  </si>
  <si>
    <t>741-R.32</t>
  </si>
  <si>
    <t>Rám s dveřmi, otočný plast.zámek, IP30, šedá, montáž POD omítku, ŠxV=435x760</t>
  </si>
  <si>
    <t>741-R.33</t>
  </si>
  <si>
    <t>Bočnice, V=650, včetně západky</t>
  </si>
  <si>
    <t>741-R.34</t>
  </si>
  <si>
    <t>Ochranný kryt, montáž POD omítku, ŠxVxH=435x760x240</t>
  </si>
  <si>
    <t>741-R.35</t>
  </si>
  <si>
    <t>-C25/3 Jistič , char C, 3-pólový, Icn=10kA, In=25A</t>
  </si>
  <si>
    <t>D7</t>
  </si>
  <si>
    <t xml:space="preserve">WC   </t>
  </si>
  <si>
    <t>741-R.36</t>
  </si>
  <si>
    <t>KRABICE UNIVERZÁLNÍ</t>
  </si>
  <si>
    <t>741-R.37</t>
  </si>
  <si>
    <t>KRABICE UNIVERZÁLNÍ DO SÁDROKARTONU</t>
  </si>
  <si>
    <t>741-R.38</t>
  </si>
  <si>
    <t>01 Kryt spínače kolébkového; d. ; b. bílá / ledová bílá</t>
  </si>
  <si>
    <t>741-R.39</t>
  </si>
  <si>
    <t>01 Kryt spínače kolébkového, dělený; d. ; b. bílá / ledová bílá</t>
  </si>
  <si>
    <t>741-R.40</t>
  </si>
  <si>
    <t>01 Rámeček pro elektroinstalační přístroje, jednonásobný; d. ; b. bílá / ledová bílá</t>
  </si>
  <si>
    <t>741-R.41</t>
  </si>
  <si>
    <t>01 Rámeček pro elektroinstalační přístroje, dvojnásobný vodorovný; d. ; b. bílá / ledová bílá</t>
  </si>
  <si>
    <t>741-R.42</t>
  </si>
  <si>
    <t>Přístroj spínače jednopólového (bezšroubové svorky); řazení 1, 1So (do hořlavých podkladů B až F)</t>
  </si>
  <si>
    <t>741-R.43</t>
  </si>
  <si>
    <t>Přístroj přepínače sériového (bezšroubové svorky); řazení 5 (do hořlavých podkladů B až F)</t>
  </si>
  <si>
    <t>741-R.44</t>
  </si>
  <si>
    <t>Snímač pohybu  mini; b. bílá</t>
  </si>
  <si>
    <t>741-R.45</t>
  </si>
  <si>
    <t>01 Zásuvka jednonásobná (bezšroubové svorky), s ochranným kolíkem, s clonkami; d. ; b. bílá / ledová bílá</t>
  </si>
  <si>
    <t>741-R.46</t>
  </si>
  <si>
    <t>Sada pro nouzovousignalizaci; d. ; b. bílá / ledová bílá</t>
  </si>
  <si>
    <t>208</t>
  </si>
  <si>
    <t>741-R.47</t>
  </si>
  <si>
    <t>zářivkové svítidlo interiérové kruhové, základna z PC, difuzor z opálového akrylátu - včetně kruhové trubice G10q, 40W</t>
  </si>
  <si>
    <t>210</t>
  </si>
  <si>
    <t>741-R.48</t>
  </si>
  <si>
    <t>Stropní, tř.II, 20W/12V,</t>
  </si>
  <si>
    <t>212</t>
  </si>
  <si>
    <t>741-R.49</t>
  </si>
  <si>
    <t>Nouzové sv.    8W SA, 1 hod.</t>
  </si>
  <si>
    <t>214</t>
  </si>
  <si>
    <t>741-R.50</t>
  </si>
  <si>
    <t>odtah WC</t>
  </si>
  <si>
    <t>216</t>
  </si>
  <si>
    <t>741-R.51</t>
  </si>
  <si>
    <t>doběhové relé 0-20min., ovl.ventilátorů do el.krabice</t>
  </si>
  <si>
    <t>218</t>
  </si>
  <si>
    <t>741-R.52</t>
  </si>
  <si>
    <t>CYKY-J 3x1.5 , pevně</t>
  </si>
  <si>
    <t>220</t>
  </si>
  <si>
    <t>741-R.53</t>
  </si>
  <si>
    <t>CYKY-J 3x2.5 , pevně</t>
  </si>
  <si>
    <t>222</t>
  </si>
  <si>
    <t>741-R.54</t>
  </si>
  <si>
    <t>CYKY-O 2x1.5 , pevně</t>
  </si>
  <si>
    <t>224</t>
  </si>
  <si>
    <t>741-R.55</t>
  </si>
  <si>
    <t>CYKY-O 3x1.5 , pevně</t>
  </si>
  <si>
    <t>226</t>
  </si>
  <si>
    <t>741-R.56</t>
  </si>
  <si>
    <t>ZSA16 zemnicí svorka na potrubí</t>
  </si>
  <si>
    <t>228</t>
  </si>
  <si>
    <t>741-R.57</t>
  </si>
  <si>
    <t>Cu pás.ZSA16 Pásek uzemňovací Cu, 0.5m</t>
  </si>
  <si>
    <t>230</t>
  </si>
  <si>
    <t>741-R.58</t>
  </si>
  <si>
    <t>ZS4 zemnicí svorka na baterie</t>
  </si>
  <si>
    <t>232</t>
  </si>
  <si>
    <t>741-R.59</t>
  </si>
  <si>
    <t>472 209 Ekvipotenciální přípojnice Industrie 295x40x6 V2A</t>
  </si>
  <si>
    <t>234</t>
  </si>
  <si>
    <t>741-R.60</t>
  </si>
  <si>
    <t>CYY 4 , pevně</t>
  </si>
  <si>
    <t>236</t>
  </si>
  <si>
    <t>741-R.61</t>
  </si>
  <si>
    <t>Montáž rozvodnic do  50 kg</t>
  </si>
  <si>
    <t>238</t>
  </si>
  <si>
    <t>741-R.62</t>
  </si>
  <si>
    <t>4x10 mm2</t>
  </si>
  <si>
    <t>240</t>
  </si>
  <si>
    <t>741-R.63</t>
  </si>
  <si>
    <t>do 2,5 mm2</t>
  </si>
  <si>
    <t>242</t>
  </si>
  <si>
    <t>D71</t>
  </si>
  <si>
    <t xml:space="preserve">JU malá   </t>
  </si>
  <si>
    <t>244</t>
  </si>
  <si>
    <t>246</t>
  </si>
  <si>
    <t>248</t>
  </si>
  <si>
    <t>741-R.64</t>
  </si>
  <si>
    <t>01 Kryt spínače kolébkového, s čirým průzorem; d. ; b. bílá / ledová bílá</t>
  </si>
  <si>
    <t>250</t>
  </si>
  <si>
    <t>252</t>
  </si>
  <si>
    <t>254</t>
  </si>
  <si>
    <t>741-R.65</t>
  </si>
  <si>
    <t>01 Rámeček pro elektroinstalační přístroje, trojnásobný vodorovný; d. ; b. bílá / ledová bílá</t>
  </si>
  <si>
    <t>256</t>
  </si>
  <si>
    <t>741-R.66</t>
  </si>
  <si>
    <t>01 Rámeček pro elektroinstalační přístroje, čtyřnásobný vodorovný; d. ; b. bílá / ledová bílá</t>
  </si>
  <si>
    <t>258</t>
  </si>
  <si>
    <t>741-R.67</t>
  </si>
  <si>
    <t>Přístroj ovládače zapínacího se svorkou N (bezšroubové svorky); řazení 1/0, 1/0So, 1/0S (do hořlavých podkladů B až F)</t>
  </si>
  <si>
    <t>260</t>
  </si>
  <si>
    <t>262</t>
  </si>
  <si>
    <t>264</t>
  </si>
  <si>
    <t>741-R.68</t>
  </si>
  <si>
    <t>přep.ochrana D do el.krabice, 15kA (8/20)</t>
  </si>
  <si>
    <t>266</t>
  </si>
  <si>
    <t>741-R.69</t>
  </si>
  <si>
    <t>závěsné LED asymetr osvětlení tabule</t>
  </si>
  <si>
    <t>Ks</t>
  </si>
  <si>
    <t>268</t>
  </si>
  <si>
    <t>741-R.70</t>
  </si>
  <si>
    <t>přisazené LED  osvětlení tříd LED_mikro 32W/4000K</t>
  </si>
  <si>
    <t>270</t>
  </si>
  <si>
    <t>272</t>
  </si>
  <si>
    <t>274</t>
  </si>
  <si>
    <t>276</t>
  </si>
  <si>
    <t>278</t>
  </si>
  <si>
    <t>741-R.71</t>
  </si>
  <si>
    <t>CYKY-J 5x10 , pevně</t>
  </si>
  <si>
    <t>280</t>
  </si>
  <si>
    <t>741-R.72</t>
  </si>
  <si>
    <t>-B32/3 Jistič , char B, 3-pólový, Icn=10kA, In=32A</t>
  </si>
  <si>
    <t>282</t>
  </si>
  <si>
    <t>284</t>
  </si>
  <si>
    <t>286</t>
  </si>
  <si>
    <t>741-R.73</t>
  </si>
  <si>
    <t>5x10 mm2</t>
  </si>
  <si>
    <t>288</t>
  </si>
  <si>
    <t>290</t>
  </si>
  <si>
    <t>741-R.74</t>
  </si>
  <si>
    <t>do 16 mm2</t>
  </si>
  <si>
    <t>292</t>
  </si>
  <si>
    <t>741-R.75</t>
  </si>
  <si>
    <t>Vyhledani pripojovaciho mista</t>
  </si>
  <si>
    <t>294</t>
  </si>
  <si>
    <t>741-R.76</t>
  </si>
  <si>
    <t>Napojeni na stavajici zarizeni</t>
  </si>
  <si>
    <t>296</t>
  </si>
  <si>
    <t>741-R.77</t>
  </si>
  <si>
    <t>Uprava stavajiciho rozvadece</t>
  </si>
  <si>
    <t>298</t>
  </si>
  <si>
    <t>741-R.78</t>
  </si>
  <si>
    <t>Chránička ohebná dvouplášťvá o30</t>
  </si>
  <si>
    <t>300</t>
  </si>
  <si>
    <t>741-R.79</t>
  </si>
  <si>
    <t>Chránička ohebná dvouplášťvá o50</t>
  </si>
  <si>
    <t>302</t>
  </si>
  <si>
    <t>741-R.80</t>
  </si>
  <si>
    <t>RACK skříň</t>
  </si>
  <si>
    <t>304</t>
  </si>
  <si>
    <t>741-R.81</t>
  </si>
  <si>
    <t>Switch 24-port</t>
  </si>
  <si>
    <t>306</t>
  </si>
  <si>
    <t>741-R.82</t>
  </si>
  <si>
    <t>UTP cat 6, pevně</t>
  </si>
  <si>
    <t>308</t>
  </si>
  <si>
    <t>741-R.83</t>
  </si>
  <si>
    <t>Optický kabel SFP+</t>
  </si>
  <si>
    <t>310</t>
  </si>
  <si>
    <t>741-R.84</t>
  </si>
  <si>
    <t>Lišta vkládací 10x10</t>
  </si>
  <si>
    <t>312</t>
  </si>
  <si>
    <t>741-R.85</t>
  </si>
  <si>
    <t>Wifi Access point, stropní</t>
  </si>
  <si>
    <t>314</t>
  </si>
  <si>
    <t>D72</t>
  </si>
  <si>
    <t xml:space="preserve">JU velká   </t>
  </si>
  <si>
    <t>316</t>
  </si>
  <si>
    <t>318</t>
  </si>
  <si>
    <t>320</t>
  </si>
  <si>
    <t>322</t>
  </si>
  <si>
    <t>324</t>
  </si>
  <si>
    <t>326</t>
  </si>
  <si>
    <t>328</t>
  </si>
  <si>
    <t>330</t>
  </si>
  <si>
    <t>332</t>
  </si>
  <si>
    <t>334</t>
  </si>
  <si>
    <t>336</t>
  </si>
  <si>
    <t>338</t>
  </si>
  <si>
    <t>741-R.86</t>
  </si>
  <si>
    <t>asymetrické osvětlení závěsné pro osv. tabule 39W/840</t>
  </si>
  <si>
    <t>340</t>
  </si>
  <si>
    <t>342</t>
  </si>
  <si>
    <t>344</t>
  </si>
  <si>
    <t>346</t>
  </si>
  <si>
    <t>348</t>
  </si>
  <si>
    <t>350</t>
  </si>
  <si>
    <t>352</t>
  </si>
  <si>
    <t>354</t>
  </si>
  <si>
    <t>356</t>
  </si>
  <si>
    <t>358</t>
  </si>
  <si>
    <t>360</t>
  </si>
  <si>
    <t>362</t>
  </si>
  <si>
    <t>364</t>
  </si>
  <si>
    <t>366</t>
  </si>
  <si>
    <t>368</t>
  </si>
  <si>
    <t>370</t>
  </si>
  <si>
    <t>372</t>
  </si>
  <si>
    <t>374</t>
  </si>
  <si>
    <t>376</t>
  </si>
  <si>
    <t>378</t>
  </si>
  <si>
    <t>380</t>
  </si>
  <si>
    <t>382</t>
  </si>
  <si>
    <t>384</t>
  </si>
  <si>
    <t>D81</t>
  </si>
  <si>
    <t xml:space="preserve">Polytechnika   </t>
  </si>
  <si>
    <t>386</t>
  </si>
  <si>
    <t>388</t>
  </si>
  <si>
    <t>390</t>
  </si>
  <si>
    <t>392</t>
  </si>
  <si>
    <t>394</t>
  </si>
  <si>
    <t>396</t>
  </si>
  <si>
    <t>398</t>
  </si>
  <si>
    <t>400</t>
  </si>
  <si>
    <t>402</t>
  </si>
  <si>
    <t>741-R.87</t>
  </si>
  <si>
    <t>R1 Zásuvka 45x45, s ochranným kolíkem, s clonkami; d. Profil 45; b. karmínová (RAL 3003)</t>
  </si>
  <si>
    <t>404</t>
  </si>
  <si>
    <t>741-R.88</t>
  </si>
  <si>
    <t>Krabice podlahová  pro osazení 4/6</t>
  </si>
  <si>
    <t>406</t>
  </si>
  <si>
    <t>741-R.89</t>
  </si>
  <si>
    <t>Vložka přístrojová  pro osazení 4/6</t>
  </si>
  <si>
    <t>408</t>
  </si>
  <si>
    <t>741-R.90</t>
  </si>
  <si>
    <t>Vložka přístrojová GTK 6/12 pro osazení 9/12</t>
  </si>
  <si>
    <t>410</t>
  </si>
  <si>
    <t>412</t>
  </si>
  <si>
    <t>207</t>
  </si>
  <si>
    <t>414</t>
  </si>
  <si>
    <t>416</t>
  </si>
  <si>
    <t>209</t>
  </si>
  <si>
    <t>418</t>
  </si>
  <si>
    <t>420</t>
  </si>
  <si>
    <t>211</t>
  </si>
  <si>
    <t>422</t>
  </si>
  <si>
    <t>424</t>
  </si>
  <si>
    <t>213</t>
  </si>
  <si>
    <t>741-R.91</t>
  </si>
  <si>
    <t>CYKY-J 5x4 , pevně</t>
  </si>
  <si>
    <t>426</t>
  </si>
  <si>
    <t>428</t>
  </si>
  <si>
    <t>215</t>
  </si>
  <si>
    <t>430</t>
  </si>
  <si>
    <t>432</t>
  </si>
  <si>
    <t>217</t>
  </si>
  <si>
    <t>434</t>
  </si>
  <si>
    <t>436</t>
  </si>
  <si>
    <t>219</t>
  </si>
  <si>
    <t>438</t>
  </si>
  <si>
    <t>440</t>
  </si>
  <si>
    <t>221</t>
  </si>
  <si>
    <t>442</t>
  </si>
  <si>
    <t>444</t>
  </si>
  <si>
    <t>223</t>
  </si>
  <si>
    <t>446</t>
  </si>
  <si>
    <t>448</t>
  </si>
  <si>
    <t>225</t>
  </si>
  <si>
    <t>450</t>
  </si>
  <si>
    <t>741-R.92</t>
  </si>
  <si>
    <t>Switch 32-port</t>
  </si>
  <si>
    <t>452</t>
  </si>
  <si>
    <t>227</t>
  </si>
  <si>
    <t>454</t>
  </si>
  <si>
    <t>456</t>
  </si>
  <si>
    <t>229</t>
  </si>
  <si>
    <t>458</t>
  </si>
  <si>
    <t>460</t>
  </si>
  <si>
    <t>D82</t>
  </si>
  <si>
    <t xml:space="preserve">ICT   </t>
  </si>
  <si>
    <t>231</t>
  </si>
  <si>
    <t>462</t>
  </si>
  <si>
    <t>464</t>
  </si>
  <si>
    <t>233</t>
  </si>
  <si>
    <t>466</t>
  </si>
  <si>
    <t>468</t>
  </si>
  <si>
    <t>235</t>
  </si>
  <si>
    <t>470</t>
  </si>
  <si>
    <t>472</t>
  </si>
  <si>
    <t>237</t>
  </si>
  <si>
    <t>474</t>
  </si>
  <si>
    <t>476</t>
  </si>
  <si>
    <t>239</t>
  </si>
  <si>
    <t>478</t>
  </si>
  <si>
    <t>480</t>
  </si>
  <si>
    <t>241</t>
  </si>
  <si>
    <t>482</t>
  </si>
  <si>
    <t>484</t>
  </si>
  <si>
    <t>243</t>
  </si>
  <si>
    <t>486</t>
  </si>
  <si>
    <t>488</t>
  </si>
  <si>
    <t>245</t>
  </si>
  <si>
    <t>490</t>
  </si>
  <si>
    <t>492</t>
  </si>
  <si>
    <t>247</t>
  </si>
  <si>
    <t>494</t>
  </si>
  <si>
    <t>496</t>
  </si>
  <si>
    <t>249</t>
  </si>
  <si>
    <t>498</t>
  </si>
  <si>
    <t>500</t>
  </si>
  <si>
    <t>251</t>
  </si>
  <si>
    <t>502</t>
  </si>
  <si>
    <t>504</t>
  </si>
  <si>
    <t>253</t>
  </si>
  <si>
    <t>506</t>
  </si>
  <si>
    <t>508</t>
  </si>
  <si>
    <t>255</t>
  </si>
  <si>
    <t>510</t>
  </si>
  <si>
    <t>257</t>
  </si>
  <si>
    <t>514</t>
  </si>
  <si>
    <t>516</t>
  </si>
  <si>
    <t>259</t>
  </si>
  <si>
    <t>518</t>
  </si>
  <si>
    <t>520</t>
  </si>
  <si>
    <t>261</t>
  </si>
  <si>
    <t>522</t>
  </si>
  <si>
    <t>524</t>
  </si>
  <si>
    <t>263</t>
  </si>
  <si>
    <t>741-R.93</t>
  </si>
  <si>
    <t>Switch 48-port</t>
  </si>
  <si>
    <t>526</t>
  </si>
  <si>
    <t>528</t>
  </si>
  <si>
    <t>265</t>
  </si>
  <si>
    <t>530</t>
  </si>
  <si>
    <t>741-R.94</t>
  </si>
  <si>
    <t>Optický kabel QSFP</t>
  </si>
  <si>
    <t>532</t>
  </si>
  <si>
    <t>267</t>
  </si>
  <si>
    <t>741-R.95</t>
  </si>
  <si>
    <t>Přesun kabeláže ze stávajícícho Racku do Serverovny</t>
  </si>
  <si>
    <t>534</t>
  </si>
  <si>
    <t>D83</t>
  </si>
  <si>
    <t xml:space="preserve">Učebny chemie   </t>
  </si>
  <si>
    <t>536</t>
  </si>
  <si>
    <t>269</t>
  </si>
  <si>
    <t>538</t>
  </si>
  <si>
    <t>741-R.96</t>
  </si>
  <si>
    <t>KP68/2 73x30</t>
  </si>
  <si>
    <t>540</t>
  </si>
  <si>
    <t>271</t>
  </si>
  <si>
    <t>542</t>
  </si>
  <si>
    <t>544</t>
  </si>
  <si>
    <t>273</t>
  </si>
  <si>
    <t>546</t>
  </si>
  <si>
    <t>548</t>
  </si>
  <si>
    <t>275</t>
  </si>
  <si>
    <t>550</t>
  </si>
  <si>
    <t>552</t>
  </si>
  <si>
    <t>277</t>
  </si>
  <si>
    <t>554</t>
  </si>
  <si>
    <t>556</t>
  </si>
  <si>
    <t>279</t>
  </si>
  <si>
    <t>741-R.97</t>
  </si>
  <si>
    <t>B1 Ovládač zapínací; řazení 1/0; d. ; b. jasně bílá, tlačítko</t>
  </si>
  <si>
    <t>558</t>
  </si>
  <si>
    <t>741-R.98</t>
  </si>
  <si>
    <t>B Hodiny spínací programovatelné (ovládací jednotka); d. ; b. bílá</t>
  </si>
  <si>
    <t>560</t>
  </si>
  <si>
    <t>281</t>
  </si>
  <si>
    <t>741-R.99</t>
  </si>
  <si>
    <t>Přístroj spínací, pro univerzální termostat nebo spínací hodiny</t>
  </si>
  <si>
    <t>562</t>
  </si>
  <si>
    <t>564</t>
  </si>
  <si>
    <t>283</t>
  </si>
  <si>
    <t>566</t>
  </si>
  <si>
    <t>568</t>
  </si>
  <si>
    <t>285</t>
  </si>
  <si>
    <t>570</t>
  </si>
  <si>
    <t>572</t>
  </si>
  <si>
    <t>287</t>
  </si>
  <si>
    <t>574</t>
  </si>
  <si>
    <t>576</t>
  </si>
  <si>
    <t>289</t>
  </si>
  <si>
    <t>578</t>
  </si>
  <si>
    <t>580</t>
  </si>
  <si>
    <t>291</t>
  </si>
  <si>
    <t>582</t>
  </si>
  <si>
    <t>584</t>
  </si>
  <si>
    <t>293</t>
  </si>
  <si>
    <t>586</t>
  </si>
  <si>
    <t>588</t>
  </si>
  <si>
    <t>295</t>
  </si>
  <si>
    <t>590</t>
  </si>
  <si>
    <t>592</t>
  </si>
  <si>
    <t>297</t>
  </si>
  <si>
    <t>594</t>
  </si>
  <si>
    <t>596</t>
  </si>
  <si>
    <t>299</t>
  </si>
  <si>
    <t>598</t>
  </si>
  <si>
    <t>600</t>
  </si>
  <si>
    <t>301</t>
  </si>
  <si>
    <t>602</t>
  </si>
  <si>
    <t>604</t>
  </si>
  <si>
    <t>303</t>
  </si>
  <si>
    <t>606</t>
  </si>
  <si>
    <t>608</t>
  </si>
  <si>
    <t>305</t>
  </si>
  <si>
    <t>610</t>
  </si>
  <si>
    <t>612</t>
  </si>
  <si>
    <t>OST</t>
  </si>
  <si>
    <t xml:space="preserve">Ostatní   </t>
  </si>
  <si>
    <t>307</t>
  </si>
  <si>
    <t>PH</t>
  </si>
  <si>
    <t>Doprava,  Přesun hmot</t>
  </si>
  <si>
    <t>262144</t>
  </si>
  <si>
    <t>614</t>
  </si>
  <si>
    <t>PM</t>
  </si>
  <si>
    <t>Podružný materiál</t>
  </si>
  <si>
    <t>616</t>
  </si>
  <si>
    <t>309</t>
  </si>
  <si>
    <t>PPV</t>
  </si>
  <si>
    <t>PPV z montáže: materiál + práce</t>
  </si>
  <si>
    <t>618</t>
  </si>
  <si>
    <t>REVIZE</t>
  </si>
  <si>
    <t>Celková prohlídka elektrického rozvodu a zařízení přes 0,5 do 1 milionu Kč</t>
  </si>
  <si>
    <t>620</t>
  </si>
  <si>
    <t>VRN - Vedlejší rozpočtové náklady</t>
  </si>
  <si>
    <t>020001000</t>
  </si>
  <si>
    <t>Příprava staveniště</t>
  </si>
  <si>
    <t>Kč</t>
  </si>
  <si>
    <t>1024</t>
  </si>
  <si>
    <t>1137197739</t>
  </si>
  <si>
    <t>Poznámka k položce:
Zaměření a vytýčení stávajících sítí v místě stavby z hlediska jejich ochrany při provádění stavby a ochrana stávajících vedení a zařízení před poškozením</t>
  </si>
  <si>
    <t>030001000</t>
  </si>
  <si>
    <t>Zařízení staveniště</t>
  </si>
  <si>
    <t>111396289</t>
  </si>
  <si>
    <t>Poznámka k položce:
Veškeré náklady spojené s vybudováním, provozem a odstraněním zařízení staveniště</t>
  </si>
  <si>
    <t>034002000</t>
  </si>
  <si>
    <t>Zabezpečení staveniště</t>
  </si>
  <si>
    <t>-286554859</t>
  </si>
  <si>
    <t>Poznámka k položce:
Náklady na ochranu staveniště před vstupem nepovolaných osob, včetně příslušného značení</t>
  </si>
  <si>
    <t>045002000</t>
  </si>
  <si>
    <t>Kompletační a koordinační činnost</t>
  </si>
  <si>
    <t>-2079481222</t>
  </si>
  <si>
    <t xml:space="preserve">Poznámka k položce:
 Náklady na zajištění a dodržení splnění všech požadavků a podmínek uvedených ve vyjádřeních vyplývajících ze stanovisek orgánů státní správy; zajištění oznámení zahájení stavebních prací v souladu s pravomocnými rozhodnutími a vyjádřeními například správců sítí; poskytnutí součinnosti při tvorbě povinných monitorovacích zpráv projektu; zajištění koordinační činnosti subdodavatelů zhotovitele; zajištění a provedení všech nezbytných opatření organizačního a stavebně technologického charakteru k řádnému provedení předmětu díla; předání všech dokladů o dokončené stavbě.   </t>
  </si>
  <si>
    <t>013254000</t>
  </si>
  <si>
    <t>Dokumentace skutečného provedení stavby</t>
  </si>
  <si>
    <t>1447360070</t>
  </si>
  <si>
    <t>Poznámka k položce:
Dokumentace skutečného provedení stavby  - Náklady na vyhotovení dokumentace skutečného provedení stavby a její předání objednateli v požadované formě a požadovaném počtu.</t>
  </si>
  <si>
    <t>043002000</t>
  </si>
  <si>
    <t>Zkoušky a revize</t>
  </si>
  <si>
    <t>-295755361</t>
  </si>
  <si>
    <t xml:space="preserve">Poznámka k položce:
 Náklady na zajištění všech nezbytných zkoušek a atestů podle ČSN a případných jiných právních nebo technických předpisů platných v době provádění a předání díla, kterými bude prokázáno dosažení předepsané kvality a předepsaných technických parametrů díla.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</si>
</sst>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4"/>
  <sheetViews>
    <sheetView showGridLines="0" tabSelected="1" workbookViewId="0" topLeftCell="A91">
      <selection activeCell="J100" sqref="J100:AF10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1" width="2.7109375" style="1" customWidth="1"/>
    <col min="32" max="32" width="22.140625" style="1" customWidth="1"/>
    <col min="33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2" t="s">
        <v>14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19"/>
      <c r="AQ5" s="19"/>
      <c r="AR5" s="17"/>
      <c r="BE5" s="229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34" t="s">
        <v>17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19"/>
      <c r="AQ6" s="19"/>
      <c r="AR6" s="17"/>
      <c r="BE6" s="230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30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30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0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30"/>
      <c r="BS10" s="14" t="s">
        <v>6</v>
      </c>
    </row>
    <row r="11" spans="2:71" s="1" customFormat="1" ht="18.4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30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0"/>
      <c r="BS12" s="14" t="s">
        <v>6</v>
      </c>
    </row>
    <row r="13" spans="2:71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30</v>
      </c>
      <c r="AO13" s="19"/>
      <c r="AP13" s="19"/>
      <c r="AQ13" s="19"/>
      <c r="AR13" s="17"/>
      <c r="BE13" s="230"/>
      <c r="BS13" s="14" t="s">
        <v>6</v>
      </c>
    </row>
    <row r="14" spans="2:71" ht="12.75">
      <c r="B14" s="18"/>
      <c r="C14" s="19"/>
      <c r="D14" s="19"/>
      <c r="E14" s="235" t="s">
        <v>30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6" t="s">
        <v>28</v>
      </c>
      <c r="AL14" s="19"/>
      <c r="AM14" s="19"/>
      <c r="AN14" s="28" t="s">
        <v>30</v>
      </c>
      <c r="AO14" s="19"/>
      <c r="AP14" s="19"/>
      <c r="AQ14" s="19"/>
      <c r="AR14" s="17"/>
      <c r="BE14" s="230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0"/>
      <c r="BS15" s="14" t="s">
        <v>4</v>
      </c>
    </row>
    <row r="16" spans="2:71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32</v>
      </c>
      <c r="AO16" s="19"/>
      <c r="AP16" s="19"/>
      <c r="AQ16" s="19"/>
      <c r="AR16" s="17"/>
      <c r="BE16" s="230"/>
      <c r="BS16" s="14" t="s">
        <v>4</v>
      </c>
    </row>
    <row r="17" spans="2:71" s="1" customFormat="1" ht="18.4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30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0"/>
      <c r="BS18" s="14" t="s">
        <v>6</v>
      </c>
    </row>
    <row r="19" spans="2:71" s="1" customFormat="1" ht="12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30"/>
      <c r="BS19" s="14" t="s">
        <v>6</v>
      </c>
    </row>
    <row r="20" spans="2:71" s="1" customFormat="1" ht="18.4" customHeight="1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30"/>
      <c r="BS20" s="14" t="s">
        <v>34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0"/>
    </row>
    <row r="22" spans="2:57" s="1" customFormat="1" ht="12" customHeight="1">
      <c r="B22" s="18"/>
      <c r="C22" s="19"/>
      <c r="D22" s="26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0"/>
    </row>
    <row r="23" spans="2:57" s="1" customFormat="1" ht="204" customHeight="1">
      <c r="B23" s="18"/>
      <c r="C23" s="19"/>
      <c r="D23" s="19"/>
      <c r="E23" s="237" t="s">
        <v>38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19"/>
      <c r="AP23" s="19"/>
      <c r="AQ23" s="19"/>
      <c r="AR23" s="17"/>
      <c r="BE23" s="230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0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0"/>
    </row>
    <row r="26" spans="1:57" s="2" customFormat="1" ht="25.9" customHeight="1">
      <c r="A26" s="31"/>
      <c r="B26" s="32"/>
      <c r="C26" s="33"/>
      <c r="D26" s="34" t="s">
        <v>39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8">
        <f>ROUND(AG94,1)</f>
        <v>0</v>
      </c>
      <c r="AL26" s="239"/>
      <c r="AM26" s="239"/>
      <c r="AN26" s="239"/>
      <c r="AO26" s="239"/>
      <c r="AP26" s="33"/>
      <c r="AQ26" s="33"/>
      <c r="AR26" s="36"/>
      <c r="BE26" s="230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0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40" t="s">
        <v>40</v>
      </c>
      <c r="M28" s="240"/>
      <c r="N28" s="240"/>
      <c r="O28" s="240"/>
      <c r="P28" s="240"/>
      <c r="Q28" s="33"/>
      <c r="R28" s="33"/>
      <c r="S28" s="33"/>
      <c r="T28" s="33"/>
      <c r="U28" s="33"/>
      <c r="V28" s="33"/>
      <c r="W28" s="240" t="s">
        <v>41</v>
      </c>
      <c r="X28" s="240"/>
      <c r="Y28" s="240"/>
      <c r="Z28" s="240"/>
      <c r="AA28" s="240"/>
      <c r="AB28" s="240"/>
      <c r="AC28" s="240"/>
      <c r="AD28" s="240"/>
      <c r="AE28" s="240"/>
      <c r="AF28" s="33"/>
      <c r="AG28" s="33"/>
      <c r="AH28" s="33"/>
      <c r="AI28" s="33"/>
      <c r="AJ28" s="33"/>
      <c r="AK28" s="240" t="s">
        <v>42</v>
      </c>
      <c r="AL28" s="240"/>
      <c r="AM28" s="240"/>
      <c r="AN28" s="240"/>
      <c r="AO28" s="240"/>
      <c r="AP28" s="33"/>
      <c r="AQ28" s="33"/>
      <c r="AR28" s="36"/>
      <c r="BE28" s="230"/>
    </row>
    <row r="29" spans="2:57" s="3" customFormat="1" ht="14.45" customHeight="1">
      <c r="B29" s="37"/>
      <c r="C29" s="38"/>
      <c r="D29" s="26" t="s">
        <v>43</v>
      </c>
      <c r="E29" s="38"/>
      <c r="F29" s="26" t="s">
        <v>44</v>
      </c>
      <c r="G29" s="38"/>
      <c r="H29" s="38"/>
      <c r="I29" s="38"/>
      <c r="J29" s="38"/>
      <c r="K29" s="38"/>
      <c r="L29" s="243">
        <v>0.21</v>
      </c>
      <c r="M29" s="242"/>
      <c r="N29" s="242"/>
      <c r="O29" s="242"/>
      <c r="P29" s="242"/>
      <c r="Q29" s="38"/>
      <c r="R29" s="38"/>
      <c r="S29" s="38"/>
      <c r="T29" s="38"/>
      <c r="U29" s="38"/>
      <c r="V29" s="38"/>
      <c r="W29" s="241">
        <f>ROUND(AZ94,1)</f>
        <v>0</v>
      </c>
      <c r="X29" s="242"/>
      <c r="Y29" s="242"/>
      <c r="Z29" s="242"/>
      <c r="AA29" s="242"/>
      <c r="AB29" s="242"/>
      <c r="AC29" s="242"/>
      <c r="AD29" s="242"/>
      <c r="AE29" s="242"/>
      <c r="AF29" s="38"/>
      <c r="AG29" s="38"/>
      <c r="AH29" s="38"/>
      <c r="AI29" s="38"/>
      <c r="AJ29" s="38"/>
      <c r="AK29" s="241">
        <f>ROUND(AV94,1)</f>
        <v>0</v>
      </c>
      <c r="AL29" s="242"/>
      <c r="AM29" s="242"/>
      <c r="AN29" s="242"/>
      <c r="AO29" s="242"/>
      <c r="AP29" s="38"/>
      <c r="AQ29" s="38"/>
      <c r="AR29" s="39"/>
      <c r="BE29" s="231"/>
    </row>
    <row r="30" spans="2:57" s="3" customFormat="1" ht="14.45" customHeight="1">
      <c r="B30" s="37"/>
      <c r="C30" s="38"/>
      <c r="D30" s="38"/>
      <c r="E30" s="38"/>
      <c r="F30" s="26" t="s">
        <v>45</v>
      </c>
      <c r="G30" s="38"/>
      <c r="H30" s="38"/>
      <c r="I30" s="38"/>
      <c r="J30" s="38"/>
      <c r="K30" s="38"/>
      <c r="L30" s="243">
        <v>0.15</v>
      </c>
      <c r="M30" s="242"/>
      <c r="N30" s="242"/>
      <c r="O30" s="242"/>
      <c r="P30" s="242"/>
      <c r="Q30" s="38"/>
      <c r="R30" s="38"/>
      <c r="S30" s="38"/>
      <c r="T30" s="38"/>
      <c r="U30" s="38"/>
      <c r="V30" s="38"/>
      <c r="W30" s="241">
        <f>ROUND(BA94,1)</f>
        <v>0</v>
      </c>
      <c r="X30" s="242"/>
      <c r="Y30" s="242"/>
      <c r="Z30" s="242"/>
      <c r="AA30" s="242"/>
      <c r="AB30" s="242"/>
      <c r="AC30" s="242"/>
      <c r="AD30" s="242"/>
      <c r="AE30" s="242"/>
      <c r="AF30" s="38"/>
      <c r="AG30" s="38"/>
      <c r="AH30" s="38"/>
      <c r="AI30" s="38"/>
      <c r="AJ30" s="38"/>
      <c r="AK30" s="241">
        <f>ROUND(AW94,1)</f>
        <v>0</v>
      </c>
      <c r="AL30" s="242"/>
      <c r="AM30" s="242"/>
      <c r="AN30" s="242"/>
      <c r="AO30" s="242"/>
      <c r="AP30" s="38"/>
      <c r="AQ30" s="38"/>
      <c r="AR30" s="39"/>
      <c r="BE30" s="231"/>
    </row>
    <row r="31" spans="2:57" s="3" customFormat="1" ht="14.45" customHeight="1" hidden="1">
      <c r="B31" s="37"/>
      <c r="C31" s="38"/>
      <c r="D31" s="38"/>
      <c r="E31" s="38"/>
      <c r="F31" s="26" t="s">
        <v>46</v>
      </c>
      <c r="G31" s="38"/>
      <c r="H31" s="38"/>
      <c r="I31" s="38"/>
      <c r="J31" s="38"/>
      <c r="K31" s="38"/>
      <c r="L31" s="243">
        <v>0.21</v>
      </c>
      <c r="M31" s="242"/>
      <c r="N31" s="242"/>
      <c r="O31" s="242"/>
      <c r="P31" s="242"/>
      <c r="Q31" s="38"/>
      <c r="R31" s="38"/>
      <c r="S31" s="38"/>
      <c r="T31" s="38"/>
      <c r="U31" s="38"/>
      <c r="V31" s="38"/>
      <c r="W31" s="241">
        <f>ROUND(BB94,1)</f>
        <v>0</v>
      </c>
      <c r="X31" s="242"/>
      <c r="Y31" s="242"/>
      <c r="Z31" s="242"/>
      <c r="AA31" s="242"/>
      <c r="AB31" s="242"/>
      <c r="AC31" s="242"/>
      <c r="AD31" s="242"/>
      <c r="AE31" s="242"/>
      <c r="AF31" s="38"/>
      <c r="AG31" s="38"/>
      <c r="AH31" s="38"/>
      <c r="AI31" s="38"/>
      <c r="AJ31" s="38"/>
      <c r="AK31" s="241">
        <v>0</v>
      </c>
      <c r="AL31" s="242"/>
      <c r="AM31" s="242"/>
      <c r="AN31" s="242"/>
      <c r="AO31" s="242"/>
      <c r="AP31" s="38"/>
      <c r="AQ31" s="38"/>
      <c r="AR31" s="39"/>
      <c r="BE31" s="231"/>
    </row>
    <row r="32" spans="2:57" s="3" customFormat="1" ht="14.45" customHeight="1" hidden="1">
      <c r="B32" s="37"/>
      <c r="C32" s="38"/>
      <c r="D32" s="38"/>
      <c r="E32" s="38"/>
      <c r="F32" s="26" t="s">
        <v>47</v>
      </c>
      <c r="G32" s="38"/>
      <c r="H32" s="38"/>
      <c r="I32" s="38"/>
      <c r="J32" s="38"/>
      <c r="K32" s="38"/>
      <c r="L32" s="243">
        <v>0.15</v>
      </c>
      <c r="M32" s="242"/>
      <c r="N32" s="242"/>
      <c r="O32" s="242"/>
      <c r="P32" s="242"/>
      <c r="Q32" s="38"/>
      <c r="R32" s="38"/>
      <c r="S32" s="38"/>
      <c r="T32" s="38"/>
      <c r="U32" s="38"/>
      <c r="V32" s="38"/>
      <c r="W32" s="241">
        <f>ROUND(BC94,1)</f>
        <v>0</v>
      </c>
      <c r="X32" s="242"/>
      <c r="Y32" s="242"/>
      <c r="Z32" s="242"/>
      <c r="AA32" s="242"/>
      <c r="AB32" s="242"/>
      <c r="AC32" s="242"/>
      <c r="AD32" s="242"/>
      <c r="AE32" s="242"/>
      <c r="AF32" s="38"/>
      <c r="AG32" s="38"/>
      <c r="AH32" s="38"/>
      <c r="AI32" s="38"/>
      <c r="AJ32" s="38"/>
      <c r="AK32" s="241">
        <v>0</v>
      </c>
      <c r="AL32" s="242"/>
      <c r="AM32" s="242"/>
      <c r="AN32" s="242"/>
      <c r="AO32" s="242"/>
      <c r="AP32" s="38"/>
      <c r="AQ32" s="38"/>
      <c r="AR32" s="39"/>
      <c r="BE32" s="231"/>
    </row>
    <row r="33" spans="2:57" s="3" customFormat="1" ht="14.45" customHeight="1" hidden="1">
      <c r="B33" s="37"/>
      <c r="C33" s="38"/>
      <c r="D33" s="38"/>
      <c r="E33" s="38"/>
      <c r="F33" s="26" t="s">
        <v>48</v>
      </c>
      <c r="G33" s="38"/>
      <c r="H33" s="38"/>
      <c r="I33" s="38"/>
      <c r="J33" s="38"/>
      <c r="K33" s="38"/>
      <c r="L33" s="243">
        <v>0</v>
      </c>
      <c r="M33" s="242"/>
      <c r="N33" s="242"/>
      <c r="O33" s="242"/>
      <c r="P33" s="242"/>
      <c r="Q33" s="38"/>
      <c r="R33" s="38"/>
      <c r="S33" s="38"/>
      <c r="T33" s="38"/>
      <c r="U33" s="38"/>
      <c r="V33" s="38"/>
      <c r="W33" s="241">
        <f>ROUND(BD94,1)</f>
        <v>0</v>
      </c>
      <c r="X33" s="242"/>
      <c r="Y33" s="242"/>
      <c r="Z33" s="242"/>
      <c r="AA33" s="242"/>
      <c r="AB33" s="242"/>
      <c r="AC33" s="242"/>
      <c r="AD33" s="242"/>
      <c r="AE33" s="242"/>
      <c r="AF33" s="38"/>
      <c r="AG33" s="38"/>
      <c r="AH33" s="38"/>
      <c r="AI33" s="38"/>
      <c r="AJ33" s="38"/>
      <c r="AK33" s="241">
        <v>0</v>
      </c>
      <c r="AL33" s="242"/>
      <c r="AM33" s="242"/>
      <c r="AN33" s="242"/>
      <c r="AO33" s="242"/>
      <c r="AP33" s="38"/>
      <c r="AQ33" s="38"/>
      <c r="AR33" s="39"/>
      <c r="BE33" s="23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0"/>
    </row>
    <row r="35" spans="1:57" s="2" customFormat="1" ht="25.9" customHeight="1">
      <c r="A35" s="31"/>
      <c r="B35" s="32"/>
      <c r="C35" s="40"/>
      <c r="D35" s="41" t="s">
        <v>49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50</v>
      </c>
      <c r="U35" s="42"/>
      <c r="V35" s="42"/>
      <c r="W35" s="42"/>
      <c r="X35" s="247" t="s">
        <v>51</v>
      </c>
      <c r="Y35" s="245"/>
      <c r="Z35" s="245"/>
      <c r="AA35" s="245"/>
      <c r="AB35" s="245"/>
      <c r="AC35" s="42"/>
      <c r="AD35" s="42"/>
      <c r="AE35" s="42"/>
      <c r="AF35" s="42"/>
      <c r="AG35" s="42"/>
      <c r="AH35" s="42"/>
      <c r="AI35" s="42"/>
      <c r="AJ35" s="42"/>
      <c r="AK35" s="244">
        <f>SUM(AK26:AK33)</f>
        <v>0</v>
      </c>
      <c r="AL35" s="245"/>
      <c r="AM35" s="245"/>
      <c r="AN35" s="245"/>
      <c r="AO35" s="246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52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53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55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54</v>
      </c>
      <c r="AI60" s="35"/>
      <c r="AJ60" s="35"/>
      <c r="AK60" s="35"/>
      <c r="AL60" s="35"/>
      <c r="AM60" s="49" t="s">
        <v>55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56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57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54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55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54</v>
      </c>
      <c r="AI75" s="35"/>
      <c r="AJ75" s="35"/>
      <c r="AK75" s="35"/>
      <c r="AL75" s="35"/>
      <c r="AM75" s="49" t="s">
        <v>55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58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BRANDYS-17102022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6" t="str">
        <f>K6</f>
        <v>Odborné učebny G Brandýs – Gymnázium J.S. Machara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Gymnázium J. S. Machara, Královická 668 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52" t="str">
        <f>IF(AN8="","",AN8)</f>
        <v>15. 5. 2022</v>
      </c>
      <c r="AN87" s="252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25.7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Středočeský kraj, Praha 5, Zborovská 81/11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53" t="str">
        <f>IF(E17="","",E17)</f>
        <v>Stebau s.r.o., Jižní 870, 500 03 Hradec Králové</v>
      </c>
      <c r="AN89" s="254"/>
      <c r="AO89" s="254"/>
      <c r="AP89" s="254"/>
      <c r="AQ89" s="33"/>
      <c r="AR89" s="36"/>
      <c r="AS89" s="256" t="s">
        <v>59</v>
      </c>
      <c r="AT89" s="257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35</v>
      </c>
      <c r="AJ90" s="33"/>
      <c r="AK90" s="33"/>
      <c r="AL90" s="33"/>
      <c r="AM90" s="253" t="str">
        <f>IF(E20="","",E20)</f>
        <v xml:space="preserve"> </v>
      </c>
      <c r="AN90" s="254"/>
      <c r="AO90" s="254"/>
      <c r="AP90" s="254"/>
      <c r="AQ90" s="33"/>
      <c r="AR90" s="36"/>
      <c r="AS90" s="258"/>
      <c r="AT90" s="259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60"/>
      <c r="AT91" s="261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22" t="s">
        <v>60</v>
      </c>
      <c r="D92" s="223"/>
      <c r="E92" s="223"/>
      <c r="F92" s="223"/>
      <c r="G92" s="223"/>
      <c r="H92" s="70"/>
      <c r="I92" s="225" t="s">
        <v>61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51" t="s">
        <v>62</v>
      </c>
      <c r="AH92" s="223"/>
      <c r="AI92" s="223"/>
      <c r="AJ92" s="223"/>
      <c r="AK92" s="223"/>
      <c r="AL92" s="223"/>
      <c r="AM92" s="223"/>
      <c r="AN92" s="225" t="s">
        <v>63</v>
      </c>
      <c r="AO92" s="223"/>
      <c r="AP92" s="255"/>
      <c r="AQ92" s="71" t="s">
        <v>64</v>
      </c>
      <c r="AR92" s="36"/>
      <c r="AS92" s="72" t="s">
        <v>65</v>
      </c>
      <c r="AT92" s="73" t="s">
        <v>66</v>
      </c>
      <c r="AU92" s="73" t="s">
        <v>67</v>
      </c>
      <c r="AV92" s="73" t="s">
        <v>68</v>
      </c>
      <c r="AW92" s="73" t="s">
        <v>69</v>
      </c>
      <c r="AX92" s="73" t="s">
        <v>70</v>
      </c>
      <c r="AY92" s="73" t="s">
        <v>71</v>
      </c>
      <c r="AZ92" s="73" t="s">
        <v>72</v>
      </c>
      <c r="BA92" s="73" t="s">
        <v>73</v>
      </c>
      <c r="BB92" s="73" t="s">
        <v>74</v>
      </c>
      <c r="BC92" s="73" t="s">
        <v>75</v>
      </c>
      <c r="BD92" s="74" t="s">
        <v>76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77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28">
        <f>ROUND(SUM(AG95:AG112),1)</f>
        <v>0</v>
      </c>
      <c r="AH94" s="228"/>
      <c r="AI94" s="228"/>
      <c r="AJ94" s="228"/>
      <c r="AK94" s="228"/>
      <c r="AL94" s="228"/>
      <c r="AM94" s="228"/>
      <c r="AN94" s="262">
        <f aca="true" t="shared" si="0" ref="AN94:AN112">SUM(AG94,AT94)</f>
        <v>0</v>
      </c>
      <c r="AO94" s="262"/>
      <c r="AP94" s="262"/>
      <c r="AQ94" s="82" t="s">
        <v>1</v>
      </c>
      <c r="AR94" s="83"/>
      <c r="AS94" s="84">
        <f>ROUND(SUM(AS95:AS112),1)</f>
        <v>0</v>
      </c>
      <c r="AT94" s="85">
        <f aca="true" t="shared" si="1" ref="AT94:AT112">ROUND(SUM(AV94:AW94),1)</f>
        <v>0</v>
      </c>
      <c r="AU94" s="86">
        <f>ROUND(SUM(AU95:AU112),5)</f>
        <v>0</v>
      </c>
      <c r="AV94" s="85">
        <f>ROUND(AZ94*L29,1)</f>
        <v>0</v>
      </c>
      <c r="AW94" s="85">
        <f>ROUND(BA94*L30,1)</f>
        <v>0</v>
      </c>
      <c r="AX94" s="85">
        <f>ROUND(BB94*L29,1)</f>
        <v>0</v>
      </c>
      <c r="AY94" s="85">
        <f>ROUND(BC94*L30,1)</f>
        <v>0</v>
      </c>
      <c r="AZ94" s="85">
        <f>ROUND(SUM(AZ95:AZ112),1)</f>
        <v>0</v>
      </c>
      <c r="BA94" s="85">
        <f>ROUND(SUM(BA95:BA112),1)</f>
        <v>0</v>
      </c>
      <c r="BB94" s="85">
        <f>ROUND(SUM(BB95:BB112),1)</f>
        <v>0</v>
      </c>
      <c r="BC94" s="85">
        <f>ROUND(SUM(BC95:BC112),1)</f>
        <v>0</v>
      </c>
      <c r="BD94" s="87">
        <f>ROUND(SUM(BD95:BD112),1)</f>
        <v>0</v>
      </c>
      <c r="BS94" s="88" t="s">
        <v>78</v>
      </c>
      <c r="BT94" s="88" t="s">
        <v>79</v>
      </c>
      <c r="BU94" s="89" t="s">
        <v>80</v>
      </c>
      <c r="BV94" s="88" t="s">
        <v>81</v>
      </c>
      <c r="BW94" s="88" t="s">
        <v>5</v>
      </c>
      <c r="BX94" s="88" t="s">
        <v>82</v>
      </c>
      <c r="CL94" s="88" t="s">
        <v>1</v>
      </c>
    </row>
    <row r="95" spans="1:91" s="7" customFormat="1" ht="24.75" customHeight="1">
      <c r="A95" s="90" t="s">
        <v>83</v>
      </c>
      <c r="B95" s="91"/>
      <c r="C95" s="92"/>
      <c r="D95" s="224" t="s">
        <v>84</v>
      </c>
      <c r="E95" s="224"/>
      <c r="F95" s="224"/>
      <c r="G95" s="224"/>
      <c r="H95" s="224"/>
      <c r="I95" s="93"/>
      <c r="J95" s="224" t="s">
        <v>85</v>
      </c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49">
        <f>'2.1.1.1. - Odborná učebna...'!J30</f>
        <v>0</v>
      </c>
      <c r="AH95" s="250"/>
      <c r="AI95" s="250"/>
      <c r="AJ95" s="250"/>
      <c r="AK95" s="250"/>
      <c r="AL95" s="250"/>
      <c r="AM95" s="250"/>
      <c r="AN95" s="249">
        <f t="shared" si="0"/>
        <v>0</v>
      </c>
      <c r="AO95" s="250"/>
      <c r="AP95" s="250"/>
      <c r="AQ95" s="94" t="s">
        <v>86</v>
      </c>
      <c r="AR95" s="95"/>
      <c r="AS95" s="96">
        <v>0</v>
      </c>
      <c r="AT95" s="97">
        <f t="shared" si="1"/>
        <v>0</v>
      </c>
      <c r="AU95" s="98">
        <f>'2.1.1.1. - Odborná učebna...'!P138</f>
        <v>0</v>
      </c>
      <c r="AV95" s="97">
        <f>'2.1.1.1. - Odborná učebna...'!J33</f>
        <v>0</v>
      </c>
      <c r="AW95" s="97">
        <f>'2.1.1.1. - Odborná učebna...'!J34</f>
        <v>0</v>
      </c>
      <c r="AX95" s="97">
        <f>'2.1.1.1. - Odborná učebna...'!J35</f>
        <v>0</v>
      </c>
      <c r="AY95" s="97">
        <f>'2.1.1.1. - Odborná učebna...'!J36</f>
        <v>0</v>
      </c>
      <c r="AZ95" s="97">
        <f>'2.1.1.1. - Odborná učebna...'!F33</f>
        <v>0</v>
      </c>
      <c r="BA95" s="97">
        <f>'2.1.1.1. - Odborná učebna...'!F34</f>
        <v>0</v>
      </c>
      <c r="BB95" s="97">
        <f>'2.1.1.1. - Odborná učebna...'!F35</f>
        <v>0</v>
      </c>
      <c r="BC95" s="97">
        <f>'2.1.1.1. - Odborná učebna...'!F36</f>
        <v>0</v>
      </c>
      <c r="BD95" s="99">
        <f>'2.1.1.1. - Odborná učebna...'!F37</f>
        <v>0</v>
      </c>
      <c r="BT95" s="100" t="s">
        <v>87</v>
      </c>
      <c r="BV95" s="100" t="s">
        <v>81</v>
      </c>
      <c r="BW95" s="100" t="s">
        <v>88</v>
      </c>
      <c r="BX95" s="100" t="s">
        <v>5</v>
      </c>
      <c r="CL95" s="100" t="s">
        <v>1</v>
      </c>
      <c r="CM95" s="100" t="s">
        <v>89</v>
      </c>
    </row>
    <row r="96" spans="1:91" s="7" customFormat="1" ht="24.75" customHeight="1">
      <c r="A96" s="90" t="s">
        <v>83</v>
      </c>
      <c r="B96" s="91"/>
      <c r="C96" s="92"/>
      <c r="D96" s="224" t="s">
        <v>90</v>
      </c>
      <c r="E96" s="224"/>
      <c r="F96" s="224"/>
      <c r="G96" s="224"/>
      <c r="H96" s="224"/>
      <c r="I96" s="93"/>
      <c r="J96" s="224" t="s">
        <v>91</v>
      </c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49">
        <f>'2.1.1.2. - Odborná přípra...'!J30</f>
        <v>0</v>
      </c>
      <c r="AH96" s="250"/>
      <c r="AI96" s="250"/>
      <c r="AJ96" s="250"/>
      <c r="AK96" s="250"/>
      <c r="AL96" s="250"/>
      <c r="AM96" s="250"/>
      <c r="AN96" s="249">
        <f t="shared" si="0"/>
        <v>0</v>
      </c>
      <c r="AO96" s="250"/>
      <c r="AP96" s="250"/>
      <c r="AQ96" s="94" t="s">
        <v>86</v>
      </c>
      <c r="AR96" s="95"/>
      <c r="AS96" s="96">
        <v>0</v>
      </c>
      <c r="AT96" s="97">
        <f t="shared" si="1"/>
        <v>0</v>
      </c>
      <c r="AU96" s="98">
        <f>'2.1.1.2. - Odborná přípra...'!P138</f>
        <v>0</v>
      </c>
      <c r="AV96" s="97">
        <f>'2.1.1.2. - Odborná přípra...'!J33</f>
        <v>0</v>
      </c>
      <c r="AW96" s="97">
        <f>'2.1.1.2. - Odborná přípra...'!J34</f>
        <v>0</v>
      </c>
      <c r="AX96" s="97">
        <f>'2.1.1.2. - Odborná přípra...'!J35</f>
        <v>0</v>
      </c>
      <c r="AY96" s="97">
        <f>'2.1.1.2. - Odborná přípra...'!J36</f>
        <v>0</v>
      </c>
      <c r="AZ96" s="97">
        <f>'2.1.1.2. - Odborná přípra...'!F33</f>
        <v>0</v>
      </c>
      <c r="BA96" s="97">
        <f>'2.1.1.2. - Odborná přípra...'!F34</f>
        <v>0</v>
      </c>
      <c r="BB96" s="97">
        <f>'2.1.1.2. - Odborná přípra...'!F35</f>
        <v>0</v>
      </c>
      <c r="BC96" s="97">
        <f>'2.1.1.2. - Odborná přípra...'!F36</f>
        <v>0</v>
      </c>
      <c r="BD96" s="99">
        <f>'2.1.1.2. - Odborná přípra...'!F37</f>
        <v>0</v>
      </c>
      <c r="BT96" s="100" t="s">
        <v>87</v>
      </c>
      <c r="BV96" s="100" t="s">
        <v>81</v>
      </c>
      <c r="BW96" s="100" t="s">
        <v>92</v>
      </c>
      <c r="BX96" s="100" t="s">
        <v>5</v>
      </c>
      <c r="CL96" s="100" t="s">
        <v>1</v>
      </c>
      <c r="CM96" s="100" t="s">
        <v>89</v>
      </c>
    </row>
    <row r="97" spans="1:91" s="7" customFormat="1" ht="24.75" customHeight="1">
      <c r="A97" s="90" t="s">
        <v>83</v>
      </c>
      <c r="B97" s="91"/>
      <c r="C97" s="92"/>
      <c r="D97" s="224" t="s">
        <v>93</v>
      </c>
      <c r="E97" s="224"/>
      <c r="F97" s="224"/>
      <c r="G97" s="224"/>
      <c r="H97" s="224"/>
      <c r="I97" s="93"/>
      <c r="J97" s="224" t="s">
        <v>94</v>
      </c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49">
        <f>'2.1.1.3. - Odborná labora...'!J30</f>
        <v>0</v>
      </c>
      <c r="AH97" s="250"/>
      <c r="AI97" s="250"/>
      <c r="AJ97" s="250"/>
      <c r="AK97" s="250"/>
      <c r="AL97" s="250"/>
      <c r="AM97" s="250"/>
      <c r="AN97" s="249">
        <f t="shared" si="0"/>
        <v>0</v>
      </c>
      <c r="AO97" s="250"/>
      <c r="AP97" s="250"/>
      <c r="AQ97" s="94" t="s">
        <v>86</v>
      </c>
      <c r="AR97" s="95"/>
      <c r="AS97" s="96">
        <v>0</v>
      </c>
      <c r="AT97" s="97">
        <f t="shared" si="1"/>
        <v>0</v>
      </c>
      <c r="AU97" s="98">
        <f>'2.1.1.3. - Odborná labora...'!P137</f>
        <v>0</v>
      </c>
      <c r="AV97" s="97">
        <f>'2.1.1.3. - Odborná labora...'!J33</f>
        <v>0</v>
      </c>
      <c r="AW97" s="97">
        <f>'2.1.1.3. - Odborná labora...'!J34</f>
        <v>0</v>
      </c>
      <c r="AX97" s="97">
        <f>'2.1.1.3. - Odborná labora...'!J35</f>
        <v>0</v>
      </c>
      <c r="AY97" s="97">
        <f>'2.1.1.3. - Odborná labora...'!J36</f>
        <v>0</v>
      </c>
      <c r="AZ97" s="97">
        <f>'2.1.1.3. - Odborná labora...'!F33</f>
        <v>0</v>
      </c>
      <c r="BA97" s="97">
        <f>'2.1.1.3. - Odborná labora...'!F34</f>
        <v>0</v>
      </c>
      <c r="BB97" s="97">
        <f>'2.1.1.3. - Odborná labora...'!F35</f>
        <v>0</v>
      </c>
      <c r="BC97" s="97">
        <f>'2.1.1.3. - Odborná labora...'!F36</f>
        <v>0</v>
      </c>
      <c r="BD97" s="99">
        <f>'2.1.1.3. - Odborná labora...'!F37</f>
        <v>0</v>
      </c>
      <c r="BT97" s="100" t="s">
        <v>87</v>
      </c>
      <c r="BV97" s="100" t="s">
        <v>81</v>
      </c>
      <c r="BW97" s="100" t="s">
        <v>95</v>
      </c>
      <c r="BX97" s="100" t="s">
        <v>5</v>
      </c>
      <c r="CL97" s="100" t="s">
        <v>1</v>
      </c>
      <c r="CM97" s="100" t="s">
        <v>89</v>
      </c>
    </row>
    <row r="98" spans="1:91" s="7" customFormat="1" ht="24.75" customHeight="1">
      <c r="A98" s="90" t="s">
        <v>83</v>
      </c>
      <c r="B98" s="91"/>
      <c r="C98" s="92"/>
      <c r="D98" s="224" t="s">
        <v>96</v>
      </c>
      <c r="E98" s="224"/>
      <c r="F98" s="224"/>
      <c r="G98" s="224"/>
      <c r="H98" s="224"/>
      <c r="I98" s="93"/>
      <c r="J98" s="224" t="s">
        <v>97</v>
      </c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49">
        <f>'2.1.1.4. - Odborná přípra...'!J30</f>
        <v>0</v>
      </c>
      <c r="AH98" s="250"/>
      <c r="AI98" s="250"/>
      <c r="AJ98" s="250"/>
      <c r="AK98" s="250"/>
      <c r="AL98" s="250"/>
      <c r="AM98" s="250"/>
      <c r="AN98" s="249">
        <f t="shared" si="0"/>
        <v>0</v>
      </c>
      <c r="AO98" s="250"/>
      <c r="AP98" s="250"/>
      <c r="AQ98" s="94" t="s">
        <v>86</v>
      </c>
      <c r="AR98" s="95"/>
      <c r="AS98" s="96">
        <v>0</v>
      </c>
      <c r="AT98" s="97">
        <f t="shared" si="1"/>
        <v>0</v>
      </c>
      <c r="AU98" s="98">
        <f>'2.1.1.4. - Odborná přípra...'!P139</f>
        <v>0</v>
      </c>
      <c r="AV98" s="97">
        <f>'2.1.1.4. - Odborná přípra...'!J33</f>
        <v>0</v>
      </c>
      <c r="AW98" s="97">
        <f>'2.1.1.4. - Odborná přípra...'!J34</f>
        <v>0</v>
      </c>
      <c r="AX98" s="97">
        <f>'2.1.1.4. - Odborná přípra...'!J35</f>
        <v>0</v>
      </c>
      <c r="AY98" s="97">
        <f>'2.1.1.4. - Odborná přípra...'!J36</f>
        <v>0</v>
      </c>
      <c r="AZ98" s="97">
        <f>'2.1.1.4. - Odborná přípra...'!F33</f>
        <v>0</v>
      </c>
      <c r="BA98" s="97">
        <f>'2.1.1.4. - Odborná přípra...'!F34</f>
        <v>0</v>
      </c>
      <c r="BB98" s="97">
        <f>'2.1.1.4. - Odborná přípra...'!F35</f>
        <v>0</v>
      </c>
      <c r="BC98" s="97">
        <f>'2.1.1.4. - Odborná přípra...'!F36</f>
        <v>0</v>
      </c>
      <c r="BD98" s="99">
        <f>'2.1.1.4. - Odborná přípra...'!F37</f>
        <v>0</v>
      </c>
      <c r="BT98" s="100" t="s">
        <v>87</v>
      </c>
      <c r="BV98" s="100" t="s">
        <v>81</v>
      </c>
      <c r="BW98" s="100" t="s">
        <v>98</v>
      </c>
      <c r="BX98" s="100" t="s">
        <v>5</v>
      </c>
      <c r="CL98" s="100" t="s">
        <v>1</v>
      </c>
      <c r="CM98" s="100" t="s">
        <v>89</v>
      </c>
    </row>
    <row r="99" spans="1:91" s="7" customFormat="1" ht="16.5" customHeight="1">
      <c r="A99" s="90" t="s">
        <v>83</v>
      </c>
      <c r="B99" s="91"/>
      <c r="C99" s="92"/>
      <c r="D99" s="224" t="s">
        <v>99</v>
      </c>
      <c r="E99" s="224"/>
      <c r="F99" s="224"/>
      <c r="G99" s="224"/>
      <c r="H99" s="224"/>
      <c r="I99" s="93"/>
      <c r="J99" s="224" t="s">
        <v>100</v>
      </c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49">
        <f>'2.1.1.5. - Odborný kabine...'!J30</f>
        <v>0</v>
      </c>
      <c r="AH99" s="250"/>
      <c r="AI99" s="250"/>
      <c r="AJ99" s="250"/>
      <c r="AK99" s="250"/>
      <c r="AL99" s="250"/>
      <c r="AM99" s="250"/>
      <c r="AN99" s="249">
        <f t="shared" si="0"/>
        <v>0</v>
      </c>
      <c r="AO99" s="250"/>
      <c r="AP99" s="250"/>
      <c r="AQ99" s="94" t="s">
        <v>86</v>
      </c>
      <c r="AR99" s="95"/>
      <c r="AS99" s="96">
        <v>0</v>
      </c>
      <c r="AT99" s="97">
        <f t="shared" si="1"/>
        <v>0</v>
      </c>
      <c r="AU99" s="98">
        <f>'2.1.1.5. - Odborný kabine...'!P137</f>
        <v>0</v>
      </c>
      <c r="AV99" s="97">
        <f>'2.1.1.5. - Odborný kabine...'!J33</f>
        <v>0</v>
      </c>
      <c r="AW99" s="97">
        <f>'2.1.1.5. - Odborný kabine...'!J34</f>
        <v>0</v>
      </c>
      <c r="AX99" s="97">
        <f>'2.1.1.5. - Odborný kabine...'!J35</f>
        <v>0</v>
      </c>
      <c r="AY99" s="97">
        <f>'2.1.1.5. - Odborný kabine...'!J36</f>
        <v>0</v>
      </c>
      <c r="AZ99" s="97">
        <f>'2.1.1.5. - Odborný kabine...'!F33</f>
        <v>0</v>
      </c>
      <c r="BA99" s="97">
        <f>'2.1.1.5. - Odborný kabine...'!F34</f>
        <v>0</v>
      </c>
      <c r="BB99" s="97">
        <f>'2.1.1.5. - Odborný kabine...'!F35</f>
        <v>0</v>
      </c>
      <c r="BC99" s="97">
        <f>'2.1.1.5. - Odborný kabine...'!F36</f>
        <v>0</v>
      </c>
      <c r="BD99" s="99">
        <f>'2.1.1.5. - Odborný kabine...'!F37</f>
        <v>0</v>
      </c>
      <c r="BT99" s="100" t="s">
        <v>87</v>
      </c>
      <c r="BV99" s="100" t="s">
        <v>81</v>
      </c>
      <c r="BW99" s="100" t="s">
        <v>101</v>
      </c>
      <c r="BX99" s="100" t="s">
        <v>5</v>
      </c>
      <c r="CL99" s="100" t="s">
        <v>1</v>
      </c>
      <c r="CM99" s="100" t="s">
        <v>89</v>
      </c>
    </row>
    <row r="100" spans="1:91" s="7" customFormat="1" ht="16.5" customHeight="1">
      <c r="A100" s="90" t="s">
        <v>83</v>
      </c>
      <c r="B100" s="91"/>
      <c r="C100" s="92"/>
      <c r="D100" s="224" t="s">
        <v>102</v>
      </c>
      <c r="E100" s="224"/>
      <c r="F100" s="224"/>
      <c r="G100" s="224"/>
      <c r="H100" s="224"/>
      <c r="I100" s="93"/>
      <c r="J100" s="224" t="s">
        <v>103</v>
      </c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49">
        <f>'2.1.1.6. - Sklad S16'!J30</f>
        <v>0</v>
      </c>
      <c r="AH100" s="250"/>
      <c r="AI100" s="250"/>
      <c r="AJ100" s="250"/>
      <c r="AK100" s="250"/>
      <c r="AL100" s="250"/>
      <c r="AM100" s="250"/>
      <c r="AN100" s="249">
        <f t="shared" si="0"/>
        <v>0</v>
      </c>
      <c r="AO100" s="250"/>
      <c r="AP100" s="250"/>
      <c r="AQ100" s="94" t="s">
        <v>86</v>
      </c>
      <c r="AR100" s="95"/>
      <c r="AS100" s="96">
        <v>0</v>
      </c>
      <c r="AT100" s="97">
        <f t="shared" si="1"/>
        <v>0</v>
      </c>
      <c r="AU100" s="98">
        <f>'2.1.1.6. - Sklad S16'!P133</f>
        <v>0</v>
      </c>
      <c r="AV100" s="97">
        <f>'2.1.1.6. - Sklad S16'!J33</f>
        <v>0</v>
      </c>
      <c r="AW100" s="97">
        <f>'2.1.1.6. - Sklad S16'!J34</f>
        <v>0</v>
      </c>
      <c r="AX100" s="97">
        <f>'2.1.1.6. - Sklad S16'!J35</f>
        <v>0</v>
      </c>
      <c r="AY100" s="97">
        <f>'2.1.1.6. - Sklad S16'!J36</f>
        <v>0</v>
      </c>
      <c r="AZ100" s="97">
        <f>'2.1.1.6. - Sklad S16'!F33</f>
        <v>0</v>
      </c>
      <c r="BA100" s="97">
        <f>'2.1.1.6. - Sklad S16'!F34</f>
        <v>0</v>
      </c>
      <c r="BB100" s="97">
        <f>'2.1.1.6. - Sklad S16'!F35</f>
        <v>0</v>
      </c>
      <c r="BC100" s="97">
        <f>'2.1.1.6. - Sklad S16'!F36</f>
        <v>0</v>
      </c>
      <c r="BD100" s="99">
        <f>'2.1.1.6. - Sklad S16'!F37</f>
        <v>0</v>
      </c>
      <c r="BT100" s="100" t="s">
        <v>87</v>
      </c>
      <c r="BV100" s="100" t="s">
        <v>81</v>
      </c>
      <c r="BW100" s="100" t="s">
        <v>104</v>
      </c>
      <c r="BX100" s="100" t="s">
        <v>5</v>
      </c>
      <c r="CL100" s="100" t="s">
        <v>1</v>
      </c>
      <c r="CM100" s="100" t="s">
        <v>89</v>
      </c>
    </row>
    <row r="101" spans="1:91" s="7" customFormat="1" ht="16.5" customHeight="1">
      <c r="A101" s="90" t="s">
        <v>83</v>
      </c>
      <c r="B101" s="91"/>
      <c r="C101" s="92"/>
      <c r="D101" s="224" t="s">
        <v>105</v>
      </c>
      <c r="E101" s="224"/>
      <c r="F101" s="224"/>
      <c r="G101" s="224"/>
      <c r="H101" s="224"/>
      <c r="I101" s="93"/>
      <c r="J101" s="224" t="s">
        <v>106</v>
      </c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49">
        <f>'2.1.1.7. - Chodba ke skla...'!J30</f>
        <v>0</v>
      </c>
      <c r="AH101" s="250"/>
      <c r="AI101" s="250"/>
      <c r="AJ101" s="250"/>
      <c r="AK101" s="250"/>
      <c r="AL101" s="250"/>
      <c r="AM101" s="250"/>
      <c r="AN101" s="249">
        <f t="shared" si="0"/>
        <v>0</v>
      </c>
      <c r="AO101" s="250"/>
      <c r="AP101" s="250"/>
      <c r="AQ101" s="94" t="s">
        <v>86</v>
      </c>
      <c r="AR101" s="95"/>
      <c r="AS101" s="96">
        <v>0</v>
      </c>
      <c r="AT101" s="97">
        <f t="shared" si="1"/>
        <v>0</v>
      </c>
      <c r="AU101" s="98">
        <f>'2.1.1.7. - Chodba ke skla...'!P125</f>
        <v>0</v>
      </c>
      <c r="AV101" s="97">
        <f>'2.1.1.7. - Chodba ke skla...'!J33</f>
        <v>0</v>
      </c>
      <c r="AW101" s="97">
        <f>'2.1.1.7. - Chodba ke skla...'!J34</f>
        <v>0</v>
      </c>
      <c r="AX101" s="97">
        <f>'2.1.1.7. - Chodba ke skla...'!J35</f>
        <v>0</v>
      </c>
      <c r="AY101" s="97">
        <f>'2.1.1.7. - Chodba ke skla...'!J36</f>
        <v>0</v>
      </c>
      <c r="AZ101" s="97">
        <f>'2.1.1.7. - Chodba ke skla...'!F33</f>
        <v>0</v>
      </c>
      <c r="BA101" s="97">
        <f>'2.1.1.7. - Chodba ke skla...'!F34</f>
        <v>0</v>
      </c>
      <c r="BB101" s="97">
        <f>'2.1.1.7. - Chodba ke skla...'!F35</f>
        <v>0</v>
      </c>
      <c r="BC101" s="97">
        <f>'2.1.1.7. - Chodba ke skla...'!F36</f>
        <v>0</v>
      </c>
      <c r="BD101" s="99">
        <f>'2.1.1.7. - Chodba ke skla...'!F37</f>
        <v>0</v>
      </c>
      <c r="BT101" s="100" t="s">
        <v>87</v>
      </c>
      <c r="BV101" s="100" t="s">
        <v>81</v>
      </c>
      <c r="BW101" s="100" t="s">
        <v>107</v>
      </c>
      <c r="BX101" s="100" t="s">
        <v>5</v>
      </c>
      <c r="CL101" s="100" t="s">
        <v>1</v>
      </c>
      <c r="CM101" s="100" t="s">
        <v>89</v>
      </c>
    </row>
    <row r="102" spans="1:91" s="7" customFormat="1" ht="24.75" customHeight="1">
      <c r="A102" s="90" t="s">
        <v>83</v>
      </c>
      <c r="B102" s="91"/>
      <c r="C102" s="92"/>
      <c r="D102" s="224" t="s">
        <v>108</v>
      </c>
      <c r="E102" s="224"/>
      <c r="F102" s="224"/>
      <c r="G102" s="224"/>
      <c r="H102" s="224"/>
      <c r="I102" s="93"/>
      <c r="J102" s="224" t="s">
        <v>109</v>
      </c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49">
        <f>'2.1.1.8. - Odborná učebna...'!J30</f>
        <v>0</v>
      </c>
      <c r="AH102" s="250"/>
      <c r="AI102" s="250"/>
      <c r="AJ102" s="250"/>
      <c r="AK102" s="250"/>
      <c r="AL102" s="250"/>
      <c r="AM102" s="250"/>
      <c r="AN102" s="249">
        <f t="shared" si="0"/>
        <v>0</v>
      </c>
      <c r="AO102" s="250"/>
      <c r="AP102" s="250"/>
      <c r="AQ102" s="94" t="s">
        <v>86</v>
      </c>
      <c r="AR102" s="95"/>
      <c r="AS102" s="96">
        <v>0</v>
      </c>
      <c r="AT102" s="97">
        <f t="shared" si="1"/>
        <v>0</v>
      </c>
      <c r="AU102" s="98">
        <f>'2.1.1.8. - Odborná učebna...'!P137</f>
        <v>0</v>
      </c>
      <c r="AV102" s="97">
        <f>'2.1.1.8. - Odborná učebna...'!J33</f>
        <v>0</v>
      </c>
      <c r="AW102" s="97">
        <f>'2.1.1.8. - Odborná učebna...'!J34</f>
        <v>0</v>
      </c>
      <c r="AX102" s="97">
        <f>'2.1.1.8. - Odborná učebna...'!J35</f>
        <v>0</v>
      </c>
      <c r="AY102" s="97">
        <f>'2.1.1.8. - Odborná učebna...'!J36</f>
        <v>0</v>
      </c>
      <c r="AZ102" s="97">
        <f>'2.1.1.8. - Odborná učebna...'!F33</f>
        <v>0</v>
      </c>
      <c r="BA102" s="97">
        <f>'2.1.1.8. - Odborná učebna...'!F34</f>
        <v>0</v>
      </c>
      <c r="BB102" s="97">
        <f>'2.1.1.8. - Odborná učebna...'!F35</f>
        <v>0</v>
      </c>
      <c r="BC102" s="97">
        <f>'2.1.1.8. - Odborná učebna...'!F36</f>
        <v>0</v>
      </c>
      <c r="BD102" s="99">
        <f>'2.1.1.8. - Odborná učebna...'!F37</f>
        <v>0</v>
      </c>
      <c r="BT102" s="100" t="s">
        <v>87</v>
      </c>
      <c r="BV102" s="100" t="s">
        <v>81</v>
      </c>
      <c r="BW102" s="100" t="s">
        <v>110</v>
      </c>
      <c r="BX102" s="100" t="s">
        <v>5</v>
      </c>
      <c r="CL102" s="100" t="s">
        <v>1</v>
      </c>
      <c r="CM102" s="100" t="s">
        <v>89</v>
      </c>
    </row>
    <row r="103" spans="1:91" s="7" customFormat="1" ht="24.75" customHeight="1">
      <c r="A103" s="90" t="s">
        <v>83</v>
      </c>
      <c r="B103" s="91"/>
      <c r="C103" s="92"/>
      <c r="D103" s="224" t="s">
        <v>111</v>
      </c>
      <c r="E103" s="224"/>
      <c r="F103" s="224"/>
      <c r="G103" s="224"/>
      <c r="H103" s="224"/>
      <c r="I103" s="93"/>
      <c r="J103" s="224" t="s">
        <v>112</v>
      </c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49">
        <f>'2.1.1.9. - Odborná učebna...'!J30</f>
        <v>0</v>
      </c>
      <c r="AH103" s="250"/>
      <c r="AI103" s="250"/>
      <c r="AJ103" s="250"/>
      <c r="AK103" s="250"/>
      <c r="AL103" s="250"/>
      <c r="AM103" s="250"/>
      <c r="AN103" s="249">
        <f t="shared" si="0"/>
        <v>0</v>
      </c>
      <c r="AO103" s="250"/>
      <c r="AP103" s="250"/>
      <c r="AQ103" s="94" t="s">
        <v>86</v>
      </c>
      <c r="AR103" s="95"/>
      <c r="AS103" s="96">
        <v>0</v>
      </c>
      <c r="AT103" s="97">
        <f t="shared" si="1"/>
        <v>0</v>
      </c>
      <c r="AU103" s="98">
        <f>'2.1.1.9. - Odborná učebna...'!P137</f>
        <v>0</v>
      </c>
      <c r="AV103" s="97">
        <f>'2.1.1.9. - Odborná učebna...'!J33</f>
        <v>0</v>
      </c>
      <c r="AW103" s="97">
        <f>'2.1.1.9. - Odborná učebna...'!J34</f>
        <v>0</v>
      </c>
      <c r="AX103" s="97">
        <f>'2.1.1.9. - Odborná učebna...'!J35</f>
        <v>0</v>
      </c>
      <c r="AY103" s="97">
        <f>'2.1.1.9. - Odborná učebna...'!J36</f>
        <v>0</v>
      </c>
      <c r="AZ103" s="97">
        <f>'2.1.1.9. - Odborná učebna...'!F33</f>
        <v>0</v>
      </c>
      <c r="BA103" s="97">
        <f>'2.1.1.9. - Odborná učebna...'!F34</f>
        <v>0</v>
      </c>
      <c r="BB103" s="97">
        <f>'2.1.1.9. - Odborná učebna...'!F35</f>
        <v>0</v>
      </c>
      <c r="BC103" s="97">
        <f>'2.1.1.9. - Odborná učebna...'!F36</f>
        <v>0</v>
      </c>
      <c r="BD103" s="99">
        <f>'2.1.1.9. - Odborná učebna...'!F37</f>
        <v>0</v>
      </c>
      <c r="BT103" s="100" t="s">
        <v>87</v>
      </c>
      <c r="BV103" s="100" t="s">
        <v>81</v>
      </c>
      <c r="BW103" s="100" t="s">
        <v>113</v>
      </c>
      <c r="BX103" s="100" t="s">
        <v>5</v>
      </c>
      <c r="CL103" s="100" t="s">
        <v>1</v>
      </c>
      <c r="CM103" s="100" t="s">
        <v>89</v>
      </c>
    </row>
    <row r="104" spans="1:91" s="7" customFormat="1" ht="24.75" customHeight="1">
      <c r="A104" s="90" t="s">
        <v>83</v>
      </c>
      <c r="B104" s="91"/>
      <c r="C104" s="92"/>
      <c r="D104" s="224" t="s">
        <v>114</v>
      </c>
      <c r="E104" s="224"/>
      <c r="F104" s="224"/>
      <c r="G104" s="224"/>
      <c r="H104" s="224"/>
      <c r="I104" s="93"/>
      <c r="J104" s="224" t="s">
        <v>115</v>
      </c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49">
        <f>'2.1.1.10. - Odborná polyt...'!J30</f>
        <v>0</v>
      </c>
      <c r="AH104" s="250"/>
      <c r="AI104" s="250"/>
      <c r="AJ104" s="250"/>
      <c r="AK104" s="250"/>
      <c r="AL104" s="250"/>
      <c r="AM104" s="250"/>
      <c r="AN104" s="249">
        <f t="shared" si="0"/>
        <v>0</v>
      </c>
      <c r="AO104" s="250"/>
      <c r="AP104" s="250"/>
      <c r="AQ104" s="94" t="s">
        <v>86</v>
      </c>
      <c r="AR104" s="95"/>
      <c r="AS104" s="96">
        <v>0</v>
      </c>
      <c r="AT104" s="97">
        <f t="shared" si="1"/>
        <v>0</v>
      </c>
      <c r="AU104" s="98">
        <f>'2.1.1.10. - Odborná polyt...'!P137</f>
        <v>0</v>
      </c>
      <c r="AV104" s="97">
        <f>'2.1.1.10. - Odborná polyt...'!J33</f>
        <v>0</v>
      </c>
      <c r="AW104" s="97">
        <f>'2.1.1.10. - Odborná polyt...'!J34</f>
        <v>0</v>
      </c>
      <c r="AX104" s="97">
        <f>'2.1.1.10. - Odborná polyt...'!J35</f>
        <v>0</v>
      </c>
      <c r="AY104" s="97">
        <f>'2.1.1.10. - Odborná polyt...'!J36</f>
        <v>0</v>
      </c>
      <c r="AZ104" s="97">
        <f>'2.1.1.10. - Odborná polyt...'!F33</f>
        <v>0</v>
      </c>
      <c r="BA104" s="97">
        <f>'2.1.1.10. - Odborná polyt...'!F34</f>
        <v>0</v>
      </c>
      <c r="BB104" s="97">
        <f>'2.1.1.10. - Odborná polyt...'!F35</f>
        <v>0</v>
      </c>
      <c r="BC104" s="97">
        <f>'2.1.1.10. - Odborná polyt...'!F36</f>
        <v>0</v>
      </c>
      <c r="BD104" s="99">
        <f>'2.1.1.10. - Odborná polyt...'!F37</f>
        <v>0</v>
      </c>
      <c r="BT104" s="100" t="s">
        <v>87</v>
      </c>
      <c r="BV104" s="100" t="s">
        <v>81</v>
      </c>
      <c r="BW104" s="100" t="s">
        <v>116</v>
      </c>
      <c r="BX104" s="100" t="s">
        <v>5</v>
      </c>
      <c r="CL104" s="100" t="s">
        <v>1</v>
      </c>
      <c r="CM104" s="100" t="s">
        <v>89</v>
      </c>
    </row>
    <row r="105" spans="1:91" s="7" customFormat="1" ht="16.5" customHeight="1">
      <c r="A105" s="90" t="s">
        <v>83</v>
      </c>
      <c r="B105" s="91"/>
      <c r="C105" s="92"/>
      <c r="D105" s="224" t="s">
        <v>117</v>
      </c>
      <c r="E105" s="224"/>
      <c r="F105" s="224"/>
      <c r="G105" s="224"/>
      <c r="H105" s="224"/>
      <c r="I105" s="93"/>
      <c r="J105" s="224" t="s">
        <v>118</v>
      </c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49">
        <f>'2.1.1.11. - Serverovna 11...'!J30</f>
        <v>0</v>
      </c>
      <c r="AH105" s="250"/>
      <c r="AI105" s="250"/>
      <c r="AJ105" s="250"/>
      <c r="AK105" s="250"/>
      <c r="AL105" s="250"/>
      <c r="AM105" s="250"/>
      <c r="AN105" s="249">
        <f t="shared" si="0"/>
        <v>0</v>
      </c>
      <c r="AO105" s="250"/>
      <c r="AP105" s="250"/>
      <c r="AQ105" s="94" t="s">
        <v>86</v>
      </c>
      <c r="AR105" s="95"/>
      <c r="AS105" s="96">
        <v>0</v>
      </c>
      <c r="AT105" s="97">
        <f t="shared" si="1"/>
        <v>0</v>
      </c>
      <c r="AU105" s="98">
        <f>'2.1.1.11. - Serverovna 11...'!P134</f>
        <v>0</v>
      </c>
      <c r="AV105" s="97">
        <f>'2.1.1.11. - Serverovna 11...'!J33</f>
        <v>0</v>
      </c>
      <c r="AW105" s="97">
        <f>'2.1.1.11. - Serverovna 11...'!J34</f>
        <v>0</v>
      </c>
      <c r="AX105" s="97">
        <f>'2.1.1.11. - Serverovna 11...'!J35</f>
        <v>0</v>
      </c>
      <c r="AY105" s="97">
        <f>'2.1.1.11. - Serverovna 11...'!J36</f>
        <v>0</v>
      </c>
      <c r="AZ105" s="97">
        <f>'2.1.1.11. - Serverovna 11...'!F33</f>
        <v>0</v>
      </c>
      <c r="BA105" s="97">
        <f>'2.1.1.11. - Serverovna 11...'!F34</f>
        <v>0</v>
      </c>
      <c r="BB105" s="97">
        <f>'2.1.1.11. - Serverovna 11...'!F35</f>
        <v>0</v>
      </c>
      <c r="BC105" s="97">
        <f>'2.1.1.11. - Serverovna 11...'!F36</f>
        <v>0</v>
      </c>
      <c r="BD105" s="99">
        <f>'2.1.1.11. - Serverovna 11...'!F37</f>
        <v>0</v>
      </c>
      <c r="BT105" s="100" t="s">
        <v>87</v>
      </c>
      <c r="BV105" s="100" t="s">
        <v>81</v>
      </c>
      <c r="BW105" s="100" t="s">
        <v>119</v>
      </c>
      <c r="BX105" s="100" t="s">
        <v>5</v>
      </c>
      <c r="CL105" s="100" t="s">
        <v>1</v>
      </c>
      <c r="CM105" s="100" t="s">
        <v>89</v>
      </c>
    </row>
    <row r="106" spans="1:91" s="7" customFormat="1" ht="24.75" customHeight="1">
      <c r="A106" s="90" t="s">
        <v>83</v>
      </c>
      <c r="B106" s="91"/>
      <c r="C106" s="92"/>
      <c r="D106" s="224" t="s">
        <v>120</v>
      </c>
      <c r="E106" s="224"/>
      <c r="F106" s="224"/>
      <c r="G106" s="224"/>
      <c r="H106" s="224"/>
      <c r="I106" s="93"/>
      <c r="J106" s="224" t="s">
        <v>121</v>
      </c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49">
        <f>'2.1.1.12 - Odborná IVT- I...'!J30</f>
        <v>0</v>
      </c>
      <c r="AH106" s="250"/>
      <c r="AI106" s="250"/>
      <c r="AJ106" s="250"/>
      <c r="AK106" s="250"/>
      <c r="AL106" s="250"/>
      <c r="AM106" s="250"/>
      <c r="AN106" s="249">
        <f t="shared" si="0"/>
        <v>0</v>
      </c>
      <c r="AO106" s="250"/>
      <c r="AP106" s="250"/>
      <c r="AQ106" s="94" t="s">
        <v>86</v>
      </c>
      <c r="AR106" s="95"/>
      <c r="AS106" s="96">
        <v>0</v>
      </c>
      <c r="AT106" s="97">
        <f t="shared" si="1"/>
        <v>0</v>
      </c>
      <c r="AU106" s="98">
        <f>'2.1.1.12 - Odborná IVT- I...'!P139</f>
        <v>0</v>
      </c>
      <c r="AV106" s="97">
        <f>'2.1.1.12 - Odborná IVT- I...'!J33</f>
        <v>0</v>
      </c>
      <c r="AW106" s="97">
        <f>'2.1.1.12 - Odborná IVT- I...'!J34</f>
        <v>0</v>
      </c>
      <c r="AX106" s="97">
        <f>'2.1.1.12 - Odborná IVT- I...'!J35</f>
        <v>0</v>
      </c>
      <c r="AY106" s="97">
        <f>'2.1.1.12 - Odborná IVT- I...'!J36</f>
        <v>0</v>
      </c>
      <c r="AZ106" s="97">
        <f>'2.1.1.12 - Odborná IVT- I...'!F33</f>
        <v>0</v>
      </c>
      <c r="BA106" s="97">
        <f>'2.1.1.12 - Odborná IVT- I...'!F34</f>
        <v>0</v>
      </c>
      <c r="BB106" s="97">
        <f>'2.1.1.12 - Odborná IVT- I...'!F35</f>
        <v>0</v>
      </c>
      <c r="BC106" s="97">
        <f>'2.1.1.12 - Odborná IVT- I...'!F36</f>
        <v>0</v>
      </c>
      <c r="BD106" s="99">
        <f>'2.1.1.12 - Odborná IVT- I...'!F37</f>
        <v>0</v>
      </c>
      <c r="BT106" s="100" t="s">
        <v>87</v>
      </c>
      <c r="BV106" s="100" t="s">
        <v>81</v>
      </c>
      <c r="BW106" s="100" t="s">
        <v>122</v>
      </c>
      <c r="BX106" s="100" t="s">
        <v>5</v>
      </c>
      <c r="CL106" s="100" t="s">
        <v>1</v>
      </c>
      <c r="CM106" s="100" t="s">
        <v>89</v>
      </c>
    </row>
    <row r="107" spans="1:91" s="7" customFormat="1" ht="24.75" customHeight="1">
      <c r="A107" s="90" t="s">
        <v>83</v>
      </c>
      <c r="B107" s="91"/>
      <c r="C107" s="92"/>
      <c r="D107" s="224" t="s">
        <v>123</v>
      </c>
      <c r="E107" s="224"/>
      <c r="F107" s="224"/>
      <c r="G107" s="224"/>
      <c r="H107" s="224"/>
      <c r="I107" s="93"/>
      <c r="J107" s="224" t="s">
        <v>124</v>
      </c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49">
        <f>'2.1.1.13. - Bezbariérové ...'!J30</f>
        <v>0</v>
      </c>
      <c r="AH107" s="250"/>
      <c r="AI107" s="250"/>
      <c r="AJ107" s="250"/>
      <c r="AK107" s="250"/>
      <c r="AL107" s="250"/>
      <c r="AM107" s="250"/>
      <c r="AN107" s="249">
        <f t="shared" si="0"/>
        <v>0</v>
      </c>
      <c r="AO107" s="250"/>
      <c r="AP107" s="250"/>
      <c r="AQ107" s="94" t="s">
        <v>86</v>
      </c>
      <c r="AR107" s="95"/>
      <c r="AS107" s="96">
        <v>0</v>
      </c>
      <c r="AT107" s="97">
        <f t="shared" si="1"/>
        <v>0</v>
      </c>
      <c r="AU107" s="98">
        <f>'2.1.1.13. - Bezbariérové ...'!P139</f>
        <v>0</v>
      </c>
      <c r="AV107" s="97">
        <f>'2.1.1.13. - Bezbariérové ...'!J33</f>
        <v>0</v>
      </c>
      <c r="AW107" s="97">
        <f>'2.1.1.13. - Bezbariérové ...'!J34</f>
        <v>0</v>
      </c>
      <c r="AX107" s="97">
        <f>'2.1.1.13. - Bezbariérové ...'!J35</f>
        <v>0</v>
      </c>
      <c r="AY107" s="97">
        <f>'2.1.1.13. - Bezbariérové ...'!J36</f>
        <v>0</v>
      </c>
      <c r="AZ107" s="97">
        <f>'2.1.1.13. - Bezbariérové ...'!F33</f>
        <v>0</v>
      </c>
      <c r="BA107" s="97">
        <f>'2.1.1.13. - Bezbariérové ...'!F34</f>
        <v>0</v>
      </c>
      <c r="BB107" s="97">
        <f>'2.1.1.13. - Bezbariérové ...'!F35</f>
        <v>0</v>
      </c>
      <c r="BC107" s="97">
        <f>'2.1.1.13. - Bezbariérové ...'!F36</f>
        <v>0</v>
      </c>
      <c r="BD107" s="99">
        <f>'2.1.1.13. - Bezbariérové ...'!F37</f>
        <v>0</v>
      </c>
      <c r="BT107" s="100" t="s">
        <v>87</v>
      </c>
      <c r="BV107" s="100" t="s">
        <v>81</v>
      </c>
      <c r="BW107" s="100" t="s">
        <v>125</v>
      </c>
      <c r="BX107" s="100" t="s">
        <v>5</v>
      </c>
      <c r="CL107" s="100" t="s">
        <v>1</v>
      </c>
      <c r="CM107" s="100" t="s">
        <v>89</v>
      </c>
    </row>
    <row r="108" spans="1:91" s="7" customFormat="1" ht="24.75" customHeight="1">
      <c r="A108" s="90" t="s">
        <v>83</v>
      </c>
      <c r="B108" s="91"/>
      <c r="C108" s="92"/>
      <c r="D108" s="224" t="s">
        <v>126</v>
      </c>
      <c r="E108" s="224"/>
      <c r="F108" s="224"/>
      <c r="G108" s="224"/>
      <c r="H108" s="224"/>
      <c r="I108" s="93"/>
      <c r="J108" s="224" t="s">
        <v>127</v>
      </c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49">
        <f>'2.1.2.1. - Komunikace a z...'!J30</f>
        <v>0</v>
      </c>
      <c r="AH108" s="250"/>
      <c r="AI108" s="250"/>
      <c r="AJ108" s="250"/>
      <c r="AK108" s="250"/>
      <c r="AL108" s="250"/>
      <c r="AM108" s="250"/>
      <c r="AN108" s="249">
        <f t="shared" si="0"/>
        <v>0</v>
      </c>
      <c r="AO108" s="250"/>
      <c r="AP108" s="250"/>
      <c r="AQ108" s="94" t="s">
        <v>86</v>
      </c>
      <c r="AR108" s="95"/>
      <c r="AS108" s="96">
        <v>0</v>
      </c>
      <c r="AT108" s="97">
        <f t="shared" si="1"/>
        <v>0</v>
      </c>
      <c r="AU108" s="98">
        <f>'2.1.2.1. - Komunikace a z...'!P127</f>
        <v>0</v>
      </c>
      <c r="AV108" s="97">
        <f>'2.1.2.1. - Komunikace a z...'!J33</f>
        <v>0</v>
      </c>
      <c r="AW108" s="97">
        <f>'2.1.2.1. - Komunikace a z...'!J34</f>
        <v>0</v>
      </c>
      <c r="AX108" s="97">
        <f>'2.1.2.1. - Komunikace a z...'!J35</f>
        <v>0</v>
      </c>
      <c r="AY108" s="97">
        <f>'2.1.2.1. - Komunikace a z...'!J36</f>
        <v>0</v>
      </c>
      <c r="AZ108" s="97">
        <f>'2.1.2.1. - Komunikace a z...'!F33</f>
        <v>0</v>
      </c>
      <c r="BA108" s="97">
        <f>'2.1.2.1. - Komunikace a z...'!F34</f>
        <v>0</v>
      </c>
      <c r="BB108" s="97">
        <f>'2.1.2.1. - Komunikace a z...'!F35</f>
        <v>0</v>
      </c>
      <c r="BC108" s="97">
        <f>'2.1.2.1. - Komunikace a z...'!F36</f>
        <v>0</v>
      </c>
      <c r="BD108" s="99">
        <f>'2.1.2.1. - Komunikace a z...'!F37</f>
        <v>0</v>
      </c>
      <c r="BT108" s="100" t="s">
        <v>87</v>
      </c>
      <c r="BV108" s="100" t="s">
        <v>81</v>
      </c>
      <c r="BW108" s="100" t="s">
        <v>128</v>
      </c>
      <c r="BX108" s="100" t="s">
        <v>5</v>
      </c>
      <c r="CL108" s="100" t="s">
        <v>1</v>
      </c>
      <c r="CM108" s="100" t="s">
        <v>89</v>
      </c>
    </row>
    <row r="109" spans="1:91" s="7" customFormat="1" ht="37.5" customHeight="1">
      <c r="A109" s="90" t="s">
        <v>83</v>
      </c>
      <c r="B109" s="91"/>
      <c r="C109" s="92"/>
      <c r="D109" s="224" t="s">
        <v>129</v>
      </c>
      <c r="E109" s="224"/>
      <c r="F109" s="224"/>
      <c r="G109" s="224"/>
      <c r="H109" s="224"/>
      <c r="I109" s="93"/>
      <c r="J109" s="224" t="s">
        <v>130</v>
      </c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49">
        <f>'2.1.2.2. - Vnitřní centrá...'!J30</f>
        <v>0</v>
      </c>
      <c r="AH109" s="250"/>
      <c r="AI109" s="250"/>
      <c r="AJ109" s="250"/>
      <c r="AK109" s="250"/>
      <c r="AL109" s="250"/>
      <c r="AM109" s="250"/>
      <c r="AN109" s="249">
        <f t="shared" si="0"/>
        <v>0</v>
      </c>
      <c r="AO109" s="250"/>
      <c r="AP109" s="250"/>
      <c r="AQ109" s="94" t="s">
        <v>86</v>
      </c>
      <c r="AR109" s="95"/>
      <c r="AS109" s="96">
        <v>0</v>
      </c>
      <c r="AT109" s="97">
        <f t="shared" si="1"/>
        <v>0</v>
      </c>
      <c r="AU109" s="98">
        <f>'2.1.2.2. - Vnitřní centrá...'!P116</f>
        <v>0</v>
      </c>
      <c r="AV109" s="97">
        <f>'2.1.2.2. - Vnitřní centrá...'!J33</f>
        <v>0</v>
      </c>
      <c r="AW109" s="97">
        <f>'2.1.2.2. - Vnitřní centrá...'!J34</f>
        <v>0</v>
      </c>
      <c r="AX109" s="97">
        <f>'2.1.2.2. - Vnitřní centrá...'!J35</f>
        <v>0</v>
      </c>
      <c r="AY109" s="97">
        <f>'2.1.2.2. - Vnitřní centrá...'!J36</f>
        <v>0</v>
      </c>
      <c r="AZ109" s="97">
        <f>'2.1.2.2. - Vnitřní centrá...'!F33</f>
        <v>0</v>
      </c>
      <c r="BA109" s="97">
        <f>'2.1.2.2. - Vnitřní centrá...'!F34</f>
        <v>0</v>
      </c>
      <c r="BB109" s="97">
        <f>'2.1.2.2. - Vnitřní centrá...'!F35</f>
        <v>0</v>
      </c>
      <c r="BC109" s="97">
        <f>'2.1.2.2. - Vnitřní centrá...'!F36</f>
        <v>0</v>
      </c>
      <c r="BD109" s="99">
        <f>'2.1.2.2. - Vnitřní centrá...'!F37</f>
        <v>0</v>
      </c>
      <c r="BT109" s="100" t="s">
        <v>87</v>
      </c>
      <c r="BV109" s="100" t="s">
        <v>81</v>
      </c>
      <c r="BW109" s="100" t="s">
        <v>131</v>
      </c>
      <c r="BX109" s="100" t="s">
        <v>5</v>
      </c>
      <c r="CL109" s="100" t="s">
        <v>1</v>
      </c>
      <c r="CM109" s="100" t="s">
        <v>89</v>
      </c>
    </row>
    <row r="110" spans="1:91" s="7" customFormat="1" ht="24.75" customHeight="1">
      <c r="A110" s="90" t="s">
        <v>83</v>
      </c>
      <c r="B110" s="91"/>
      <c r="C110" s="92"/>
      <c r="D110" s="224" t="s">
        <v>132</v>
      </c>
      <c r="E110" s="224"/>
      <c r="F110" s="224"/>
      <c r="G110" s="224"/>
      <c r="H110" s="224"/>
      <c r="I110" s="93"/>
      <c r="J110" s="224" t="s">
        <v>133</v>
      </c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49">
        <f>'2.1.2.3. - Vnitřní schodi...'!J30</f>
        <v>0</v>
      </c>
      <c r="AH110" s="250"/>
      <c r="AI110" s="250"/>
      <c r="AJ110" s="250"/>
      <c r="AK110" s="250"/>
      <c r="AL110" s="250"/>
      <c r="AM110" s="250"/>
      <c r="AN110" s="249">
        <f t="shared" si="0"/>
        <v>0</v>
      </c>
      <c r="AO110" s="250"/>
      <c r="AP110" s="250"/>
      <c r="AQ110" s="94" t="s">
        <v>86</v>
      </c>
      <c r="AR110" s="95"/>
      <c r="AS110" s="96">
        <v>0</v>
      </c>
      <c r="AT110" s="97">
        <f t="shared" si="1"/>
        <v>0</v>
      </c>
      <c r="AU110" s="98">
        <f>'2.1.2.3. - Vnitřní schodi...'!P118</f>
        <v>0</v>
      </c>
      <c r="AV110" s="97">
        <f>'2.1.2.3. - Vnitřní schodi...'!J33</f>
        <v>0</v>
      </c>
      <c r="AW110" s="97">
        <f>'2.1.2.3. - Vnitřní schodi...'!J34</f>
        <v>0</v>
      </c>
      <c r="AX110" s="97">
        <f>'2.1.2.3. - Vnitřní schodi...'!J35</f>
        <v>0</v>
      </c>
      <c r="AY110" s="97">
        <f>'2.1.2.3. - Vnitřní schodi...'!J36</f>
        <v>0</v>
      </c>
      <c r="AZ110" s="97">
        <f>'2.1.2.3. - Vnitřní schodi...'!F33</f>
        <v>0</v>
      </c>
      <c r="BA110" s="97">
        <f>'2.1.2.3. - Vnitřní schodi...'!F34</f>
        <v>0</v>
      </c>
      <c r="BB110" s="97">
        <f>'2.1.2.3. - Vnitřní schodi...'!F35</f>
        <v>0</v>
      </c>
      <c r="BC110" s="97">
        <f>'2.1.2.3. - Vnitřní schodi...'!F36</f>
        <v>0</v>
      </c>
      <c r="BD110" s="99">
        <f>'2.1.2.3. - Vnitřní schodi...'!F37</f>
        <v>0</v>
      </c>
      <c r="BT110" s="100" t="s">
        <v>87</v>
      </c>
      <c r="BV110" s="100" t="s">
        <v>81</v>
      </c>
      <c r="BW110" s="100" t="s">
        <v>134</v>
      </c>
      <c r="BX110" s="100" t="s">
        <v>5</v>
      </c>
      <c r="CL110" s="100" t="s">
        <v>1</v>
      </c>
      <c r="CM110" s="100" t="s">
        <v>89</v>
      </c>
    </row>
    <row r="111" spans="1:91" s="7" customFormat="1" ht="24.75" customHeight="1">
      <c r="A111" s="90" t="s">
        <v>83</v>
      </c>
      <c r="B111" s="91"/>
      <c r="C111" s="92"/>
      <c r="D111" s="224" t="s">
        <v>135</v>
      </c>
      <c r="E111" s="224"/>
      <c r="F111" s="224"/>
      <c r="G111" s="224"/>
      <c r="H111" s="224"/>
      <c r="I111" s="93"/>
      <c r="J111" s="224" t="s">
        <v>136</v>
      </c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49">
        <f>'2.1.1.14. - Elektroinstal...'!J30</f>
        <v>0</v>
      </c>
      <c r="AH111" s="250"/>
      <c r="AI111" s="250"/>
      <c r="AJ111" s="250"/>
      <c r="AK111" s="250"/>
      <c r="AL111" s="250"/>
      <c r="AM111" s="250"/>
      <c r="AN111" s="249">
        <f t="shared" si="0"/>
        <v>0</v>
      </c>
      <c r="AO111" s="250"/>
      <c r="AP111" s="250"/>
      <c r="AQ111" s="94" t="s">
        <v>86</v>
      </c>
      <c r="AR111" s="95"/>
      <c r="AS111" s="96">
        <v>0</v>
      </c>
      <c r="AT111" s="97">
        <f t="shared" si="1"/>
        <v>0</v>
      </c>
      <c r="AU111" s="98">
        <f>'2.1.1.14. - Elektroinstal...'!P129</f>
        <v>0</v>
      </c>
      <c r="AV111" s="97">
        <f>'2.1.1.14. - Elektroinstal...'!J33</f>
        <v>0</v>
      </c>
      <c r="AW111" s="97">
        <f>'2.1.1.14. - Elektroinstal...'!J34</f>
        <v>0</v>
      </c>
      <c r="AX111" s="97">
        <f>'2.1.1.14. - Elektroinstal...'!J35</f>
        <v>0</v>
      </c>
      <c r="AY111" s="97">
        <f>'2.1.1.14. - Elektroinstal...'!J36</f>
        <v>0</v>
      </c>
      <c r="AZ111" s="97">
        <f>'2.1.1.14. - Elektroinstal...'!F33</f>
        <v>0</v>
      </c>
      <c r="BA111" s="97">
        <f>'2.1.1.14. - Elektroinstal...'!F34</f>
        <v>0</v>
      </c>
      <c r="BB111" s="97">
        <f>'2.1.1.14. - Elektroinstal...'!F35</f>
        <v>0</v>
      </c>
      <c r="BC111" s="97">
        <f>'2.1.1.14. - Elektroinstal...'!F36</f>
        <v>0</v>
      </c>
      <c r="BD111" s="99">
        <f>'2.1.1.14. - Elektroinstal...'!F37</f>
        <v>0</v>
      </c>
      <c r="BT111" s="100" t="s">
        <v>87</v>
      </c>
      <c r="BV111" s="100" t="s">
        <v>81</v>
      </c>
      <c r="BW111" s="100" t="s">
        <v>137</v>
      </c>
      <c r="BX111" s="100" t="s">
        <v>5</v>
      </c>
      <c r="CL111" s="100" t="s">
        <v>1</v>
      </c>
      <c r="CM111" s="100" t="s">
        <v>89</v>
      </c>
    </row>
    <row r="112" spans="1:91" s="7" customFormat="1" ht="16.5" customHeight="1">
      <c r="A112" s="90" t="s">
        <v>83</v>
      </c>
      <c r="B112" s="91"/>
      <c r="C112" s="92"/>
      <c r="D112" s="224" t="s">
        <v>138</v>
      </c>
      <c r="E112" s="224"/>
      <c r="F112" s="224"/>
      <c r="G112" s="224"/>
      <c r="H112" s="224"/>
      <c r="I112" s="93"/>
      <c r="J112" s="224" t="s">
        <v>139</v>
      </c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49">
        <f>'VRN - Vedlejší rozpočtové...'!J30</f>
        <v>0</v>
      </c>
      <c r="AH112" s="250"/>
      <c r="AI112" s="250"/>
      <c r="AJ112" s="250"/>
      <c r="AK112" s="250"/>
      <c r="AL112" s="250"/>
      <c r="AM112" s="250"/>
      <c r="AN112" s="249">
        <f t="shared" si="0"/>
        <v>0</v>
      </c>
      <c r="AO112" s="250"/>
      <c r="AP112" s="250"/>
      <c r="AQ112" s="94" t="s">
        <v>86</v>
      </c>
      <c r="AR112" s="95"/>
      <c r="AS112" s="101">
        <v>0</v>
      </c>
      <c r="AT112" s="102">
        <f t="shared" si="1"/>
        <v>0</v>
      </c>
      <c r="AU112" s="103">
        <f>'VRN - Vedlejší rozpočtové...'!P117</f>
        <v>0</v>
      </c>
      <c r="AV112" s="102">
        <f>'VRN - Vedlejší rozpočtové...'!J33</f>
        <v>0</v>
      </c>
      <c r="AW112" s="102">
        <f>'VRN - Vedlejší rozpočtové...'!J34</f>
        <v>0</v>
      </c>
      <c r="AX112" s="102">
        <f>'VRN - Vedlejší rozpočtové...'!J35</f>
        <v>0</v>
      </c>
      <c r="AY112" s="102">
        <f>'VRN - Vedlejší rozpočtové...'!J36</f>
        <v>0</v>
      </c>
      <c r="AZ112" s="102">
        <f>'VRN - Vedlejší rozpočtové...'!F33</f>
        <v>0</v>
      </c>
      <c r="BA112" s="102">
        <f>'VRN - Vedlejší rozpočtové...'!F34</f>
        <v>0</v>
      </c>
      <c r="BB112" s="102">
        <f>'VRN - Vedlejší rozpočtové...'!F35</f>
        <v>0</v>
      </c>
      <c r="BC112" s="102">
        <f>'VRN - Vedlejší rozpočtové...'!F36</f>
        <v>0</v>
      </c>
      <c r="BD112" s="104">
        <f>'VRN - Vedlejší rozpočtové...'!F37</f>
        <v>0</v>
      </c>
      <c r="BT112" s="100" t="s">
        <v>87</v>
      </c>
      <c r="BV112" s="100" t="s">
        <v>81</v>
      </c>
      <c r="BW112" s="100" t="s">
        <v>140</v>
      </c>
      <c r="BX112" s="100" t="s">
        <v>5</v>
      </c>
      <c r="CL112" s="100" t="s">
        <v>1</v>
      </c>
      <c r="CM112" s="100" t="s">
        <v>89</v>
      </c>
    </row>
    <row r="113" spans="1:57" s="2" customFormat="1" ht="30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6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s="2" customFormat="1" ht="6.95" customHeight="1">
      <c r="A114" s="31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36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</sheetData>
  <sheetProtection algorithmName="SHA-512" hashValue="h6LIUecKY6XFJccvZ59EfrGBI3eEZ6wlt9Hq7f0+o34UfsJv7UvlwOAaYq10sdytQUSyWgJ6AJ+pG/kIzKD+/w==" saltValue="a4NXjYR/DHXge2xFqI4CZGwNzF5FnywNC8fPxBXIkSTuFB2GzKsJgpQSsTM+eJPhTf21Evi7BGFBXwIypCTE3w==" spinCount="100000" sheet="1" objects="1" scenarios="1" formatColumns="0" formatRows="0"/>
  <mergeCells count="110"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AG94:AM94"/>
    <mergeCell ref="AG104:AM104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N104:AP104"/>
    <mergeCell ref="AN99:AP99"/>
    <mergeCell ref="AN95:AP95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</mergeCells>
  <hyperlinks>
    <hyperlink ref="A95" location="'2.1.1.1. - Odborná učebna...'!C2" display="/"/>
    <hyperlink ref="A96" location="'2.1.1.2. - Odborná přípra...'!C2" display="/"/>
    <hyperlink ref="A97" location="'2.1.1.3. - Odborná labora...'!C2" display="/"/>
    <hyperlink ref="A98" location="'2.1.1.4. - Odborná přípra...'!C2" display="/"/>
    <hyperlink ref="A99" location="'2.1.1.5. - Odborný kabine...'!C2" display="/"/>
    <hyperlink ref="A100" location="'2.1.1.6. - Sklad S16'!C2" display="/"/>
    <hyperlink ref="A101" location="'2.1.1.7. - Chodba ke skla...'!C2" display="/"/>
    <hyperlink ref="A102" location="'2.1.1.8. - Odborná učebna...'!C2" display="/"/>
    <hyperlink ref="A103" location="'2.1.1.9. - Odborná učebna...'!C2" display="/"/>
    <hyperlink ref="A104" location="'2.1.1.10. - Odborná polyt...'!C2" display="/"/>
    <hyperlink ref="A105" location="'2.1.1.11. - Serverovna 11...'!C2" display="/"/>
    <hyperlink ref="A106" location="'2.1.1.12 - Odborná IVT- I...'!C2" display="/"/>
    <hyperlink ref="A107" location="'2.1.1.13. - Bezbariérové ...'!C2" display="/"/>
    <hyperlink ref="A108" location="'2.1.2.1. - Komunikace a z...'!C2" display="/"/>
    <hyperlink ref="A109" location="'2.1.2.2. - Vnitřní centrá...'!C2" display="/"/>
    <hyperlink ref="A110" location="'2.1.2.3. - Vnitřní schodi...'!C2" display="/"/>
    <hyperlink ref="A111" location="'2.1.1.14. - Elektroinstal...'!C2" display="/"/>
    <hyperlink ref="A112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113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1335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ROUND(J137,1)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ROUND((SUM(BE137:BE296)),1)</f>
        <v>0</v>
      </c>
      <c r="G33" s="31"/>
      <c r="H33" s="31"/>
      <c r="I33" s="121">
        <v>0.21</v>
      </c>
      <c r="J33" s="120">
        <f>ROUND(((SUM(BE137:BE296))*I33),1)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ROUND((SUM(BF137:BF296)),1)</f>
        <v>0</v>
      </c>
      <c r="G34" s="31"/>
      <c r="H34" s="31"/>
      <c r="I34" s="121">
        <v>0.15</v>
      </c>
      <c r="J34" s="120">
        <f>ROUND(((SUM(BF137:BF296))*I34),1)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ROUND((SUM(BG137:BG296)),1)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ROUND((SUM(BH137:BH296)),1)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ROUND((SUM(BI137:BI296)),1)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2.1.1.9. - Odborná učebna jazyků P11 (velká)   2.NP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J137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J138</f>
        <v>0</v>
      </c>
      <c r="K97" s="145"/>
      <c r="L97" s="149"/>
    </row>
    <row r="98" spans="2:12" s="10" customFormat="1" ht="19.9" customHeight="1">
      <c r="B98" s="150"/>
      <c r="C98" s="151"/>
      <c r="D98" s="152" t="s">
        <v>150</v>
      </c>
      <c r="E98" s="153"/>
      <c r="F98" s="153"/>
      <c r="G98" s="153"/>
      <c r="H98" s="153"/>
      <c r="I98" s="153"/>
      <c r="J98" s="154">
        <f>J139</f>
        <v>0</v>
      </c>
      <c r="K98" s="151"/>
      <c r="L98" s="155"/>
    </row>
    <row r="99" spans="2:12" s="10" customFormat="1" ht="19.9" customHeight="1">
      <c r="B99" s="150"/>
      <c r="C99" s="151"/>
      <c r="D99" s="152" t="s">
        <v>151</v>
      </c>
      <c r="E99" s="153"/>
      <c r="F99" s="153"/>
      <c r="G99" s="153"/>
      <c r="H99" s="153"/>
      <c r="I99" s="153"/>
      <c r="J99" s="154">
        <f>J148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152</v>
      </c>
      <c r="E100" s="153"/>
      <c r="F100" s="153"/>
      <c r="G100" s="153"/>
      <c r="H100" s="153"/>
      <c r="I100" s="153"/>
      <c r="J100" s="154">
        <f>J160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153</v>
      </c>
      <c r="E101" s="153"/>
      <c r="F101" s="153"/>
      <c r="G101" s="153"/>
      <c r="H101" s="153"/>
      <c r="I101" s="153"/>
      <c r="J101" s="154">
        <f>J167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154</v>
      </c>
      <c r="E102" s="147"/>
      <c r="F102" s="147"/>
      <c r="G102" s="147"/>
      <c r="H102" s="147"/>
      <c r="I102" s="147"/>
      <c r="J102" s="148">
        <f>J170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155</v>
      </c>
      <c r="E103" s="153"/>
      <c r="F103" s="153"/>
      <c r="G103" s="153"/>
      <c r="H103" s="153"/>
      <c r="I103" s="153"/>
      <c r="J103" s="154">
        <f>J171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156</v>
      </c>
      <c r="E104" s="153"/>
      <c r="F104" s="153"/>
      <c r="G104" s="153"/>
      <c r="H104" s="153"/>
      <c r="I104" s="153"/>
      <c r="J104" s="154">
        <f>J180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157</v>
      </c>
      <c r="E105" s="153"/>
      <c r="F105" s="153"/>
      <c r="G105" s="153"/>
      <c r="H105" s="153"/>
      <c r="I105" s="153"/>
      <c r="J105" s="154">
        <f>J195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159</v>
      </c>
      <c r="E106" s="153"/>
      <c r="F106" s="153"/>
      <c r="G106" s="153"/>
      <c r="H106" s="153"/>
      <c r="I106" s="153"/>
      <c r="J106" s="154">
        <f>J208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161</v>
      </c>
      <c r="E107" s="153"/>
      <c r="F107" s="153"/>
      <c r="G107" s="153"/>
      <c r="H107" s="153"/>
      <c r="I107" s="153"/>
      <c r="J107" s="154">
        <f>J217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858</v>
      </c>
      <c r="E108" s="153"/>
      <c r="F108" s="153"/>
      <c r="G108" s="153"/>
      <c r="H108" s="153"/>
      <c r="I108" s="153"/>
      <c r="J108" s="154">
        <f>J222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1234</v>
      </c>
      <c r="E109" s="153"/>
      <c r="F109" s="153"/>
      <c r="G109" s="153"/>
      <c r="H109" s="153"/>
      <c r="I109" s="153"/>
      <c r="J109" s="154">
        <f>J228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163</v>
      </c>
      <c r="E110" s="153"/>
      <c r="F110" s="153"/>
      <c r="G110" s="153"/>
      <c r="H110" s="153"/>
      <c r="I110" s="153"/>
      <c r="J110" s="154">
        <f>J235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1042</v>
      </c>
      <c r="E111" s="153"/>
      <c r="F111" s="153"/>
      <c r="G111" s="153"/>
      <c r="H111" s="153"/>
      <c r="I111" s="153"/>
      <c r="J111" s="154">
        <f>J240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165</v>
      </c>
      <c r="E112" s="153"/>
      <c r="F112" s="153"/>
      <c r="G112" s="153"/>
      <c r="H112" s="153"/>
      <c r="I112" s="153"/>
      <c r="J112" s="154">
        <f>J243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166</v>
      </c>
      <c r="E113" s="153"/>
      <c r="F113" s="153"/>
      <c r="G113" s="153"/>
      <c r="H113" s="153"/>
      <c r="I113" s="153"/>
      <c r="J113" s="154">
        <f>J259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167</v>
      </c>
      <c r="E114" s="153"/>
      <c r="F114" s="153"/>
      <c r="G114" s="153"/>
      <c r="H114" s="153"/>
      <c r="I114" s="153"/>
      <c r="J114" s="154">
        <f>J273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168</v>
      </c>
      <c r="E115" s="153"/>
      <c r="F115" s="153"/>
      <c r="G115" s="153"/>
      <c r="H115" s="153"/>
      <c r="I115" s="153"/>
      <c r="J115" s="154">
        <f>J285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169</v>
      </c>
      <c r="E116" s="153"/>
      <c r="F116" s="153"/>
      <c r="G116" s="153"/>
      <c r="H116" s="153"/>
      <c r="I116" s="153"/>
      <c r="J116" s="154">
        <f>J291</f>
        <v>0</v>
      </c>
      <c r="K116" s="151"/>
      <c r="L116" s="155"/>
    </row>
    <row r="117" spans="2:12" s="9" customFormat="1" ht="24.95" customHeight="1">
      <c r="B117" s="144"/>
      <c r="C117" s="145"/>
      <c r="D117" s="146" t="s">
        <v>170</v>
      </c>
      <c r="E117" s="147"/>
      <c r="F117" s="147"/>
      <c r="G117" s="147"/>
      <c r="H117" s="147"/>
      <c r="I117" s="147"/>
      <c r="J117" s="148">
        <f>J294</f>
        <v>0</v>
      </c>
      <c r="K117" s="145"/>
      <c r="L117" s="149"/>
    </row>
    <row r="118" spans="1:31" s="2" customFormat="1" ht="21.7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3" spans="1:31" s="2" customFormat="1" ht="6.95" customHeight="1">
      <c r="A123" s="31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4.95" customHeight="1">
      <c r="A124" s="31"/>
      <c r="B124" s="32"/>
      <c r="C124" s="20" t="s">
        <v>171</v>
      </c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16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70" t="str">
        <f>E7</f>
        <v>Odborné učebny G Brandýs – Gymnázium J.S. Machara</v>
      </c>
      <c r="F127" s="271"/>
      <c r="G127" s="271"/>
      <c r="H127" s="271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142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6.5" customHeight="1">
      <c r="A129" s="31"/>
      <c r="B129" s="32"/>
      <c r="C129" s="33"/>
      <c r="D129" s="33"/>
      <c r="E129" s="226" t="str">
        <f>E9</f>
        <v>2.1.1.9. - Odborná učebna jazyků P11 (velká)   2.NP</v>
      </c>
      <c r="F129" s="272"/>
      <c r="G129" s="272"/>
      <c r="H129" s="272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2" customHeight="1">
      <c r="A131" s="31"/>
      <c r="B131" s="32"/>
      <c r="C131" s="26" t="s">
        <v>20</v>
      </c>
      <c r="D131" s="33"/>
      <c r="E131" s="33"/>
      <c r="F131" s="24" t="str">
        <f>F12</f>
        <v xml:space="preserve">Gymnázium J. S. Machara, Královická 668  </v>
      </c>
      <c r="G131" s="33"/>
      <c r="H131" s="33"/>
      <c r="I131" s="26" t="s">
        <v>22</v>
      </c>
      <c r="J131" s="63" t="str">
        <f>IF(J12="","",J12)</f>
        <v>15. 5. 2022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6.9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40.15" customHeight="1">
      <c r="A133" s="31"/>
      <c r="B133" s="32"/>
      <c r="C133" s="26" t="s">
        <v>24</v>
      </c>
      <c r="D133" s="33"/>
      <c r="E133" s="33"/>
      <c r="F133" s="24" t="str">
        <f>E15</f>
        <v>Středočeský kraj, Praha 5, Zborovská 81/11</v>
      </c>
      <c r="G133" s="33"/>
      <c r="H133" s="33"/>
      <c r="I133" s="26" t="s">
        <v>31</v>
      </c>
      <c r="J133" s="29" t="str">
        <f>E21</f>
        <v>Stebau s.r.o., Jižní 870, 500 03 Hradec Králové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5.2" customHeight="1">
      <c r="A134" s="31"/>
      <c r="B134" s="32"/>
      <c r="C134" s="26" t="s">
        <v>29</v>
      </c>
      <c r="D134" s="33"/>
      <c r="E134" s="33"/>
      <c r="F134" s="24" t="str">
        <f>IF(E18="","",E18)</f>
        <v>Vyplň údaj</v>
      </c>
      <c r="G134" s="33"/>
      <c r="H134" s="33"/>
      <c r="I134" s="26" t="s">
        <v>35</v>
      </c>
      <c r="J134" s="29" t="str">
        <f>E24</f>
        <v xml:space="preserve"> 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0.35" customHeight="1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11" customFormat="1" ht="29.25" customHeight="1">
      <c r="A136" s="156"/>
      <c r="B136" s="157"/>
      <c r="C136" s="158" t="s">
        <v>172</v>
      </c>
      <c r="D136" s="159" t="s">
        <v>64</v>
      </c>
      <c r="E136" s="159" t="s">
        <v>60</v>
      </c>
      <c r="F136" s="159" t="s">
        <v>61</v>
      </c>
      <c r="G136" s="159" t="s">
        <v>173</v>
      </c>
      <c r="H136" s="159" t="s">
        <v>174</v>
      </c>
      <c r="I136" s="159" t="s">
        <v>175</v>
      </c>
      <c r="J136" s="160" t="s">
        <v>146</v>
      </c>
      <c r="K136" s="161" t="s">
        <v>176</v>
      </c>
      <c r="L136" s="162"/>
      <c r="M136" s="72" t="s">
        <v>1</v>
      </c>
      <c r="N136" s="73" t="s">
        <v>43</v>
      </c>
      <c r="O136" s="73" t="s">
        <v>177</v>
      </c>
      <c r="P136" s="73" t="s">
        <v>178</v>
      </c>
      <c r="Q136" s="73" t="s">
        <v>179</v>
      </c>
      <c r="R136" s="73" t="s">
        <v>180</v>
      </c>
      <c r="S136" s="73" t="s">
        <v>181</v>
      </c>
      <c r="T136" s="74" t="s">
        <v>182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</row>
    <row r="137" spans="1:63" s="2" customFormat="1" ht="22.9" customHeight="1">
      <c r="A137" s="31"/>
      <c r="B137" s="32"/>
      <c r="C137" s="79" t="s">
        <v>183</v>
      </c>
      <c r="D137" s="33"/>
      <c r="E137" s="33"/>
      <c r="F137" s="33"/>
      <c r="G137" s="33"/>
      <c r="H137" s="33"/>
      <c r="I137" s="33"/>
      <c r="J137" s="163">
        <f>BK137</f>
        <v>0</v>
      </c>
      <c r="K137" s="33"/>
      <c r="L137" s="36"/>
      <c r="M137" s="75"/>
      <c r="N137" s="164"/>
      <c r="O137" s="76"/>
      <c r="P137" s="165">
        <f>P138+P170+P294</f>
        <v>0</v>
      </c>
      <c r="Q137" s="76"/>
      <c r="R137" s="165">
        <f>R138+R170+R294</f>
        <v>4.0148118</v>
      </c>
      <c r="S137" s="76"/>
      <c r="T137" s="166">
        <f>T138+T170+T294</f>
        <v>2.211969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78</v>
      </c>
      <c r="AU137" s="14" t="s">
        <v>148</v>
      </c>
      <c r="BK137" s="167">
        <f>BK138+BK170+BK294</f>
        <v>0</v>
      </c>
    </row>
    <row r="138" spans="2:63" s="12" customFormat="1" ht="25.9" customHeight="1">
      <c r="B138" s="168"/>
      <c r="C138" s="169"/>
      <c r="D138" s="170" t="s">
        <v>78</v>
      </c>
      <c r="E138" s="171" t="s">
        <v>184</v>
      </c>
      <c r="F138" s="171" t="s">
        <v>185</v>
      </c>
      <c r="G138" s="169"/>
      <c r="H138" s="169"/>
      <c r="I138" s="172"/>
      <c r="J138" s="173">
        <f>BK138</f>
        <v>0</v>
      </c>
      <c r="K138" s="169"/>
      <c r="L138" s="174"/>
      <c r="M138" s="175"/>
      <c r="N138" s="176"/>
      <c r="O138" s="176"/>
      <c r="P138" s="177">
        <f>P139+P148+P160+P167</f>
        <v>0</v>
      </c>
      <c r="Q138" s="176"/>
      <c r="R138" s="177">
        <f>R139+R148+R160+R167</f>
        <v>1.5753208</v>
      </c>
      <c r="S138" s="176"/>
      <c r="T138" s="178">
        <f>T139+T148+T160+T167</f>
        <v>0.8339000000000001</v>
      </c>
      <c r="AR138" s="179" t="s">
        <v>87</v>
      </c>
      <c r="AT138" s="180" t="s">
        <v>78</v>
      </c>
      <c r="AU138" s="180" t="s">
        <v>79</v>
      </c>
      <c r="AY138" s="179" t="s">
        <v>186</v>
      </c>
      <c r="BK138" s="181">
        <f>BK139+BK148+BK160+BK167</f>
        <v>0</v>
      </c>
    </row>
    <row r="139" spans="2:63" s="12" customFormat="1" ht="22.9" customHeight="1">
      <c r="B139" s="168"/>
      <c r="C139" s="169"/>
      <c r="D139" s="170" t="s">
        <v>78</v>
      </c>
      <c r="E139" s="182" t="s">
        <v>187</v>
      </c>
      <c r="F139" s="182" t="s">
        <v>188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SUM(P140:P147)</f>
        <v>0</v>
      </c>
      <c r="Q139" s="176"/>
      <c r="R139" s="177">
        <f>SUM(R140:R147)</f>
        <v>1.5631128</v>
      </c>
      <c r="S139" s="176"/>
      <c r="T139" s="178">
        <f>SUM(T140:T147)</f>
        <v>0</v>
      </c>
      <c r="AR139" s="179" t="s">
        <v>87</v>
      </c>
      <c r="AT139" s="180" t="s">
        <v>78</v>
      </c>
      <c r="AU139" s="180" t="s">
        <v>87</v>
      </c>
      <c r="AY139" s="179" t="s">
        <v>186</v>
      </c>
      <c r="BK139" s="181">
        <f>SUM(BK140:BK147)</f>
        <v>0</v>
      </c>
    </row>
    <row r="140" spans="1:65" s="2" customFormat="1" ht="16.5" customHeight="1">
      <c r="A140" s="31"/>
      <c r="B140" s="32"/>
      <c r="C140" s="184" t="s">
        <v>87</v>
      </c>
      <c r="D140" s="184" t="s">
        <v>189</v>
      </c>
      <c r="E140" s="185" t="s">
        <v>200</v>
      </c>
      <c r="F140" s="186" t="s">
        <v>201</v>
      </c>
      <c r="G140" s="187" t="s">
        <v>197</v>
      </c>
      <c r="H140" s="188">
        <v>5.2</v>
      </c>
      <c r="I140" s="189"/>
      <c r="J140" s="190">
        <f aca="true" t="shared" si="0" ref="J140:J146">ROUND(I140*H140,1)</f>
        <v>0</v>
      </c>
      <c r="K140" s="191"/>
      <c r="L140" s="36"/>
      <c r="M140" s="192" t="s">
        <v>1</v>
      </c>
      <c r="N140" s="193" t="s">
        <v>44</v>
      </c>
      <c r="O140" s="68"/>
      <c r="P140" s="194">
        <f aca="true" t="shared" si="1" ref="P140:P146">O140*H140</f>
        <v>0</v>
      </c>
      <c r="Q140" s="194">
        <v>0.04</v>
      </c>
      <c r="R140" s="194">
        <f aca="true" t="shared" si="2" ref="R140:R146">Q140*H140</f>
        <v>0.20800000000000002</v>
      </c>
      <c r="S140" s="194">
        <v>0</v>
      </c>
      <c r="T140" s="195">
        <f aca="true" t="shared" si="3" ref="T140:T146"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193</v>
      </c>
      <c r="AT140" s="196" t="s">
        <v>189</v>
      </c>
      <c r="AU140" s="196" t="s">
        <v>89</v>
      </c>
      <c r="AY140" s="14" t="s">
        <v>186</v>
      </c>
      <c r="BE140" s="197">
        <f aca="true" t="shared" si="4" ref="BE140:BE146">IF(N140="základní",J140,0)</f>
        <v>0</v>
      </c>
      <c r="BF140" s="197">
        <f aca="true" t="shared" si="5" ref="BF140:BF146">IF(N140="snížená",J140,0)</f>
        <v>0</v>
      </c>
      <c r="BG140" s="197">
        <f aca="true" t="shared" si="6" ref="BG140:BG146">IF(N140="zákl. přenesená",J140,0)</f>
        <v>0</v>
      </c>
      <c r="BH140" s="197">
        <f aca="true" t="shared" si="7" ref="BH140:BH146">IF(N140="sníž. přenesená",J140,0)</f>
        <v>0</v>
      </c>
      <c r="BI140" s="197">
        <f aca="true" t="shared" si="8" ref="BI140:BI146">IF(N140="nulová",J140,0)</f>
        <v>0</v>
      </c>
      <c r="BJ140" s="14" t="s">
        <v>87</v>
      </c>
      <c r="BK140" s="197">
        <f aca="true" t="shared" si="9" ref="BK140:BK146">ROUND(I140*H140,1)</f>
        <v>0</v>
      </c>
      <c r="BL140" s="14" t="s">
        <v>193</v>
      </c>
      <c r="BM140" s="196" t="s">
        <v>202</v>
      </c>
    </row>
    <row r="141" spans="1:65" s="2" customFormat="1" ht="16.5" customHeight="1">
      <c r="A141" s="31"/>
      <c r="B141" s="32"/>
      <c r="C141" s="184" t="s">
        <v>89</v>
      </c>
      <c r="D141" s="184" t="s">
        <v>189</v>
      </c>
      <c r="E141" s="185" t="s">
        <v>1336</v>
      </c>
      <c r="F141" s="186" t="s">
        <v>1337</v>
      </c>
      <c r="G141" s="187" t="s">
        <v>192</v>
      </c>
      <c r="H141" s="188">
        <v>2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44</v>
      </c>
      <c r="O141" s="68"/>
      <c r="P141" s="194">
        <f t="shared" si="1"/>
        <v>0</v>
      </c>
      <c r="Q141" s="194">
        <v>0.0415</v>
      </c>
      <c r="R141" s="194">
        <f t="shared" si="2"/>
        <v>0.083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193</v>
      </c>
      <c r="AT141" s="196" t="s">
        <v>189</v>
      </c>
      <c r="AU141" s="196" t="s">
        <v>89</v>
      </c>
      <c r="AY141" s="14" t="s">
        <v>186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87</v>
      </c>
      <c r="BK141" s="197">
        <f t="shared" si="9"/>
        <v>0</v>
      </c>
      <c r="BL141" s="14" t="s">
        <v>193</v>
      </c>
      <c r="BM141" s="196" t="s">
        <v>1338</v>
      </c>
    </row>
    <row r="142" spans="1:65" s="2" customFormat="1" ht="21.75" customHeight="1">
      <c r="A142" s="31"/>
      <c r="B142" s="32"/>
      <c r="C142" s="184" t="s">
        <v>199</v>
      </c>
      <c r="D142" s="184" t="s">
        <v>189</v>
      </c>
      <c r="E142" s="185" t="s">
        <v>1235</v>
      </c>
      <c r="F142" s="186" t="s">
        <v>1236</v>
      </c>
      <c r="G142" s="187" t="s">
        <v>197</v>
      </c>
      <c r="H142" s="188">
        <v>89.7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44</v>
      </c>
      <c r="O142" s="68"/>
      <c r="P142" s="194">
        <f t="shared" si="1"/>
        <v>0</v>
      </c>
      <c r="Q142" s="194">
        <v>0.0093</v>
      </c>
      <c r="R142" s="194">
        <f t="shared" si="2"/>
        <v>0.83421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193</v>
      </c>
      <c r="AT142" s="196" t="s">
        <v>189</v>
      </c>
      <c r="AU142" s="196" t="s">
        <v>89</v>
      </c>
      <c r="AY142" s="14" t="s">
        <v>186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87</v>
      </c>
      <c r="BK142" s="197">
        <f t="shared" si="9"/>
        <v>0</v>
      </c>
      <c r="BL142" s="14" t="s">
        <v>193</v>
      </c>
      <c r="BM142" s="196" t="s">
        <v>1237</v>
      </c>
    </row>
    <row r="143" spans="1:65" s="2" customFormat="1" ht="16.5" customHeight="1">
      <c r="A143" s="31"/>
      <c r="B143" s="32"/>
      <c r="C143" s="184" t="s">
        <v>193</v>
      </c>
      <c r="D143" s="184" t="s">
        <v>189</v>
      </c>
      <c r="E143" s="185" t="s">
        <v>203</v>
      </c>
      <c r="F143" s="186" t="s">
        <v>204</v>
      </c>
      <c r="G143" s="187" t="s">
        <v>192</v>
      </c>
      <c r="H143" s="188">
        <v>2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44</v>
      </c>
      <c r="O143" s="68"/>
      <c r="P143" s="194">
        <f t="shared" si="1"/>
        <v>0</v>
      </c>
      <c r="Q143" s="194">
        <v>0.1575</v>
      </c>
      <c r="R143" s="194">
        <f t="shared" si="2"/>
        <v>0.315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193</v>
      </c>
      <c r="AT143" s="196" t="s">
        <v>189</v>
      </c>
      <c r="AU143" s="196" t="s">
        <v>89</v>
      </c>
      <c r="AY143" s="14" t="s">
        <v>186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87</v>
      </c>
      <c r="BK143" s="197">
        <f t="shared" si="9"/>
        <v>0</v>
      </c>
      <c r="BL143" s="14" t="s">
        <v>193</v>
      </c>
      <c r="BM143" s="196" t="s">
        <v>205</v>
      </c>
    </row>
    <row r="144" spans="1:65" s="2" customFormat="1" ht="16.5" customHeight="1">
      <c r="A144" s="31"/>
      <c r="B144" s="32"/>
      <c r="C144" s="184" t="s">
        <v>208</v>
      </c>
      <c r="D144" s="184" t="s">
        <v>189</v>
      </c>
      <c r="E144" s="185" t="s">
        <v>209</v>
      </c>
      <c r="F144" s="186" t="s">
        <v>210</v>
      </c>
      <c r="G144" s="187" t="s">
        <v>197</v>
      </c>
      <c r="H144" s="188">
        <v>3.66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"/>
        <v>0</v>
      </c>
      <c r="Q144" s="194">
        <v>0.03358</v>
      </c>
      <c r="R144" s="194">
        <f t="shared" si="2"/>
        <v>0.1229028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193</v>
      </c>
      <c r="AT144" s="196" t="s">
        <v>189</v>
      </c>
      <c r="AU144" s="196" t="s">
        <v>89</v>
      </c>
      <c r="AY144" s="14" t="s">
        <v>186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87</v>
      </c>
      <c r="BK144" s="197">
        <f t="shared" si="9"/>
        <v>0</v>
      </c>
      <c r="BL144" s="14" t="s">
        <v>193</v>
      </c>
      <c r="BM144" s="196" t="s">
        <v>211</v>
      </c>
    </row>
    <row r="145" spans="1:65" s="2" customFormat="1" ht="16.5" customHeight="1">
      <c r="A145" s="31"/>
      <c r="B145" s="32"/>
      <c r="C145" s="184" t="s">
        <v>187</v>
      </c>
      <c r="D145" s="184" t="s">
        <v>189</v>
      </c>
      <c r="E145" s="185" t="s">
        <v>1064</v>
      </c>
      <c r="F145" s="186" t="s">
        <v>1065</v>
      </c>
      <c r="G145" s="187" t="s">
        <v>197</v>
      </c>
      <c r="H145" s="188">
        <v>20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193</v>
      </c>
      <c r="AT145" s="196" t="s">
        <v>189</v>
      </c>
      <c r="AU145" s="196" t="s">
        <v>89</v>
      </c>
      <c r="AY145" s="14" t="s">
        <v>186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87</v>
      </c>
      <c r="BK145" s="197">
        <f t="shared" si="9"/>
        <v>0</v>
      </c>
      <c r="BL145" s="14" t="s">
        <v>193</v>
      </c>
      <c r="BM145" s="196" t="s">
        <v>1066</v>
      </c>
    </row>
    <row r="146" spans="1:65" s="2" customFormat="1" ht="16.5" customHeight="1">
      <c r="A146" s="31"/>
      <c r="B146" s="32"/>
      <c r="C146" s="184" t="s">
        <v>215</v>
      </c>
      <c r="D146" s="184" t="s">
        <v>189</v>
      </c>
      <c r="E146" s="185" t="s">
        <v>222</v>
      </c>
      <c r="F146" s="186" t="s">
        <v>223</v>
      </c>
      <c r="G146" s="187" t="s">
        <v>192</v>
      </c>
      <c r="H146" s="188">
        <v>2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"/>
        <v>0</v>
      </c>
      <c r="Q146" s="194">
        <v>0</v>
      </c>
      <c r="R146" s="194">
        <f t="shared" si="2"/>
        <v>0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193</v>
      </c>
      <c r="AT146" s="196" t="s">
        <v>189</v>
      </c>
      <c r="AU146" s="196" t="s">
        <v>89</v>
      </c>
      <c r="AY146" s="14" t="s">
        <v>186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87</v>
      </c>
      <c r="BK146" s="197">
        <f t="shared" si="9"/>
        <v>0</v>
      </c>
      <c r="BL146" s="14" t="s">
        <v>193</v>
      </c>
      <c r="BM146" s="196" t="s">
        <v>1339</v>
      </c>
    </row>
    <row r="147" spans="1:47" s="2" customFormat="1" ht="29.25">
      <c r="A147" s="31"/>
      <c r="B147" s="32"/>
      <c r="C147" s="33"/>
      <c r="D147" s="198" t="s">
        <v>206</v>
      </c>
      <c r="E147" s="33"/>
      <c r="F147" s="199" t="s">
        <v>1340</v>
      </c>
      <c r="G147" s="33"/>
      <c r="H147" s="33"/>
      <c r="I147" s="200"/>
      <c r="J147" s="33"/>
      <c r="K147" s="33"/>
      <c r="L147" s="36"/>
      <c r="M147" s="201"/>
      <c r="N147" s="202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206</v>
      </c>
      <c r="AU147" s="14" t="s">
        <v>89</v>
      </c>
    </row>
    <row r="148" spans="2:63" s="12" customFormat="1" ht="22.9" customHeight="1">
      <c r="B148" s="168"/>
      <c r="C148" s="169"/>
      <c r="D148" s="170" t="s">
        <v>78</v>
      </c>
      <c r="E148" s="182" t="s">
        <v>226</v>
      </c>
      <c r="F148" s="182" t="s">
        <v>227</v>
      </c>
      <c r="G148" s="169"/>
      <c r="H148" s="169"/>
      <c r="I148" s="172"/>
      <c r="J148" s="183">
        <f>BK148</f>
        <v>0</v>
      </c>
      <c r="K148" s="169"/>
      <c r="L148" s="174"/>
      <c r="M148" s="175"/>
      <c r="N148" s="176"/>
      <c r="O148" s="176"/>
      <c r="P148" s="177">
        <f>SUM(P149:P159)</f>
        <v>0</v>
      </c>
      <c r="Q148" s="176"/>
      <c r="R148" s="177">
        <f>SUM(R149:R159)</f>
        <v>0.012208</v>
      </c>
      <c r="S148" s="176"/>
      <c r="T148" s="178">
        <f>SUM(T149:T159)</f>
        <v>0.8339000000000001</v>
      </c>
      <c r="AR148" s="179" t="s">
        <v>87</v>
      </c>
      <c r="AT148" s="180" t="s">
        <v>78</v>
      </c>
      <c r="AU148" s="180" t="s">
        <v>87</v>
      </c>
      <c r="AY148" s="179" t="s">
        <v>186</v>
      </c>
      <c r="BK148" s="181">
        <f>SUM(BK149:BK159)</f>
        <v>0</v>
      </c>
    </row>
    <row r="149" spans="1:65" s="2" customFormat="1" ht="24.2" customHeight="1">
      <c r="A149" s="31"/>
      <c r="B149" s="32"/>
      <c r="C149" s="184" t="s">
        <v>221</v>
      </c>
      <c r="D149" s="184" t="s">
        <v>189</v>
      </c>
      <c r="E149" s="185" t="s">
        <v>228</v>
      </c>
      <c r="F149" s="186" t="s">
        <v>229</v>
      </c>
      <c r="G149" s="187" t="s">
        <v>197</v>
      </c>
      <c r="H149" s="188">
        <v>48.8</v>
      </c>
      <c r="I149" s="189"/>
      <c r="J149" s="190">
        <f>ROUND(I149*H149,1)</f>
        <v>0</v>
      </c>
      <c r="K149" s="191"/>
      <c r="L149" s="36"/>
      <c r="M149" s="192" t="s">
        <v>1</v>
      </c>
      <c r="N149" s="193" t="s">
        <v>44</v>
      </c>
      <c r="O149" s="68"/>
      <c r="P149" s="194">
        <f>O149*H149</f>
        <v>0</v>
      </c>
      <c r="Q149" s="194">
        <v>0.00021</v>
      </c>
      <c r="R149" s="194">
        <f>Q149*H149</f>
        <v>0.010248</v>
      </c>
      <c r="S149" s="194">
        <v>0</v>
      </c>
      <c r="T149" s="19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193</v>
      </c>
      <c r="AT149" s="196" t="s">
        <v>189</v>
      </c>
      <c r="AU149" s="196" t="s">
        <v>89</v>
      </c>
      <c r="AY149" s="14" t="s">
        <v>186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87</v>
      </c>
      <c r="BK149" s="197">
        <f>ROUND(I149*H149,1)</f>
        <v>0</v>
      </c>
      <c r="BL149" s="14" t="s">
        <v>193</v>
      </c>
      <c r="BM149" s="196" t="s">
        <v>1073</v>
      </c>
    </row>
    <row r="150" spans="1:65" s="2" customFormat="1" ht="16.5" customHeight="1">
      <c r="A150" s="31"/>
      <c r="B150" s="32"/>
      <c r="C150" s="184" t="s">
        <v>226</v>
      </c>
      <c r="D150" s="184" t="s">
        <v>189</v>
      </c>
      <c r="E150" s="185" t="s">
        <v>232</v>
      </c>
      <c r="F150" s="186" t="s">
        <v>233</v>
      </c>
      <c r="G150" s="187" t="s">
        <v>197</v>
      </c>
      <c r="H150" s="188">
        <v>49</v>
      </c>
      <c r="I150" s="189"/>
      <c r="J150" s="190">
        <f>ROUND(I150*H150,1)</f>
        <v>0</v>
      </c>
      <c r="K150" s="191"/>
      <c r="L150" s="36"/>
      <c r="M150" s="192" t="s">
        <v>1</v>
      </c>
      <c r="N150" s="193" t="s">
        <v>44</v>
      </c>
      <c r="O150" s="68"/>
      <c r="P150" s="194">
        <f>O150*H150</f>
        <v>0</v>
      </c>
      <c r="Q150" s="194">
        <v>4E-05</v>
      </c>
      <c r="R150" s="194">
        <f>Q150*H150</f>
        <v>0.0019600000000000004</v>
      </c>
      <c r="S150" s="194">
        <v>0</v>
      </c>
      <c r="T150" s="19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193</v>
      </c>
      <c r="AT150" s="196" t="s">
        <v>189</v>
      </c>
      <c r="AU150" s="196" t="s">
        <v>89</v>
      </c>
      <c r="AY150" s="14" t="s">
        <v>186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87</v>
      </c>
      <c r="BK150" s="197">
        <f>ROUND(I150*H150,1)</f>
        <v>0</v>
      </c>
      <c r="BL150" s="14" t="s">
        <v>193</v>
      </c>
      <c r="BM150" s="196" t="s">
        <v>234</v>
      </c>
    </row>
    <row r="151" spans="1:65" s="2" customFormat="1" ht="16.5" customHeight="1">
      <c r="A151" s="31"/>
      <c r="B151" s="32"/>
      <c r="C151" s="184" t="s">
        <v>231</v>
      </c>
      <c r="D151" s="184" t="s">
        <v>189</v>
      </c>
      <c r="E151" s="185" t="s">
        <v>241</v>
      </c>
      <c r="F151" s="186" t="s">
        <v>242</v>
      </c>
      <c r="G151" s="187" t="s">
        <v>197</v>
      </c>
      <c r="H151" s="188">
        <v>3.2</v>
      </c>
      <c r="I151" s="189"/>
      <c r="J151" s="190">
        <f>ROUND(I151*H151,1)</f>
        <v>0</v>
      </c>
      <c r="K151" s="191"/>
      <c r="L151" s="36"/>
      <c r="M151" s="192" t="s">
        <v>1</v>
      </c>
      <c r="N151" s="193" t="s">
        <v>44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0.055</v>
      </c>
      <c r="T151" s="195">
        <f>S151*H151</f>
        <v>0.17600000000000002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193</v>
      </c>
      <c r="AT151" s="196" t="s">
        <v>189</v>
      </c>
      <c r="AU151" s="196" t="s">
        <v>89</v>
      </c>
      <c r="AY151" s="14" t="s">
        <v>186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87</v>
      </c>
      <c r="BK151" s="197">
        <f>ROUND(I151*H151,1)</f>
        <v>0</v>
      </c>
      <c r="BL151" s="14" t="s">
        <v>193</v>
      </c>
      <c r="BM151" s="196" t="s">
        <v>243</v>
      </c>
    </row>
    <row r="152" spans="1:65" s="2" customFormat="1" ht="16.5" customHeight="1">
      <c r="A152" s="31"/>
      <c r="B152" s="32"/>
      <c r="C152" s="184" t="s">
        <v>235</v>
      </c>
      <c r="D152" s="184" t="s">
        <v>189</v>
      </c>
      <c r="E152" s="185" t="s">
        <v>245</v>
      </c>
      <c r="F152" s="186" t="s">
        <v>246</v>
      </c>
      <c r="G152" s="187" t="s">
        <v>197</v>
      </c>
      <c r="H152" s="188">
        <v>2.2</v>
      </c>
      <c r="I152" s="189"/>
      <c r="J152" s="190">
        <f>ROUND(I152*H152,1)</f>
        <v>0</v>
      </c>
      <c r="K152" s="191"/>
      <c r="L152" s="36"/>
      <c r="M152" s="192" t="s">
        <v>1</v>
      </c>
      <c r="N152" s="193" t="s">
        <v>44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0.088</v>
      </c>
      <c r="T152" s="195">
        <f>S152*H152</f>
        <v>0.1936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193</v>
      </c>
      <c r="AT152" s="196" t="s">
        <v>189</v>
      </c>
      <c r="AU152" s="196" t="s">
        <v>89</v>
      </c>
      <c r="AY152" s="14" t="s">
        <v>186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87</v>
      </c>
      <c r="BK152" s="197">
        <f>ROUND(I152*H152,1)</f>
        <v>0</v>
      </c>
      <c r="BL152" s="14" t="s">
        <v>193</v>
      </c>
      <c r="BM152" s="196" t="s">
        <v>247</v>
      </c>
    </row>
    <row r="153" spans="1:47" s="2" customFormat="1" ht="19.5">
      <c r="A153" s="31"/>
      <c r="B153" s="32"/>
      <c r="C153" s="33"/>
      <c r="D153" s="198" t="s">
        <v>206</v>
      </c>
      <c r="E153" s="33"/>
      <c r="F153" s="199" t="s">
        <v>1341</v>
      </c>
      <c r="G153" s="33"/>
      <c r="H153" s="33"/>
      <c r="I153" s="200"/>
      <c r="J153" s="33"/>
      <c r="K153" s="33"/>
      <c r="L153" s="36"/>
      <c r="M153" s="201"/>
      <c r="N153" s="202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206</v>
      </c>
      <c r="AU153" s="14" t="s">
        <v>89</v>
      </c>
    </row>
    <row r="154" spans="1:65" s="2" customFormat="1" ht="16.5" customHeight="1">
      <c r="A154" s="31"/>
      <c r="B154" s="32"/>
      <c r="C154" s="184" t="s">
        <v>240</v>
      </c>
      <c r="D154" s="184" t="s">
        <v>189</v>
      </c>
      <c r="E154" s="185" t="s">
        <v>249</v>
      </c>
      <c r="F154" s="186" t="s">
        <v>250</v>
      </c>
      <c r="G154" s="187" t="s">
        <v>197</v>
      </c>
      <c r="H154" s="188">
        <v>0.5</v>
      </c>
      <c r="I154" s="189"/>
      <c r="J154" s="190">
        <f>ROUND(I154*H154,1)</f>
        <v>0</v>
      </c>
      <c r="K154" s="191"/>
      <c r="L154" s="36"/>
      <c r="M154" s="192" t="s">
        <v>1</v>
      </c>
      <c r="N154" s="193" t="s">
        <v>44</v>
      </c>
      <c r="O154" s="68"/>
      <c r="P154" s="194">
        <f>O154*H154</f>
        <v>0</v>
      </c>
      <c r="Q154" s="194">
        <v>0</v>
      </c>
      <c r="R154" s="194">
        <f>Q154*H154</f>
        <v>0</v>
      </c>
      <c r="S154" s="194">
        <v>0.065</v>
      </c>
      <c r="T154" s="195">
        <f>S154*H154</f>
        <v>0.0325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193</v>
      </c>
      <c r="AT154" s="196" t="s">
        <v>189</v>
      </c>
      <c r="AU154" s="196" t="s">
        <v>89</v>
      </c>
      <c r="AY154" s="14" t="s">
        <v>186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87</v>
      </c>
      <c r="BK154" s="197">
        <f>ROUND(I154*H154,1)</f>
        <v>0</v>
      </c>
      <c r="BL154" s="14" t="s">
        <v>193</v>
      </c>
      <c r="BM154" s="196" t="s">
        <v>1342</v>
      </c>
    </row>
    <row r="155" spans="1:47" s="2" customFormat="1" ht="19.5">
      <c r="A155" s="31"/>
      <c r="B155" s="32"/>
      <c r="C155" s="33"/>
      <c r="D155" s="198" t="s">
        <v>206</v>
      </c>
      <c r="E155" s="33"/>
      <c r="F155" s="199" t="s">
        <v>1343</v>
      </c>
      <c r="G155" s="33"/>
      <c r="H155" s="33"/>
      <c r="I155" s="200"/>
      <c r="J155" s="33"/>
      <c r="K155" s="33"/>
      <c r="L155" s="36"/>
      <c r="M155" s="201"/>
      <c r="N155" s="202"/>
      <c r="O155" s="68"/>
      <c r="P155" s="68"/>
      <c r="Q155" s="68"/>
      <c r="R155" s="68"/>
      <c r="S155" s="68"/>
      <c r="T155" s="69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4" t="s">
        <v>206</v>
      </c>
      <c r="AU155" s="14" t="s">
        <v>89</v>
      </c>
    </row>
    <row r="156" spans="1:65" s="2" customFormat="1" ht="21.75" customHeight="1">
      <c r="A156" s="31"/>
      <c r="B156" s="32"/>
      <c r="C156" s="184" t="s">
        <v>244</v>
      </c>
      <c r="D156" s="184" t="s">
        <v>189</v>
      </c>
      <c r="E156" s="185" t="s">
        <v>1243</v>
      </c>
      <c r="F156" s="186" t="s">
        <v>1244</v>
      </c>
      <c r="G156" s="187" t="s">
        <v>197</v>
      </c>
      <c r="H156" s="188">
        <v>89.7</v>
      </c>
      <c r="I156" s="189"/>
      <c r="J156" s="190">
        <f>ROUND(I156*H156,1)</f>
        <v>0</v>
      </c>
      <c r="K156" s="191"/>
      <c r="L156" s="36"/>
      <c r="M156" s="192" t="s">
        <v>1</v>
      </c>
      <c r="N156" s="193" t="s">
        <v>44</v>
      </c>
      <c r="O156" s="68"/>
      <c r="P156" s="194">
        <f>O156*H156</f>
        <v>0</v>
      </c>
      <c r="Q156" s="194">
        <v>0</v>
      </c>
      <c r="R156" s="194">
        <f>Q156*H156</f>
        <v>0</v>
      </c>
      <c r="S156" s="194">
        <v>0.004</v>
      </c>
      <c r="T156" s="195">
        <f>S156*H156</f>
        <v>0.3588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193</v>
      </c>
      <c r="AT156" s="196" t="s">
        <v>189</v>
      </c>
      <c r="AU156" s="196" t="s">
        <v>89</v>
      </c>
      <c r="AY156" s="14" t="s">
        <v>186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4" t="s">
        <v>87</v>
      </c>
      <c r="BK156" s="197">
        <f>ROUND(I156*H156,1)</f>
        <v>0</v>
      </c>
      <c r="BL156" s="14" t="s">
        <v>193</v>
      </c>
      <c r="BM156" s="196" t="s">
        <v>1245</v>
      </c>
    </row>
    <row r="157" spans="1:65" s="2" customFormat="1" ht="16.5" customHeight="1">
      <c r="A157" s="31"/>
      <c r="B157" s="32"/>
      <c r="C157" s="184" t="s">
        <v>248</v>
      </c>
      <c r="D157" s="184" t="s">
        <v>189</v>
      </c>
      <c r="E157" s="185" t="s">
        <v>1344</v>
      </c>
      <c r="F157" s="186" t="s">
        <v>1345</v>
      </c>
      <c r="G157" s="187" t="s">
        <v>197</v>
      </c>
      <c r="H157" s="188">
        <v>0.5</v>
      </c>
      <c r="I157" s="189"/>
      <c r="J157" s="190">
        <f>ROUND(I157*H157,1)</f>
        <v>0</v>
      </c>
      <c r="K157" s="191"/>
      <c r="L157" s="36"/>
      <c r="M157" s="192" t="s">
        <v>1</v>
      </c>
      <c r="N157" s="193" t="s">
        <v>44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0.068</v>
      </c>
      <c r="T157" s="195">
        <f>S157*H157</f>
        <v>0.034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193</v>
      </c>
      <c r="AT157" s="196" t="s">
        <v>189</v>
      </c>
      <c r="AU157" s="196" t="s">
        <v>89</v>
      </c>
      <c r="AY157" s="14" t="s">
        <v>186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87</v>
      </c>
      <c r="BK157" s="197">
        <f>ROUND(I157*H157,1)</f>
        <v>0</v>
      </c>
      <c r="BL157" s="14" t="s">
        <v>193</v>
      </c>
      <c r="BM157" s="196" t="s">
        <v>1346</v>
      </c>
    </row>
    <row r="158" spans="1:65" s="2" customFormat="1" ht="16.5" customHeight="1">
      <c r="A158" s="31"/>
      <c r="B158" s="32"/>
      <c r="C158" s="184" t="s">
        <v>8</v>
      </c>
      <c r="D158" s="184" t="s">
        <v>189</v>
      </c>
      <c r="E158" s="185" t="s">
        <v>261</v>
      </c>
      <c r="F158" s="186" t="s">
        <v>262</v>
      </c>
      <c r="G158" s="187" t="s">
        <v>218</v>
      </c>
      <c r="H158" s="188">
        <v>1</v>
      </c>
      <c r="I158" s="189"/>
      <c r="J158" s="190">
        <f>ROUND(I158*H158,1)</f>
        <v>0</v>
      </c>
      <c r="K158" s="191"/>
      <c r="L158" s="36"/>
      <c r="M158" s="192" t="s">
        <v>1</v>
      </c>
      <c r="N158" s="193" t="s">
        <v>44</v>
      </c>
      <c r="O158" s="68"/>
      <c r="P158" s="194">
        <f>O158*H158</f>
        <v>0</v>
      </c>
      <c r="Q158" s="194">
        <v>0</v>
      </c>
      <c r="R158" s="194">
        <f>Q158*H158</f>
        <v>0</v>
      </c>
      <c r="S158" s="194">
        <v>0.039</v>
      </c>
      <c r="T158" s="195">
        <f>S158*H158</f>
        <v>0.039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193</v>
      </c>
      <c r="AT158" s="196" t="s">
        <v>189</v>
      </c>
      <c r="AU158" s="196" t="s">
        <v>89</v>
      </c>
      <c r="AY158" s="14" t="s">
        <v>186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4" t="s">
        <v>87</v>
      </c>
      <c r="BK158" s="197">
        <f>ROUND(I158*H158,1)</f>
        <v>0</v>
      </c>
      <c r="BL158" s="14" t="s">
        <v>193</v>
      </c>
      <c r="BM158" s="196" t="s">
        <v>263</v>
      </c>
    </row>
    <row r="159" spans="1:47" s="2" customFormat="1" ht="58.5">
      <c r="A159" s="31"/>
      <c r="B159" s="32"/>
      <c r="C159" s="33"/>
      <c r="D159" s="198" t="s">
        <v>206</v>
      </c>
      <c r="E159" s="33"/>
      <c r="F159" s="199" t="s">
        <v>1347</v>
      </c>
      <c r="G159" s="33"/>
      <c r="H159" s="33"/>
      <c r="I159" s="200"/>
      <c r="J159" s="33"/>
      <c r="K159" s="33"/>
      <c r="L159" s="36"/>
      <c r="M159" s="201"/>
      <c r="N159" s="202"/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4" t="s">
        <v>206</v>
      </c>
      <c r="AU159" s="14" t="s">
        <v>89</v>
      </c>
    </row>
    <row r="160" spans="2:63" s="12" customFormat="1" ht="22.9" customHeight="1">
      <c r="B160" s="168"/>
      <c r="C160" s="169"/>
      <c r="D160" s="170" t="s">
        <v>78</v>
      </c>
      <c r="E160" s="182" t="s">
        <v>265</v>
      </c>
      <c r="F160" s="182" t="s">
        <v>266</v>
      </c>
      <c r="G160" s="169"/>
      <c r="H160" s="169"/>
      <c r="I160" s="172"/>
      <c r="J160" s="183">
        <f>BK160</f>
        <v>0</v>
      </c>
      <c r="K160" s="169"/>
      <c r="L160" s="174"/>
      <c r="M160" s="175"/>
      <c r="N160" s="176"/>
      <c r="O160" s="176"/>
      <c r="P160" s="177">
        <f>SUM(P161:P166)</f>
        <v>0</v>
      </c>
      <c r="Q160" s="176"/>
      <c r="R160" s="177">
        <f>SUM(R161:R166)</f>
        <v>0</v>
      </c>
      <c r="S160" s="176"/>
      <c r="T160" s="178">
        <f>SUM(T161:T166)</f>
        <v>0</v>
      </c>
      <c r="AR160" s="179" t="s">
        <v>87</v>
      </c>
      <c r="AT160" s="180" t="s">
        <v>78</v>
      </c>
      <c r="AU160" s="180" t="s">
        <v>87</v>
      </c>
      <c r="AY160" s="179" t="s">
        <v>186</v>
      </c>
      <c r="BK160" s="181">
        <f>SUM(BK161:BK166)</f>
        <v>0</v>
      </c>
    </row>
    <row r="161" spans="1:65" s="2" customFormat="1" ht="16.5" customHeight="1">
      <c r="A161" s="31"/>
      <c r="B161" s="32"/>
      <c r="C161" s="184" t="s">
        <v>256</v>
      </c>
      <c r="D161" s="184" t="s">
        <v>189</v>
      </c>
      <c r="E161" s="185" t="s">
        <v>268</v>
      </c>
      <c r="F161" s="186" t="s">
        <v>269</v>
      </c>
      <c r="G161" s="187" t="s">
        <v>270</v>
      </c>
      <c r="H161" s="188">
        <v>2.212</v>
      </c>
      <c r="I161" s="189"/>
      <c r="J161" s="190">
        <f aca="true" t="shared" si="10" ref="J161:J166">ROUND(I161*H161,1)</f>
        <v>0</v>
      </c>
      <c r="K161" s="191"/>
      <c r="L161" s="36"/>
      <c r="M161" s="192" t="s">
        <v>1</v>
      </c>
      <c r="N161" s="193" t="s">
        <v>44</v>
      </c>
      <c r="O161" s="68"/>
      <c r="P161" s="194">
        <f aca="true" t="shared" si="11" ref="P161:P166">O161*H161</f>
        <v>0</v>
      </c>
      <c r="Q161" s="194">
        <v>0</v>
      </c>
      <c r="R161" s="194">
        <f aca="true" t="shared" si="12" ref="R161:R166">Q161*H161</f>
        <v>0</v>
      </c>
      <c r="S161" s="194">
        <v>0</v>
      </c>
      <c r="T161" s="195">
        <f aca="true" t="shared" si="13" ref="T161:T166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193</v>
      </c>
      <c r="AT161" s="196" t="s">
        <v>189</v>
      </c>
      <c r="AU161" s="196" t="s">
        <v>89</v>
      </c>
      <c r="AY161" s="14" t="s">
        <v>186</v>
      </c>
      <c r="BE161" s="197">
        <f aca="true" t="shared" si="14" ref="BE161:BE166">IF(N161="základní",J161,0)</f>
        <v>0</v>
      </c>
      <c r="BF161" s="197">
        <f aca="true" t="shared" si="15" ref="BF161:BF166">IF(N161="snížená",J161,0)</f>
        <v>0</v>
      </c>
      <c r="BG161" s="197">
        <f aca="true" t="shared" si="16" ref="BG161:BG166">IF(N161="zákl. přenesená",J161,0)</f>
        <v>0</v>
      </c>
      <c r="BH161" s="197">
        <f aca="true" t="shared" si="17" ref="BH161:BH166">IF(N161="sníž. přenesená",J161,0)</f>
        <v>0</v>
      </c>
      <c r="BI161" s="197">
        <f aca="true" t="shared" si="18" ref="BI161:BI166">IF(N161="nulová",J161,0)</f>
        <v>0</v>
      </c>
      <c r="BJ161" s="14" t="s">
        <v>87</v>
      </c>
      <c r="BK161" s="197">
        <f aca="true" t="shared" si="19" ref="BK161:BK166">ROUND(I161*H161,1)</f>
        <v>0</v>
      </c>
      <c r="BL161" s="14" t="s">
        <v>193</v>
      </c>
      <c r="BM161" s="196" t="s">
        <v>271</v>
      </c>
    </row>
    <row r="162" spans="1:65" s="2" customFormat="1" ht="16.5" customHeight="1">
      <c r="A162" s="31"/>
      <c r="B162" s="32"/>
      <c r="C162" s="184" t="s">
        <v>260</v>
      </c>
      <c r="D162" s="184" t="s">
        <v>189</v>
      </c>
      <c r="E162" s="185" t="s">
        <v>273</v>
      </c>
      <c r="F162" s="186" t="s">
        <v>274</v>
      </c>
      <c r="G162" s="187" t="s">
        <v>270</v>
      </c>
      <c r="H162" s="188">
        <v>2.212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44</v>
      </c>
      <c r="O162" s="68"/>
      <c r="P162" s="194">
        <f t="shared" si="11"/>
        <v>0</v>
      </c>
      <c r="Q162" s="194">
        <v>0</v>
      </c>
      <c r="R162" s="194">
        <f t="shared" si="12"/>
        <v>0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193</v>
      </c>
      <c r="AT162" s="196" t="s">
        <v>189</v>
      </c>
      <c r="AU162" s="196" t="s">
        <v>89</v>
      </c>
      <c r="AY162" s="14" t="s">
        <v>186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87</v>
      </c>
      <c r="BK162" s="197">
        <f t="shared" si="19"/>
        <v>0</v>
      </c>
      <c r="BL162" s="14" t="s">
        <v>193</v>
      </c>
      <c r="BM162" s="196" t="s">
        <v>275</v>
      </c>
    </row>
    <row r="163" spans="1:65" s="2" customFormat="1" ht="21.75" customHeight="1">
      <c r="A163" s="31"/>
      <c r="B163" s="32"/>
      <c r="C163" s="184" t="s">
        <v>267</v>
      </c>
      <c r="D163" s="184" t="s">
        <v>189</v>
      </c>
      <c r="E163" s="185" t="s">
        <v>277</v>
      </c>
      <c r="F163" s="186" t="s">
        <v>278</v>
      </c>
      <c r="G163" s="187" t="s">
        <v>270</v>
      </c>
      <c r="H163" s="188">
        <v>2.212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44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193</v>
      </c>
      <c r="AT163" s="196" t="s">
        <v>189</v>
      </c>
      <c r="AU163" s="196" t="s">
        <v>89</v>
      </c>
      <c r="AY163" s="14" t="s">
        <v>186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87</v>
      </c>
      <c r="BK163" s="197">
        <f t="shared" si="19"/>
        <v>0</v>
      </c>
      <c r="BL163" s="14" t="s">
        <v>193</v>
      </c>
      <c r="BM163" s="196" t="s">
        <v>279</v>
      </c>
    </row>
    <row r="164" spans="1:65" s="2" customFormat="1" ht="16.5" customHeight="1">
      <c r="A164" s="31"/>
      <c r="B164" s="32"/>
      <c r="C164" s="184" t="s">
        <v>272</v>
      </c>
      <c r="D164" s="184" t="s">
        <v>189</v>
      </c>
      <c r="E164" s="185" t="s">
        <v>280</v>
      </c>
      <c r="F164" s="186" t="s">
        <v>281</v>
      </c>
      <c r="G164" s="187" t="s">
        <v>270</v>
      </c>
      <c r="H164" s="188">
        <v>2.212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44</v>
      </c>
      <c r="O164" s="68"/>
      <c r="P164" s="194">
        <f t="shared" si="11"/>
        <v>0</v>
      </c>
      <c r="Q164" s="194">
        <v>0</v>
      </c>
      <c r="R164" s="194">
        <f t="shared" si="12"/>
        <v>0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193</v>
      </c>
      <c r="AT164" s="196" t="s">
        <v>189</v>
      </c>
      <c r="AU164" s="196" t="s">
        <v>89</v>
      </c>
      <c r="AY164" s="14" t="s">
        <v>186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87</v>
      </c>
      <c r="BK164" s="197">
        <f t="shared" si="19"/>
        <v>0</v>
      </c>
      <c r="BL164" s="14" t="s">
        <v>193</v>
      </c>
      <c r="BM164" s="196" t="s">
        <v>282</v>
      </c>
    </row>
    <row r="165" spans="1:65" s="2" customFormat="1" ht="16.5" customHeight="1">
      <c r="A165" s="31"/>
      <c r="B165" s="32"/>
      <c r="C165" s="184" t="s">
        <v>276</v>
      </c>
      <c r="D165" s="184" t="s">
        <v>189</v>
      </c>
      <c r="E165" s="185" t="s">
        <v>284</v>
      </c>
      <c r="F165" s="186" t="s">
        <v>285</v>
      </c>
      <c r="G165" s="187" t="s">
        <v>270</v>
      </c>
      <c r="H165" s="188">
        <v>42.028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44</v>
      </c>
      <c r="O165" s="68"/>
      <c r="P165" s="194">
        <f t="shared" si="11"/>
        <v>0</v>
      </c>
      <c r="Q165" s="194">
        <v>0</v>
      </c>
      <c r="R165" s="194">
        <f t="shared" si="12"/>
        <v>0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193</v>
      </c>
      <c r="AT165" s="196" t="s">
        <v>189</v>
      </c>
      <c r="AU165" s="196" t="s">
        <v>89</v>
      </c>
      <c r="AY165" s="14" t="s">
        <v>186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87</v>
      </c>
      <c r="BK165" s="197">
        <f t="shared" si="19"/>
        <v>0</v>
      </c>
      <c r="BL165" s="14" t="s">
        <v>193</v>
      </c>
      <c r="BM165" s="196" t="s">
        <v>286</v>
      </c>
    </row>
    <row r="166" spans="1:65" s="2" customFormat="1" ht="24.2" customHeight="1">
      <c r="A166" s="31"/>
      <c r="B166" s="32"/>
      <c r="C166" s="184" t="s">
        <v>7</v>
      </c>
      <c r="D166" s="184" t="s">
        <v>189</v>
      </c>
      <c r="E166" s="185" t="s">
        <v>288</v>
      </c>
      <c r="F166" s="186" t="s">
        <v>289</v>
      </c>
      <c r="G166" s="187" t="s">
        <v>270</v>
      </c>
      <c r="H166" s="188">
        <v>2.212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44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193</v>
      </c>
      <c r="AT166" s="196" t="s">
        <v>189</v>
      </c>
      <c r="AU166" s="196" t="s">
        <v>89</v>
      </c>
      <c r="AY166" s="14" t="s">
        <v>186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87</v>
      </c>
      <c r="BK166" s="197">
        <f t="shared" si="19"/>
        <v>0</v>
      </c>
      <c r="BL166" s="14" t="s">
        <v>193</v>
      </c>
      <c r="BM166" s="196" t="s">
        <v>290</v>
      </c>
    </row>
    <row r="167" spans="2:63" s="12" customFormat="1" ht="22.9" customHeight="1">
      <c r="B167" s="168"/>
      <c r="C167" s="169"/>
      <c r="D167" s="170" t="s">
        <v>78</v>
      </c>
      <c r="E167" s="182" t="s">
        <v>291</v>
      </c>
      <c r="F167" s="182" t="s">
        <v>292</v>
      </c>
      <c r="G167" s="169"/>
      <c r="H167" s="169"/>
      <c r="I167" s="172"/>
      <c r="J167" s="183">
        <f>BK167</f>
        <v>0</v>
      </c>
      <c r="K167" s="169"/>
      <c r="L167" s="174"/>
      <c r="M167" s="175"/>
      <c r="N167" s="176"/>
      <c r="O167" s="176"/>
      <c r="P167" s="177">
        <f>SUM(P168:P169)</f>
        <v>0</v>
      </c>
      <c r="Q167" s="176"/>
      <c r="R167" s="177">
        <f>SUM(R168:R169)</f>
        <v>0</v>
      </c>
      <c r="S167" s="176"/>
      <c r="T167" s="178">
        <f>SUM(T168:T169)</f>
        <v>0</v>
      </c>
      <c r="AR167" s="179" t="s">
        <v>87</v>
      </c>
      <c r="AT167" s="180" t="s">
        <v>78</v>
      </c>
      <c r="AU167" s="180" t="s">
        <v>87</v>
      </c>
      <c r="AY167" s="179" t="s">
        <v>186</v>
      </c>
      <c r="BK167" s="181">
        <f>SUM(BK168:BK169)</f>
        <v>0</v>
      </c>
    </row>
    <row r="168" spans="1:65" s="2" customFormat="1" ht="16.5" customHeight="1">
      <c r="A168" s="31"/>
      <c r="B168" s="32"/>
      <c r="C168" s="184" t="s">
        <v>283</v>
      </c>
      <c r="D168" s="184" t="s">
        <v>189</v>
      </c>
      <c r="E168" s="185" t="s">
        <v>294</v>
      </c>
      <c r="F168" s="186" t="s">
        <v>295</v>
      </c>
      <c r="G168" s="187" t="s">
        <v>270</v>
      </c>
      <c r="H168" s="188">
        <v>1.575</v>
      </c>
      <c r="I168" s="189"/>
      <c r="J168" s="190">
        <f>ROUND(I168*H168,1)</f>
        <v>0</v>
      </c>
      <c r="K168" s="191"/>
      <c r="L168" s="36"/>
      <c r="M168" s="192" t="s">
        <v>1</v>
      </c>
      <c r="N168" s="193" t="s">
        <v>44</v>
      </c>
      <c r="O168" s="68"/>
      <c r="P168" s="194">
        <f>O168*H168</f>
        <v>0</v>
      </c>
      <c r="Q168" s="194">
        <v>0</v>
      </c>
      <c r="R168" s="194">
        <f>Q168*H168</f>
        <v>0</v>
      </c>
      <c r="S168" s="194">
        <v>0</v>
      </c>
      <c r="T168" s="19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193</v>
      </c>
      <c r="AT168" s="196" t="s">
        <v>189</v>
      </c>
      <c r="AU168" s="196" t="s">
        <v>89</v>
      </c>
      <c r="AY168" s="14" t="s">
        <v>186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4" t="s">
        <v>87</v>
      </c>
      <c r="BK168" s="197">
        <f>ROUND(I168*H168,1)</f>
        <v>0</v>
      </c>
      <c r="BL168" s="14" t="s">
        <v>193</v>
      </c>
      <c r="BM168" s="196" t="s">
        <v>296</v>
      </c>
    </row>
    <row r="169" spans="1:65" s="2" customFormat="1" ht="16.5" customHeight="1">
      <c r="A169" s="31"/>
      <c r="B169" s="32"/>
      <c r="C169" s="184" t="s">
        <v>287</v>
      </c>
      <c r="D169" s="184" t="s">
        <v>189</v>
      </c>
      <c r="E169" s="185" t="s">
        <v>298</v>
      </c>
      <c r="F169" s="186" t="s">
        <v>299</v>
      </c>
      <c r="G169" s="187" t="s">
        <v>270</v>
      </c>
      <c r="H169" s="188">
        <v>1.575</v>
      </c>
      <c r="I169" s="189"/>
      <c r="J169" s="190">
        <f>ROUND(I169*H169,1)</f>
        <v>0</v>
      </c>
      <c r="K169" s="191"/>
      <c r="L169" s="36"/>
      <c r="M169" s="192" t="s">
        <v>1</v>
      </c>
      <c r="N169" s="193" t="s">
        <v>44</v>
      </c>
      <c r="O169" s="68"/>
      <c r="P169" s="194">
        <f>O169*H169</f>
        <v>0</v>
      </c>
      <c r="Q169" s="194">
        <v>0</v>
      </c>
      <c r="R169" s="194">
        <f>Q169*H169</f>
        <v>0</v>
      </c>
      <c r="S169" s="194">
        <v>0</v>
      </c>
      <c r="T169" s="19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193</v>
      </c>
      <c r="AT169" s="196" t="s">
        <v>189</v>
      </c>
      <c r="AU169" s="196" t="s">
        <v>89</v>
      </c>
      <c r="AY169" s="14" t="s">
        <v>186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4" t="s">
        <v>87</v>
      </c>
      <c r="BK169" s="197">
        <f>ROUND(I169*H169,1)</f>
        <v>0</v>
      </c>
      <c r="BL169" s="14" t="s">
        <v>193</v>
      </c>
      <c r="BM169" s="196" t="s">
        <v>300</v>
      </c>
    </row>
    <row r="170" spans="2:63" s="12" customFormat="1" ht="25.9" customHeight="1">
      <c r="B170" s="168"/>
      <c r="C170" s="169"/>
      <c r="D170" s="170" t="s">
        <v>78</v>
      </c>
      <c r="E170" s="171" t="s">
        <v>301</v>
      </c>
      <c r="F170" s="171" t="s">
        <v>302</v>
      </c>
      <c r="G170" s="169"/>
      <c r="H170" s="169"/>
      <c r="I170" s="172"/>
      <c r="J170" s="173">
        <f>BK170</f>
        <v>0</v>
      </c>
      <c r="K170" s="169"/>
      <c r="L170" s="174"/>
      <c r="M170" s="175"/>
      <c r="N170" s="176"/>
      <c r="O170" s="176"/>
      <c r="P170" s="177">
        <f>P171+P180+P195+P208+P217+P222+P228+P235+P240+P243+P259+P273+P285+P291</f>
        <v>0</v>
      </c>
      <c r="Q170" s="176"/>
      <c r="R170" s="177">
        <f>R171+R180+R195+R208+R217+R222+R228+R235+R240+R243+R259+R273+R285+R291</f>
        <v>2.439491</v>
      </c>
      <c r="S170" s="176"/>
      <c r="T170" s="178">
        <f>T171+T180+T195+T208+T217+T222+T228+T235+T240+T243+T259+T273+T285+T291</f>
        <v>1.3780689999999998</v>
      </c>
      <c r="AR170" s="179" t="s">
        <v>89</v>
      </c>
      <c r="AT170" s="180" t="s">
        <v>78</v>
      </c>
      <c r="AU170" s="180" t="s">
        <v>79</v>
      </c>
      <c r="AY170" s="179" t="s">
        <v>186</v>
      </c>
      <c r="BK170" s="181">
        <f>BK171+BK180+BK195+BK208+BK217+BK222+BK228+BK235+BK240+BK243+BK259+BK273+BK285+BK291</f>
        <v>0</v>
      </c>
    </row>
    <row r="171" spans="2:63" s="12" customFormat="1" ht="22.9" customHeight="1">
      <c r="B171" s="168"/>
      <c r="C171" s="169"/>
      <c r="D171" s="170" t="s">
        <v>78</v>
      </c>
      <c r="E171" s="182" t="s">
        <v>303</v>
      </c>
      <c r="F171" s="182" t="s">
        <v>304</v>
      </c>
      <c r="G171" s="169"/>
      <c r="H171" s="169"/>
      <c r="I171" s="172"/>
      <c r="J171" s="183">
        <f>BK171</f>
        <v>0</v>
      </c>
      <c r="K171" s="169"/>
      <c r="L171" s="174"/>
      <c r="M171" s="175"/>
      <c r="N171" s="176"/>
      <c r="O171" s="176"/>
      <c r="P171" s="177">
        <f>SUM(P172:P179)</f>
        <v>0</v>
      </c>
      <c r="Q171" s="176"/>
      <c r="R171" s="177">
        <f>SUM(R172:R179)</f>
        <v>0.0017699999999999999</v>
      </c>
      <c r="S171" s="176"/>
      <c r="T171" s="178">
        <f>SUM(T172:T179)</f>
        <v>0.02984</v>
      </c>
      <c r="AR171" s="179" t="s">
        <v>89</v>
      </c>
      <c r="AT171" s="180" t="s">
        <v>78</v>
      </c>
      <c r="AU171" s="180" t="s">
        <v>87</v>
      </c>
      <c r="AY171" s="179" t="s">
        <v>186</v>
      </c>
      <c r="BK171" s="181">
        <f>SUM(BK172:BK179)</f>
        <v>0</v>
      </c>
    </row>
    <row r="172" spans="1:65" s="2" customFormat="1" ht="16.5" customHeight="1">
      <c r="A172" s="31"/>
      <c r="B172" s="32"/>
      <c r="C172" s="184" t="s">
        <v>293</v>
      </c>
      <c r="D172" s="184" t="s">
        <v>189</v>
      </c>
      <c r="E172" s="185" t="s">
        <v>306</v>
      </c>
      <c r="F172" s="186" t="s">
        <v>307</v>
      </c>
      <c r="G172" s="187" t="s">
        <v>308</v>
      </c>
      <c r="H172" s="188">
        <v>2</v>
      </c>
      <c r="I172" s="189"/>
      <c r="J172" s="190">
        <f aca="true" t="shared" si="20" ref="J172:J179">ROUND(I172*H172,1)</f>
        <v>0</v>
      </c>
      <c r="K172" s="191"/>
      <c r="L172" s="36"/>
      <c r="M172" s="192" t="s">
        <v>1</v>
      </c>
      <c r="N172" s="193" t="s">
        <v>44</v>
      </c>
      <c r="O172" s="68"/>
      <c r="P172" s="194">
        <f aca="true" t="shared" si="21" ref="P172:P179">O172*H172</f>
        <v>0</v>
      </c>
      <c r="Q172" s="194">
        <v>0</v>
      </c>
      <c r="R172" s="194">
        <f aca="true" t="shared" si="22" ref="R172:R179">Q172*H172</f>
        <v>0</v>
      </c>
      <c r="S172" s="194">
        <v>0.01492</v>
      </c>
      <c r="T172" s="195">
        <f aca="true" t="shared" si="23" ref="T172:T179">S172*H172</f>
        <v>0.02984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256</v>
      </c>
      <c r="AT172" s="196" t="s">
        <v>189</v>
      </c>
      <c r="AU172" s="196" t="s">
        <v>89</v>
      </c>
      <c r="AY172" s="14" t="s">
        <v>186</v>
      </c>
      <c r="BE172" s="197">
        <f aca="true" t="shared" si="24" ref="BE172:BE179">IF(N172="základní",J172,0)</f>
        <v>0</v>
      </c>
      <c r="BF172" s="197">
        <f aca="true" t="shared" si="25" ref="BF172:BF179">IF(N172="snížená",J172,0)</f>
        <v>0</v>
      </c>
      <c r="BG172" s="197">
        <f aca="true" t="shared" si="26" ref="BG172:BG179">IF(N172="zákl. přenesená",J172,0)</f>
        <v>0</v>
      </c>
      <c r="BH172" s="197">
        <f aca="true" t="shared" si="27" ref="BH172:BH179">IF(N172="sníž. přenesená",J172,0)</f>
        <v>0</v>
      </c>
      <c r="BI172" s="197">
        <f aca="true" t="shared" si="28" ref="BI172:BI179">IF(N172="nulová",J172,0)</f>
        <v>0</v>
      </c>
      <c r="BJ172" s="14" t="s">
        <v>87</v>
      </c>
      <c r="BK172" s="197">
        <f aca="true" t="shared" si="29" ref="BK172:BK179">ROUND(I172*H172,1)</f>
        <v>0</v>
      </c>
      <c r="BL172" s="14" t="s">
        <v>256</v>
      </c>
      <c r="BM172" s="196" t="s">
        <v>309</v>
      </c>
    </row>
    <row r="173" spans="1:65" s="2" customFormat="1" ht="16.5" customHeight="1">
      <c r="A173" s="31"/>
      <c r="B173" s="32"/>
      <c r="C173" s="184" t="s">
        <v>297</v>
      </c>
      <c r="D173" s="184" t="s">
        <v>189</v>
      </c>
      <c r="E173" s="185" t="s">
        <v>311</v>
      </c>
      <c r="F173" s="186" t="s">
        <v>312</v>
      </c>
      <c r="G173" s="187" t="s">
        <v>192</v>
      </c>
      <c r="H173" s="188">
        <v>1</v>
      </c>
      <c r="I173" s="189"/>
      <c r="J173" s="190">
        <f t="shared" si="20"/>
        <v>0</v>
      </c>
      <c r="K173" s="191"/>
      <c r="L173" s="36"/>
      <c r="M173" s="192" t="s">
        <v>1</v>
      </c>
      <c r="N173" s="193" t="s">
        <v>44</v>
      </c>
      <c r="O173" s="68"/>
      <c r="P173" s="194">
        <f t="shared" si="21"/>
        <v>0</v>
      </c>
      <c r="Q173" s="194">
        <v>0.0005</v>
      </c>
      <c r="R173" s="194">
        <f t="shared" si="22"/>
        <v>0.0005</v>
      </c>
      <c r="S173" s="194">
        <v>0</v>
      </c>
      <c r="T173" s="195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256</v>
      </c>
      <c r="AT173" s="196" t="s">
        <v>189</v>
      </c>
      <c r="AU173" s="196" t="s">
        <v>89</v>
      </c>
      <c r="AY173" s="14" t="s">
        <v>186</v>
      </c>
      <c r="BE173" s="197">
        <f t="shared" si="24"/>
        <v>0</v>
      </c>
      <c r="BF173" s="197">
        <f t="shared" si="25"/>
        <v>0</v>
      </c>
      <c r="BG173" s="197">
        <f t="shared" si="26"/>
        <v>0</v>
      </c>
      <c r="BH173" s="197">
        <f t="shared" si="27"/>
        <v>0</v>
      </c>
      <c r="BI173" s="197">
        <f t="shared" si="28"/>
        <v>0</v>
      </c>
      <c r="BJ173" s="14" t="s">
        <v>87</v>
      </c>
      <c r="BK173" s="197">
        <f t="shared" si="29"/>
        <v>0</v>
      </c>
      <c r="BL173" s="14" t="s">
        <v>256</v>
      </c>
      <c r="BM173" s="196" t="s">
        <v>313</v>
      </c>
    </row>
    <row r="174" spans="1:65" s="2" customFormat="1" ht="16.5" customHeight="1">
      <c r="A174" s="31"/>
      <c r="B174" s="32"/>
      <c r="C174" s="184" t="s">
        <v>305</v>
      </c>
      <c r="D174" s="184" t="s">
        <v>189</v>
      </c>
      <c r="E174" s="185" t="s">
        <v>315</v>
      </c>
      <c r="F174" s="186" t="s">
        <v>316</v>
      </c>
      <c r="G174" s="187" t="s">
        <v>192</v>
      </c>
      <c r="H174" s="188">
        <v>1</v>
      </c>
      <c r="I174" s="189"/>
      <c r="J174" s="190">
        <f t="shared" si="20"/>
        <v>0</v>
      </c>
      <c r="K174" s="191"/>
      <c r="L174" s="36"/>
      <c r="M174" s="192" t="s">
        <v>1</v>
      </c>
      <c r="N174" s="193" t="s">
        <v>44</v>
      </c>
      <c r="O174" s="68"/>
      <c r="P174" s="194">
        <f t="shared" si="21"/>
        <v>0</v>
      </c>
      <c r="Q174" s="194">
        <v>0.00031</v>
      </c>
      <c r="R174" s="194">
        <f t="shared" si="22"/>
        <v>0.00031</v>
      </c>
      <c r="S174" s="194">
        <v>0</v>
      </c>
      <c r="T174" s="195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256</v>
      </c>
      <c r="AT174" s="196" t="s">
        <v>189</v>
      </c>
      <c r="AU174" s="196" t="s">
        <v>89</v>
      </c>
      <c r="AY174" s="14" t="s">
        <v>186</v>
      </c>
      <c r="BE174" s="197">
        <f t="shared" si="24"/>
        <v>0</v>
      </c>
      <c r="BF174" s="197">
        <f t="shared" si="25"/>
        <v>0</v>
      </c>
      <c r="BG174" s="197">
        <f t="shared" si="26"/>
        <v>0</v>
      </c>
      <c r="BH174" s="197">
        <f t="shared" si="27"/>
        <v>0</v>
      </c>
      <c r="BI174" s="197">
        <f t="shared" si="28"/>
        <v>0</v>
      </c>
      <c r="BJ174" s="14" t="s">
        <v>87</v>
      </c>
      <c r="BK174" s="197">
        <f t="shared" si="29"/>
        <v>0</v>
      </c>
      <c r="BL174" s="14" t="s">
        <v>256</v>
      </c>
      <c r="BM174" s="196" t="s">
        <v>317</v>
      </c>
    </row>
    <row r="175" spans="1:65" s="2" customFormat="1" ht="16.5" customHeight="1">
      <c r="A175" s="31"/>
      <c r="B175" s="32"/>
      <c r="C175" s="184" t="s">
        <v>310</v>
      </c>
      <c r="D175" s="184" t="s">
        <v>189</v>
      </c>
      <c r="E175" s="185" t="s">
        <v>323</v>
      </c>
      <c r="F175" s="186" t="s">
        <v>882</v>
      </c>
      <c r="G175" s="187" t="s">
        <v>308</v>
      </c>
      <c r="H175" s="188">
        <v>2</v>
      </c>
      <c r="I175" s="189"/>
      <c r="J175" s="190">
        <f t="shared" si="20"/>
        <v>0</v>
      </c>
      <c r="K175" s="191"/>
      <c r="L175" s="36"/>
      <c r="M175" s="192" t="s">
        <v>1</v>
      </c>
      <c r="N175" s="193" t="s">
        <v>44</v>
      </c>
      <c r="O175" s="68"/>
      <c r="P175" s="194">
        <f t="shared" si="21"/>
        <v>0</v>
      </c>
      <c r="Q175" s="194">
        <v>0.00048</v>
      </c>
      <c r="R175" s="194">
        <f t="shared" si="22"/>
        <v>0.00096</v>
      </c>
      <c r="S175" s="194">
        <v>0</v>
      </c>
      <c r="T175" s="19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256</v>
      </c>
      <c r="AT175" s="196" t="s">
        <v>189</v>
      </c>
      <c r="AU175" s="196" t="s">
        <v>89</v>
      </c>
      <c r="AY175" s="14" t="s">
        <v>186</v>
      </c>
      <c r="BE175" s="197">
        <f t="shared" si="24"/>
        <v>0</v>
      </c>
      <c r="BF175" s="197">
        <f t="shared" si="25"/>
        <v>0</v>
      </c>
      <c r="BG175" s="197">
        <f t="shared" si="26"/>
        <v>0</v>
      </c>
      <c r="BH175" s="197">
        <f t="shared" si="27"/>
        <v>0</v>
      </c>
      <c r="BI175" s="197">
        <f t="shared" si="28"/>
        <v>0</v>
      </c>
      <c r="BJ175" s="14" t="s">
        <v>87</v>
      </c>
      <c r="BK175" s="197">
        <f t="shared" si="29"/>
        <v>0</v>
      </c>
      <c r="BL175" s="14" t="s">
        <v>256</v>
      </c>
      <c r="BM175" s="196" t="s">
        <v>883</v>
      </c>
    </row>
    <row r="176" spans="1:65" s="2" customFormat="1" ht="16.5" customHeight="1">
      <c r="A176" s="31"/>
      <c r="B176" s="32"/>
      <c r="C176" s="184" t="s">
        <v>314</v>
      </c>
      <c r="D176" s="184" t="s">
        <v>189</v>
      </c>
      <c r="E176" s="185" t="s">
        <v>339</v>
      </c>
      <c r="F176" s="186" t="s">
        <v>340</v>
      </c>
      <c r="G176" s="187" t="s">
        <v>192</v>
      </c>
      <c r="H176" s="188">
        <v>1</v>
      </c>
      <c r="I176" s="189"/>
      <c r="J176" s="190">
        <f t="shared" si="20"/>
        <v>0</v>
      </c>
      <c r="K176" s="191"/>
      <c r="L176" s="36"/>
      <c r="M176" s="192" t="s">
        <v>1</v>
      </c>
      <c r="N176" s="193" t="s">
        <v>44</v>
      </c>
      <c r="O176" s="68"/>
      <c r="P176" s="194">
        <f t="shared" si="21"/>
        <v>0</v>
      </c>
      <c r="Q176" s="194">
        <v>0</v>
      </c>
      <c r="R176" s="194">
        <f t="shared" si="22"/>
        <v>0</v>
      </c>
      <c r="S176" s="194">
        <v>0</v>
      </c>
      <c r="T176" s="19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256</v>
      </c>
      <c r="AT176" s="196" t="s">
        <v>189</v>
      </c>
      <c r="AU176" s="196" t="s">
        <v>89</v>
      </c>
      <c r="AY176" s="14" t="s">
        <v>186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4" t="s">
        <v>87</v>
      </c>
      <c r="BK176" s="197">
        <f t="shared" si="29"/>
        <v>0</v>
      </c>
      <c r="BL176" s="14" t="s">
        <v>256</v>
      </c>
      <c r="BM176" s="196" t="s">
        <v>341</v>
      </c>
    </row>
    <row r="177" spans="1:65" s="2" customFormat="1" ht="16.5" customHeight="1">
      <c r="A177" s="31"/>
      <c r="B177" s="32"/>
      <c r="C177" s="184" t="s">
        <v>318</v>
      </c>
      <c r="D177" s="184" t="s">
        <v>189</v>
      </c>
      <c r="E177" s="185" t="s">
        <v>351</v>
      </c>
      <c r="F177" s="186" t="s">
        <v>352</v>
      </c>
      <c r="G177" s="187" t="s">
        <v>270</v>
      </c>
      <c r="H177" s="188">
        <v>0.002</v>
      </c>
      <c r="I177" s="189"/>
      <c r="J177" s="190">
        <f t="shared" si="20"/>
        <v>0</v>
      </c>
      <c r="K177" s="191"/>
      <c r="L177" s="36"/>
      <c r="M177" s="192" t="s">
        <v>1</v>
      </c>
      <c r="N177" s="193" t="s">
        <v>44</v>
      </c>
      <c r="O177" s="68"/>
      <c r="P177" s="194">
        <f t="shared" si="21"/>
        <v>0</v>
      </c>
      <c r="Q177" s="194">
        <v>0</v>
      </c>
      <c r="R177" s="194">
        <f t="shared" si="22"/>
        <v>0</v>
      </c>
      <c r="S177" s="194">
        <v>0</v>
      </c>
      <c r="T177" s="19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256</v>
      </c>
      <c r="AT177" s="196" t="s">
        <v>189</v>
      </c>
      <c r="AU177" s="196" t="s">
        <v>89</v>
      </c>
      <c r="AY177" s="14" t="s">
        <v>186</v>
      </c>
      <c r="BE177" s="197">
        <f t="shared" si="24"/>
        <v>0</v>
      </c>
      <c r="BF177" s="197">
        <f t="shared" si="25"/>
        <v>0</v>
      </c>
      <c r="BG177" s="197">
        <f t="shared" si="26"/>
        <v>0</v>
      </c>
      <c r="BH177" s="197">
        <f t="shared" si="27"/>
        <v>0</v>
      </c>
      <c r="BI177" s="197">
        <f t="shared" si="28"/>
        <v>0</v>
      </c>
      <c r="BJ177" s="14" t="s">
        <v>87</v>
      </c>
      <c r="BK177" s="197">
        <f t="shared" si="29"/>
        <v>0</v>
      </c>
      <c r="BL177" s="14" t="s">
        <v>256</v>
      </c>
      <c r="BM177" s="196" t="s">
        <v>1348</v>
      </c>
    </row>
    <row r="178" spans="1:65" s="2" customFormat="1" ht="16.5" customHeight="1">
      <c r="A178" s="31"/>
      <c r="B178" s="32"/>
      <c r="C178" s="184" t="s">
        <v>322</v>
      </c>
      <c r="D178" s="184" t="s">
        <v>189</v>
      </c>
      <c r="E178" s="185" t="s">
        <v>355</v>
      </c>
      <c r="F178" s="186" t="s">
        <v>356</v>
      </c>
      <c r="G178" s="187" t="s">
        <v>270</v>
      </c>
      <c r="H178" s="188">
        <v>0.002</v>
      </c>
      <c r="I178" s="189"/>
      <c r="J178" s="190">
        <f t="shared" si="20"/>
        <v>0</v>
      </c>
      <c r="K178" s="191"/>
      <c r="L178" s="36"/>
      <c r="M178" s="192" t="s">
        <v>1</v>
      </c>
      <c r="N178" s="193" t="s">
        <v>44</v>
      </c>
      <c r="O178" s="68"/>
      <c r="P178" s="194">
        <f t="shared" si="21"/>
        <v>0</v>
      </c>
      <c r="Q178" s="194">
        <v>0</v>
      </c>
      <c r="R178" s="194">
        <f t="shared" si="22"/>
        <v>0</v>
      </c>
      <c r="S178" s="194">
        <v>0</v>
      </c>
      <c r="T178" s="19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256</v>
      </c>
      <c r="AT178" s="196" t="s">
        <v>189</v>
      </c>
      <c r="AU178" s="196" t="s">
        <v>89</v>
      </c>
      <c r="AY178" s="14" t="s">
        <v>186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87</v>
      </c>
      <c r="BK178" s="197">
        <f t="shared" si="29"/>
        <v>0</v>
      </c>
      <c r="BL178" s="14" t="s">
        <v>256</v>
      </c>
      <c r="BM178" s="196" t="s">
        <v>1250</v>
      </c>
    </row>
    <row r="179" spans="1:65" s="2" customFormat="1" ht="16.5" customHeight="1">
      <c r="A179" s="31"/>
      <c r="B179" s="32"/>
      <c r="C179" s="184" t="s">
        <v>326</v>
      </c>
      <c r="D179" s="184" t="s">
        <v>189</v>
      </c>
      <c r="E179" s="185" t="s">
        <v>359</v>
      </c>
      <c r="F179" s="186" t="s">
        <v>360</v>
      </c>
      <c r="G179" s="187" t="s">
        <v>270</v>
      </c>
      <c r="H179" s="188">
        <v>0.002</v>
      </c>
      <c r="I179" s="189"/>
      <c r="J179" s="190">
        <f t="shared" si="20"/>
        <v>0</v>
      </c>
      <c r="K179" s="191"/>
      <c r="L179" s="36"/>
      <c r="M179" s="192" t="s">
        <v>1</v>
      </c>
      <c r="N179" s="193" t="s">
        <v>44</v>
      </c>
      <c r="O179" s="68"/>
      <c r="P179" s="194">
        <f t="shared" si="21"/>
        <v>0</v>
      </c>
      <c r="Q179" s="194">
        <v>0</v>
      </c>
      <c r="R179" s="194">
        <f t="shared" si="22"/>
        <v>0</v>
      </c>
      <c r="S179" s="194">
        <v>0</v>
      </c>
      <c r="T179" s="19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256</v>
      </c>
      <c r="AT179" s="196" t="s">
        <v>189</v>
      </c>
      <c r="AU179" s="196" t="s">
        <v>89</v>
      </c>
      <c r="AY179" s="14" t="s">
        <v>186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4" t="s">
        <v>87</v>
      </c>
      <c r="BK179" s="197">
        <f t="shared" si="29"/>
        <v>0</v>
      </c>
      <c r="BL179" s="14" t="s">
        <v>256</v>
      </c>
      <c r="BM179" s="196" t="s">
        <v>1251</v>
      </c>
    </row>
    <row r="180" spans="2:63" s="12" customFormat="1" ht="22.9" customHeight="1">
      <c r="B180" s="168"/>
      <c r="C180" s="169"/>
      <c r="D180" s="170" t="s">
        <v>78</v>
      </c>
      <c r="E180" s="182" t="s">
        <v>362</v>
      </c>
      <c r="F180" s="182" t="s">
        <v>363</v>
      </c>
      <c r="G180" s="169"/>
      <c r="H180" s="169"/>
      <c r="I180" s="172"/>
      <c r="J180" s="183">
        <f>BK180</f>
        <v>0</v>
      </c>
      <c r="K180" s="169"/>
      <c r="L180" s="174"/>
      <c r="M180" s="175"/>
      <c r="N180" s="176"/>
      <c r="O180" s="176"/>
      <c r="P180" s="177">
        <f>SUM(P181:P194)</f>
        <v>0</v>
      </c>
      <c r="Q180" s="176"/>
      <c r="R180" s="177">
        <f>SUM(R181:R194)</f>
        <v>0.017579999999999995</v>
      </c>
      <c r="S180" s="176"/>
      <c r="T180" s="178">
        <f>SUM(T181:T194)</f>
        <v>0.009049999999999999</v>
      </c>
      <c r="AR180" s="179" t="s">
        <v>89</v>
      </c>
      <c r="AT180" s="180" t="s">
        <v>78</v>
      </c>
      <c r="AU180" s="180" t="s">
        <v>87</v>
      </c>
      <c r="AY180" s="179" t="s">
        <v>186</v>
      </c>
      <c r="BK180" s="181">
        <f>SUM(BK181:BK194)</f>
        <v>0</v>
      </c>
    </row>
    <row r="181" spans="1:65" s="2" customFormat="1" ht="16.5" customHeight="1">
      <c r="A181" s="31"/>
      <c r="B181" s="32"/>
      <c r="C181" s="184" t="s">
        <v>330</v>
      </c>
      <c r="D181" s="184" t="s">
        <v>189</v>
      </c>
      <c r="E181" s="185" t="s">
        <v>365</v>
      </c>
      <c r="F181" s="186" t="s">
        <v>366</v>
      </c>
      <c r="G181" s="187" t="s">
        <v>308</v>
      </c>
      <c r="H181" s="188">
        <v>4</v>
      </c>
      <c r="I181" s="189"/>
      <c r="J181" s="190">
        <f aca="true" t="shared" si="30" ref="J181:J194">ROUND(I181*H181,1)</f>
        <v>0</v>
      </c>
      <c r="K181" s="191"/>
      <c r="L181" s="36"/>
      <c r="M181" s="192" t="s">
        <v>1</v>
      </c>
      <c r="N181" s="193" t="s">
        <v>44</v>
      </c>
      <c r="O181" s="68"/>
      <c r="P181" s="194">
        <f aca="true" t="shared" si="31" ref="P181:P194">O181*H181</f>
        <v>0</v>
      </c>
      <c r="Q181" s="194">
        <v>0</v>
      </c>
      <c r="R181" s="194">
        <f aca="true" t="shared" si="32" ref="R181:R194">Q181*H181</f>
        <v>0</v>
      </c>
      <c r="S181" s="194">
        <v>0.00213</v>
      </c>
      <c r="T181" s="195">
        <f aca="true" t="shared" si="33" ref="T181:T194">S181*H181</f>
        <v>0.00852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256</v>
      </c>
      <c r="AT181" s="196" t="s">
        <v>189</v>
      </c>
      <c r="AU181" s="196" t="s">
        <v>89</v>
      </c>
      <c r="AY181" s="14" t="s">
        <v>186</v>
      </c>
      <c r="BE181" s="197">
        <f aca="true" t="shared" si="34" ref="BE181:BE194">IF(N181="základní",J181,0)</f>
        <v>0</v>
      </c>
      <c r="BF181" s="197">
        <f aca="true" t="shared" si="35" ref="BF181:BF194">IF(N181="snížená",J181,0)</f>
        <v>0</v>
      </c>
      <c r="BG181" s="197">
        <f aca="true" t="shared" si="36" ref="BG181:BG194">IF(N181="zákl. přenesená",J181,0)</f>
        <v>0</v>
      </c>
      <c r="BH181" s="197">
        <f aca="true" t="shared" si="37" ref="BH181:BH194">IF(N181="sníž. přenesená",J181,0)</f>
        <v>0</v>
      </c>
      <c r="BI181" s="197">
        <f aca="true" t="shared" si="38" ref="BI181:BI194">IF(N181="nulová",J181,0)</f>
        <v>0</v>
      </c>
      <c r="BJ181" s="14" t="s">
        <v>87</v>
      </c>
      <c r="BK181" s="197">
        <f aca="true" t="shared" si="39" ref="BK181:BK194">ROUND(I181*H181,1)</f>
        <v>0</v>
      </c>
      <c r="BL181" s="14" t="s">
        <v>256</v>
      </c>
      <c r="BM181" s="196" t="s">
        <v>367</v>
      </c>
    </row>
    <row r="182" spans="1:65" s="2" customFormat="1" ht="16.5" customHeight="1">
      <c r="A182" s="31"/>
      <c r="B182" s="32"/>
      <c r="C182" s="184" t="s">
        <v>334</v>
      </c>
      <c r="D182" s="184" t="s">
        <v>189</v>
      </c>
      <c r="E182" s="185" t="s">
        <v>369</v>
      </c>
      <c r="F182" s="186" t="s">
        <v>370</v>
      </c>
      <c r="G182" s="187" t="s">
        <v>371</v>
      </c>
      <c r="H182" s="188">
        <v>2</v>
      </c>
      <c r="I182" s="189"/>
      <c r="J182" s="190">
        <f t="shared" si="30"/>
        <v>0</v>
      </c>
      <c r="K182" s="191"/>
      <c r="L182" s="36"/>
      <c r="M182" s="192" t="s">
        <v>1</v>
      </c>
      <c r="N182" s="193" t="s">
        <v>44</v>
      </c>
      <c r="O182" s="68"/>
      <c r="P182" s="194">
        <f t="shared" si="31"/>
        <v>0</v>
      </c>
      <c r="Q182" s="194">
        <v>0.00524</v>
      </c>
      <c r="R182" s="194">
        <f t="shared" si="32"/>
        <v>0.01048</v>
      </c>
      <c r="S182" s="194">
        <v>0</v>
      </c>
      <c r="T182" s="195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256</v>
      </c>
      <c r="AT182" s="196" t="s">
        <v>189</v>
      </c>
      <c r="AU182" s="196" t="s">
        <v>89</v>
      </c>
      <c r="AY182" s="14" t="s">
        <v>186</v>
      </c>
      <c r="BE182" s="197">
        <f t="shared" si="34"/>
        <v>0</v>
      </c>
      <c r="BF182" s="197">
        <f t="shared" si="35"/>
        <v>0</v>
      </c>
      <c r="BG182" s="197">
        <f t="shared" si="36"/>
        <v>0</v>
      </c>
      <c r="BH182" s="197">
        <f t="shared" si="37"/>
        <v>0</v>
      </c>
      <c r="BI182" s="197">
        <f t="shared" si="38"/>
        <v>0</v>
      </c>
      <c r="BJ182" s="14" t="s">
        <v>87</v>
      </c>
      <c r="BK182" s="197">
        <f t="shared" si="39"/>
        <v>0</v>
      </c>
      <c r="BL182" s="14" t="s">
        <v>256</v>
      </c>
      <c r="BM182" s="196" t="s">
        <v>372</v>
      </c>
    </row>
    <row r="183" spans="1:65" s="2" customFormat="1" ht="16.5" customHeight="1">
      <c r="A183" s="31"/>
      <c r="B183" s="32"/>
      <c r="C183" s="184" t="s">
        <v>338</v>
      </c>
      <c r="D183" s="184" t="s">
        <v>189</v>
      </c>
      <c r="E183" s="185" t="s">
        <v>374</v>
      </c>
      <c r="F183" s="186" t="s">
        <v>375</v>
      </c>
      <c r="G183" s="187" t="s">
        <v>192</v>
      </c>
      <c r="H183" s="188">
        <v>2</v>
      </c>
      <c r="I183" s="189"/>
      <c r="J183" s="190">
        <f t="shared" si="30"/>
        <v>0</v>
      </c>
      <c r="K183" s="191"/>
      <c r="L183" s="36"/>
      <c r="M183" s="192" t="s">
        <v>1</v>
      </c>
      <c r="N183" s="193" t="s">
        <v>44</v>
      </c>
      <c r="O183" s="68"/>
      <c r="P183" s="194">
        <f t="shared" si="31"/>
        <v>0</v>
      </c>
      <c r="Q183" s="194">
        <v>0.0012</v>
      </c>
      <c r="R183" s="194">
        <f t="shared" si="32"/>
        <v>0.0024</v>
      </c>
      <c r="S183" s="194">
        <v>0</v>
      </c>
      <c r="T183" s="195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256</v>
      </c>
      <c r="AT183" s="196" t="s">
        <v>189</v>
      </c>
      <c r="AU183" s="196" t="s">
        <v>89</v>
      </c>
      <c r="AY183" s="14" t="s">
        <v>186</v>
      </c>
      <c r="BE183" s="197">
        <f t="shared" si="34"/>
        <v>0</v>
      </c>
      <c r="BF183" s="197">
        <f t="shared" si="35"/>
        <v>0</v>
      </c>
      <c r="BG183" s="197">
        <f t="shared" si="36"/>
        <v>0</v>
      </c>
      <c r="BH183" s="197">
        <f t="shared" si="37"/>
        <v>0</v>
      </c>
      <c r="BI183" s="197">
        <f t="shared" si="38"/>
        <v>0</v>
      </c>
      <c r="BJ183" s="14" t="s">
        <v>87</v>
      </c>
      <c r="BK183" s="197">
        <f t="shared" si="39"/>
        <v>0</v>
      </c>
      <c r="BL183" s="14" t="s">
        <v>256</v>
      </c>
      <c r="BM183" s="196" t="s">
        <v>376</v>
      </c>
    </row>
    <row r="184" spans="1:65" s="2" customFormat="1" ht="16.5" customHeight="1">
      <c r="A184" s="31"/>
      <c r="B184" s="32"/>
      <c r="C184" s="184" t="s">
        <v>342</v>
      </c>
      <c r="D184" s="184" t="s">
        <v>189</v>
      </c>
      <c r="E184" s="185" t="s">
        <v>378</v>
      </c>
      <c r="F184" s="186" t="s">
        <v>379</v>
      </c>
      <c r="G184" s="187" t="s">
        <v>308</v>
      </c>
      <c r="H184" s="188">
        <v>4</v>
      </c>
      <c r="I184" s="189"/>
      <c r="J184" s="190">
        <f t="shared" si="30"/>
        <v>0</v>
      </c>
      <c r="K184" s="191"/>
      <c r="L184" s="36"/>
      <c r="M184" s="192" t="s">
        <v>1</v>
      </c>
      <c r="N184" s="193" t="s">
        <v>44</v>
      </c>
      <c r="O184" s="68"/>
      <c r="P184" s="194">
        <f t="shared" si="31"/>
        <v>0</v>
      </c>
      <c r="Q184" s="194">
        <v>0.00084</v>
      </c>
      <c r="R184" s="194">
        <f t="shared" si="32"/>
        <v>0.00336</v>
      </c>
      <c r="S184" s="194">
        <v>0</v>
      </c>
      <c r="T184" s="195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256</v>
      </c>
      <c r="AT184" s="196" t="s">
        <v>189</v>
      </c>
      <c r="AU184" s="196" t="s">
        <v>89</v>
      </c>
      <c r="AY184" s="14" t="s">
        <v>186</v>
      </c>
      <c r="BE184" s="197">
        <f t="shared" si="34"/>
        <v>0</v>
      </c>
      <c r="BF184" s="197">
        <f t="shared" si="35"/>
        <v>0</v>
      </c>
      <c r="BG184" s="197">
        <f t="shared" si="36"/>
        <v>0</v>
      </c>
      <c r="BH184" s="197">
        <f t="shared" si="37"/>
        <v>0</v>
      </c>
      <c r="BI184" s="197">
        <f t="shared" si="38"/>
        <v>0</v>
      </c>
      <c r="BJ184" s="14" t="s">
        <v>87</v>
      </c>
      <c r="BK184" s="197">
        <f t="shared" si="39"/>
        <v>0</v>
      </c>
      <c r="BL184" s="14" t="s">
        <v>256</v>
      </c>
      <c r="BM184" s="196" t="s">
        <v>380</v>
      </c>
    </row>
    <row r="185" spans="1:65" s="2" customFormat="1" ht="21.75" customHeight="1">
      <c r="A185" s="31"/>
      <c r="B185" s="32"/>
      <c r="C185" s="184" t="s">
        <v>346</v>
      </c>
      <c r="D185" s="184" t="s">
        <v>189</v>
      </c>
      <c r="E185" s="185" t="s">
        <v>394</v>
      </c>
      <c r="F185" s="186" t="s">
        <v>395</v>
      </c>
      <c r="G185" s="187" t="s">
        <v>308</v>
      </c>
      <c r="H185" s="188">
        <v>4</v>
      </c>
      <c r="I185" s="189"/>
      <c r="J185" s="190">
        <f t="shared" si="30"/>
        <v>0</v>
      </c>
      <c r="K185" s="191"/>
      <c r="L185" s="36"/>
      <c r="M185" s="192" t="s">
        <v>1</v>
      </c>
      <c r="N185" s="193" t="s">
        <v>44</v>
      </c>
      <c r="O185" s="68"/>
      <c r="P185" s="194">
        <f t="shared" si="31"/>
        <v>0</v>
      </c>
      <c r="Q185" s="194">
        <v>5E-05</v>
      </c>
      <c r="R185" s="194">
        <f t="shared" si="32"/>
        <v>0.0002</v>
      </c>
      <c r="S185" s="194">
        <v>0</v>
      </c>
      <c r="T185" s="195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256</v>
      </c>
      <c r="AT185" s="196" t="s">
        <v>189</v>
      </c>
      <c r="AU185" s="196" t="s">
        <v>89</v>
      </c>
      <c r="AY185" s="14" t="s">
        <v>186</v>
      </c>
      <c r="BE185" s="197">
        <f t="shared" si="34"/>
        <v>0</v>
      </c>
      <c r="BF185" s="197">
        <f t="shared" si="35"/>
        <v>0</v>
      </c>
      <c r="BG185" s="197">
        <f t="shared" si="36"/>
        <v>0</v>
      </c>
      <c r="BH185" s="197">
        <f t="shared" si="37"/>
        <v>0</v>
      </c>
      <c r="BI185" s="197">
        <f t="shared" si="38"/>
        <v>0</v>
      </c>
      <c r="BJ185" s="14" t="s">
        <v>87</v>
      </c>
      <c r="BK185" s="197">
        <f t="shared" si="39"/>
        <v>0</v>
      </c>
      <c r="BL185" s="14" t="s">
        <v>256</v>
      </c>
      <c r="BM185" s="196" t="s">
        <v>396</v>
      </c>
    </row>
    <row r="186" spans="1:65" s="2" customFormat="1" ht="16.5" customHeight="1">
      <c r="A186" s="31"/>
      <c r="B186" s="32"/>
      <c r="C186" s="184" t="s">
        <v>350</v>
      </c>
      <c r="D186" s="184" t="s">
        <v>189</v>
      </c>
      <c r="E186" s="185" t="s">
        <v>402</v>
      </c>
      <c r="F186" s="186" t="s">
        <v>403</v>
      </c>
      <c r="G186" s="187" t="s">
        <v>192</v>
      </c>
      <c r="H186" s="188">
        <v>2</v>
      </c>
      <c r="I186" s="189"/>
      <c r="J186" s="190">
        <f t="shared" si="30"/>
        <v>0</v>
      </c>
      <c r="K186" s="191"/>
      <c r="L186" s="36"/>
      <c r="M186" s="192" t="s">
        <v>1</v>
      </c>
      <c r="N186" s="193" t="s">
        <v>44</v>
      </c>
      <c r="O186" s="68"/>
      <c r="P186" s="194">
        <f t="shared" si="31"/>
        <v>0</v>
      </c>
      <c r="Q186" s="194">
        <v>0</v>
      </c>
      <c r="R186" s="194">
        <f t="shared" si="32"/>
        <v>0</v>
      </c>
      <c r="S186" s="194">
        <v>0</v>
      </c>
      <c r="T186" s="195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256</v>
      </c>
      <c r="AT186" s="196" t="s">
        <v>189</v>
      </c>
      <c r="AU186" s="196" t="s">
        <v>89</v>
      </c>
      <c r="AY186" s="14" t="s">
        <v>186</v>
      </c>
      <c r="BE186" s="197">
        <f t="shared" si="34"/>
        <v>0</v>
      </c>
      <c r="BF186" s="197">
        <f t="shared" si="35"/>
        <v>0</v>
      </c>
      <c r="BG186" s="197">
        <f t="shared" si="36"/>
        <v>0</v>
      </c>
      <c r="BH186" s="197">
        <f t="shared" si="37"/>
        <v>0</v>
      </c>
      <c r="BI186" s="197">
        <f t="shared" si="38"/>
        <v>0</v>
      </c>
      <c r="BJ186" s="14" t="s">
        <v>87</v>
      </c>
      <c r="BK186" s="197">
        <f t="shared" si="39"/>
        <v>0</v>
      </c>
      <c r="BL186" s="14" t="s">
        <v>256</v>
      </c>
      <c r="BM186" s="196" t="s">
        <v>404</v>
      </c>
    </row>
    <row r="187" spans="1:65" s="2" customFormat="1" ht="16.5" customHeight="1">
      <c r="A187" s="31"/>
      <c r="B187" s="32"/>
      <c r="C187" s="184" t="s">
        <v>354</v>
      </c>
      <c r="D187" s="184" t="s">
        <v>189</v>
      </c>
      <c r="E187" s="185" t="s">
        <v>406</v>
      </c>
      <c r="F187" s="186" t="s">
        <v>407</v>
      </c>
      <c r="G187" s="187" t="s">
        <v>192</v>
      </c>
      <c r="H187" s="188">
        <v>1</v>
      </c>
      <c r="I187" s="189"/>
      <c r="J187" s="190">
        <f t="shared" si="30"/>
        <v>0</v>
      </c>
      <c r="K187" s="191"/>
      <c r="L187" s="36"/>
      <c r="M187" s="192" t="s">
        <v>1</v>
      </c>
      <c r="N187" s="193" t="s">
        <v>44</v>
      </c>
      <c r="O187" s="68"/>
      <c r="P187" s="194">
        <f t="shared" si="31"/>
        <v>0</v>
      </c>
      <c r="Q187" s="194">
        <v>0</v>
      </c>
      <c r="R187" s="194">
        <f t="shared" si="32"/>
        <v>0</v>
      </c>
      <c r="S187" s="194">
        <v>0</v>
      </c>
      <c r="T187" s="19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256</v>
      </c>
      <c r="AT187" s="196" t="s">
        <v>189</v>
      </c>
      <c r="AU187" s="196" t="s">
        <v>89</v>
      </c>
      <c r="AY187" s="14" t="s">
        <v>186</v>
      </c>
      <c r="BE187" s="197">
        <f t="shared" si="34"/>
        <v>0</v>
      </c>
      <c r="BF187" s="197">
        <f t="shared" si="35"/>
        <v>0</v>
      </c>
      <c r="BG187" s="197">
        <f t="shared" si="36"/>
        <v>0</v>
      </c>
      <c r="BH187" s="197">
        <f t="shared" si="37"/>
        <v>0</v>
      </c>
      <c r="BI187" s="197">
        <f t="shared" si="38"/>
        <v>0</v>
      </c>
      <c r="BJ187" s="14" t="s">
        <v>87</v>
      </c>
      <c r="BK187" s="197">
        <f t="shared" si="39"/>
        <v>0</v>
      </c>
      <c r="BL187" s="14" t="s">
        <v>256</v>
      </c>
      <c r="BM187" s="196" t="s">
        <v>408</v>
      </c>
    </row>
    <row r="188" spans="1:65" s="2" customFormat="1" ht="16.5" customHeight="1">
      <c r="A188" s="31"/>
      <c r="B188" s="32"/>
      <c r="C188" s="184" t="s">
        <v>358</v>
      </c>
      <c r="D188" s="184" t="s">
        <v>189</v>
      </c>
      <c r="E188" s="185" t="s">
        <v>410</v>
      </c>
      <c r="F188" s="186" t="s">
        <v>411</v>
      </c>
      <c r="G188" s="187" t="s">
        <v>192</v>
      </c>
      <c r="H188" s="188">
        <v>2</v>
      </c>
      <c r="I188" s="189"/>
      <c r="J188" s="190">
        <f t="shared" si="30"/>
        <v>0</v>
      </c>
      <c r="K188" s="191"/>
      <c r="L188" s="36"/>
      <c r="M188" s="192" t="s">
        <v>1</v>
      </c>
      <c r="N188" s="193" t="s">
        <v>44</v>
      </c>
      <c r="O188" s="68"/>
      <c r="P188" s="194">
        <f t="shared" si="31"/>
        <v>0</v>
      </c>
      <c r="Q188" s="194">
        <v>0.00017</v>
      </c>
      <c r="R188" s="194">
        <f t="shared" si="32"/>
        <v>0.00034</v>
      </c>
      <c r="S188" s="194">
        <v>0</v>
      </c>
      <c r="T188" s="195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256</v>
      </c>
      <c r="AT188" s="196" t="s">
        <v>189</v>
      </c>
      <c r="AU188" s="196" t="s">
        <v>89</v>
      </c>
      <c r="AY188" s="14" t="s">
        <v>186</v>
      </c>
      <c r="BE188" s="197">
        <f t="shared" si="34"/>
        <v>0</v>
      </c>
      <c r="BF188" s="197">
        <f t="shared" si="35"/>
        <v>0</v>
      </c>
      <c r="BG188" s="197">
        <f t="shared" si="36"/>
        <v>0</v>
      </c>
      <c r="BH188" s="197">
        <f t="shared" si="37"/>
        <v>0</v>
      </c>
      <c r="BI188" s="197">
        <f t="shared" si="38"/>
        <v>0</v>
      </c>
      <c r="BJ188" s="14" t="s">
        <v>87</v>
      </c>
      <c r="BK188" s="197">
        <f t="shared" si="39"/>
        <v>0</v>
      </c>
      <c r="BL188" s="14" t="s">
        <v>256</v>
      </c>
      <c r="BM188" s="196" t="s">
        <v>412</v>
      </c>
    </row>
    <row r="189" spans="1:65" s="2" customFormat="1" ht="16.5" customHeight="1">
      <c r="A189" s="31"/>
      <c r="B189" s="32"/>
      <c r="C189" s="184" t="s">
        <v>364</v>
      </c>
      <c r="D189" s="184" t="s">
        <v>189</v>
      </c>
      <c r="E189" s="185" t="s">
        <v>414</v>
      </c>
      <c r="F189" s="186" t="s">
        <v>415</v>
      </c>
      <c r="G189" s="187" t="s">
        <v>192</v>
      </c>
      <c r="H189" s="188">
        <v>1</v>
      </c>
      <c r="I189" s="189"/>
      <c r="J189" s="190">
        <f t="shared" si="30"/>
        <v>0</v>
      </c>
      <c r="K189" s="191"/>
      <c r="L189" s="36"/>
      <c r="M189" s="192" t="s">
        <v>1</v>
      </c>
      <c r="N189" s="193" t="s">
        <v>44</v>
      </c>
      <c r="O189" s="68"/>
      <c r="P189" s="194">
        <f t="shared" si="31"/>
        <v>0</v>
      </c>
      <c r="Q189" s="194">
        <v>0</v>
      </c>
      <c r="R189" s="194">
        <f t="shared" si="32"/>
        <v>0</v>
      </c>
      <c r="S189" s="194">
        <v>0.00053</v>
      </c>
      <c r="T189" s="195">
        <f t="shared" si="33"/>
        <v>0.00053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256</v>
      </c>
      <c r="AT189" s="196" t="s">
        <v>189</v>
      </c>
      <c r="AU189" s="196" t="s">
        <v>89</v>
      </c>
      <c r="AY189" s="14" t="s">
        <v>186</v>
      </c>
      <c r="BE189" s="197">
        <f t="shared" si="34"/>
        <v>0</v>
      </c>
      <c r="BF189" s="197">
        <f t="shared" si="35"/>
        <v>0</v>
      </c>
      <c r="BG189" s="197">
        <f t="shared" si="36"/>
        <v>0</v>
      </c>
      <c r="BH189" s="197">
        <f t="shared" si="37"/>
        <v>0</v>
      </c>
      <c r="BI189" s="197">
        <f t="shared" si="38"/>
        <v>0</v>
      </c>
      <c r="BJ189" s="14" t="s">
        <v>87</v>
      </c>
      <c r="BK189" s="197">
        <f t="shared" si="39"/>
        <v>0</v>
      </c>
      <c r="BL189" s="14" t="s">
        <v>256</v>
      </c>
      <c r="BM189" s="196" t="s">
        <v>416</v>
      </c>
    </row>
    <row r="190" spans="1:65" s="2" customFormat="1" ht="16.5" customHeight="1">
      <c r="A190" s="31"/>
      <c r="B190" s="32"/>
      <c r="C190" s="184" t="s">
        <v>368</v>
      </c>
      <c r="D190" s="184" t="s">
        <v>189</v>
      </c>
      <c r="E190" s="185" t="s">
        <v>422</v>
      </c>
      <c r="F190" s="186" t="s">
        <v>423</v>
      </c>
      <c r="G190" s="187" t="s">
        <v>308</v>
      </c>
      <c r="H190" s="188">
        <v>4</v>
      </c>
      <c r="I190" s="189"/>
      <c r="J190" s="190">
        <f t="shared" si="30"/>
        <v>0</v>
      </c>
      <c r="K190" s="191"/>
      <c r="L190" s="36"/>
      <c r="M190" s="192" t="s">
        <v>1</v>
      </c>
      <c r="N190" s="193" t="s">
        <v>44</v>
      </c>
      <c r="O190" s="68"/>
      <c r="P190" s="194">
        <f t="shared" si="31"/>
        <v>0</v>
      </c>
      <c r="Q190" s="194">
        <v>0.00019</v>
      </c>
      <c r="R190" s="194">
        <f t="shared" si="32"/>
        <v>0.00076</v>
      </c>
      <c r="S190" s="194">
        <v>0</v>
      </c>
      <c r="T190" s="195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256</v>
      </c>
      <c r="AT190" s="196" t="s">
        <v>189</v>
      </c>
      <c r="AU190" s="196" t="s">
        <v>89</v>
      </c>
      <c r="AY190" s="14" t="s">
        <v>186</v>
      </c>
      <c r="BE190" s="197">
        <f t="shared" si="34"/>
        <v>0</v>
      </c>
      <c r="BF190" s="197">
        <f t="shared" si="35"/>
        <v>0</v>
      </c>
      <c r="BG190" s="197">
        <f t="shared" si="36"/>
        <v>0</v>
      </c>
      <c r="BH190" s="197">
        <f t="shared" si="37"/>
        <v>0</v>
      </c>
      <c r="BI190" s="197">
        <f t="shared" si="38"/>
        <v>0</v>
      </c>
      <c r="BJ190" s="14" t="s">
        <v>87</v>
      </c>
      <c r="BK190" s="197">
        <f t="shared" si="39"/>
        <v>0</v>
      </c>
      <c r="BL190" s="14" t="s">
        <v>256</v>
      </c>
      <c r="BM190" s="196" t="s">
        <v>424</v>
      </c>
    </row>
    <row r="191" spans="1:65" s="2" customFormat="1" ht="16.5" customHeight="1">
      <c r="A191" s="31"/>
      <c r="B191" s="32"/>
      <c r="C191" s="184" t="s">
        <v>373</v>
      </c>
      <c r="D191" s="184" t="s">
        <v>189</v>
      </c>
      <c r="E191" s="185" t="s">
        <v>426</v>
      </c>
      <c r="F191" s="186" t="s">
        <v>427</v>
      </c>
      <c r="G191" s="187" t="s">
        <v>308</v>
      </c>
      <c r="H191" s="188">
        <v>4</v>
      </c>
      <c r="I191" s="189"/>
      <c r="J191" s="190">
        <f t="shared" si="30"/>
        <v>0</v>
      </c>
      <c r="K191" s="191"/>
      <c r="L191" s="36"/>
      <c r="M191" s="192" t="s">
        <v>1</v>
      </c>
      <c r="N191" s="193" t="s">
        <v>44</v>
      </c>
      <c r="O191" s="68"/>
      <c r="P191" s="194">
        <f t="shared" si="31"/>
        <v>0</v>
      </c>
      <c r="Q191" s="194">
        <v>1E-05</v>
      </c>
      <c r="R191" s="194">
        <f t="shared" si="32"/>
        <v>4E-05</v>
      </c>
      <c r="S191" s="194">
        <v>0</v>
      </c>
      <c r="T191" s="195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256</v>
      </c>
      <c r="AT191" s="196" t="s">
        <v>189</v>
      </c>
      <c r="AU191" s="196" t="s">
        <v>89</v>
      </c>
      <c r="AY191" s="14" t="s">
        <v>186</v>
      </c>
      <c r="BE191" s="197">
        <f t="shared" si="34"/>
        <v>0</v>
      </c>
      <c r="BF191" s="197">
        <f t="shared" si="35"/>
        <v>0</v>
      </c>
      <c r="BG191" s="197">
        <f t="shared" si="36"/>
        <v>0</v>
      </c>
      <c r="BH191" s="197">
        <f t="shared" si="37"/>
        <v>0</v>
      </c>
      <c r="BI191" s="197">
        <f t="shared" si="38"/>
        <v>0</v>
      </c>
      <c r="BJ191" s="14" t="s">
        <v>87</v>
      </c>
      <c r="BK191" s="197">
        <f t="shared" si="39"/>
        <v>0</v>
      </c>
      <c r="BL191" s="14" t="s">
        <v>256</v>
      </c>
      <c r="BM191" s="196" t="s">
        <v>428</v>
      </c>
    </row>
    <row r="192" spans="1:65" s="2" customFormat="1" ht="16.5" customHeight="1">
      <c r="A192" s="31"/>
      <c r="B192" s="32"/>
      <c r="C192" s="184" t="s">
        <v>377</v>
      </c>
      <c r="D192" s="184" t="s">
        <v>189</v>
      </c>
      <c r="E192" s="185" t="s">
        <v>430</v>
      </c>
      <c r="F192" s="186" t="s">
        <v>431</v>
      </c>
      <c r="G192" s="187" t="s">
        <v>270</v>
      </c>
      <c r="H192" s="188">
        <v>0.018</v>
      </c>
      <c r="I192" s="189"/>
      <c r="J192" s="190">
        <f t="shared" si="30"/>
        <v>0</v>
      </c>
      <c r="K192" s="191"/>
      <c r="L192" s="36"/>
      <c r="M192" s="192" t="s">
        <v>1</v>
      </c>
      <c r="N192" s="193" t="s">
        <v>44</v>
      </c>
      <c r="O192" s="68"/>
      <c r="P192" s="194">
        <f t="shared" si="31"/>
        <v>0</v>
      </c>
      <c r="Q192" s="194">
        <v>0</v>
      </c>
      <c r="R192" s="194">
        <f t="shared" si="32"/>
        <v>0</v>
      </c>
      <c r="S192" s="194">
        <v>0</v>
      </c>
      <c r="T192" s="195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256</v>
      </c>
      <c r="AT192" s="196" t="s">
        <v>189</v>
      </c>
      <c r="AU192" s="196" t="s">
        <v>89</v>
      </c>
      <c r="AY192" s="14" t="s">
        <v>186</v>
      </c>
      <c r="BE192" s="197">
        <f t="shared" si="34"/>
        <v>0</v>
      </c>
      <c r="BF192" s="197">
        <f t="shared" si="35"/>
        <v>0</v>
      </c>
      <c r="BG192" s="197">
        <f t="shared" si="36"/>
        <v>0</v>
      </c>
      <c r="BH192" s="197">
        <f t="shared" si="37"/>
        <v>0</v>
      </c>
      <c r="BI192" s="197">
        <f t="shared" si="38"/>
        <v>0</v>
      </c>
      <c r="BJ192" s="14" t="s">
        <v>87</v>
      </c>
      <c r="BK192" s="197">
        <f t="shared" si="39"/>
        <v>0</v>
      </c>
      <c r="BL192" s="14" t="s">
        <v>256</v>
      </c>
      <c r="BM192" s="196" t="s">
        <v>1349</v>
      </c>
    </row>
    <row r="193" spans="1:65" s="2" customFormat="1" ht="16.5" customHeight="1">
      <c r="A193" s="31"/>
      <c r="B193" s="32"/>
      <c r="C193" s="184" t="s">
        <v>381</v>
      </c>
      <c r="D193" s="184" t="s">
        <v>189</v>
      </c>
      <c r="E193" s="185" t="s">
        <v>434</v>
      </c>
      <c r="F193" s="186" t="s">
        <v>435</v>
      </c>
      <c r="G193" s="187" t="s">
        <v>270</v>
      </c>
      <c r="H193" s="188">
        <v>0.018</v>
      </c>
      <c r="I193" s="189"/>
      <c r="J193" s="190">
        <f t="shared" si="30"/>
        <v>0</v>
      </c>
      <c r="K193" s="191"/>
      <c r="L193" s="36"/>
      <c r="M193" s="192" t="s">
        <v>1</v>
      </c>
      <c r="N193" s="193" t="s">
        <v>44</v>
      </c>
      <c r="O193" s="68"/>
      <c r="P193" s="194">
        <f t="shared" si="31"/>
        <v>0</v>
      </c>
      <c r="Q193" s="194">
        <v>0</v>
      </c>
      <c r="R193" s="194">
        <f t="shared" si="32"/>
        <v>0</v>
      </c>
      <c r="S193" s="194">
        <v>0</v>
      </c>
      <c r="T193" s="195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256</v>
      </c>
      <c r="AT193" s="196" t="s">
        <v>189</v>
      </c>
      <c r="AU193" s="196" t="s">
        <v>89</v>
      </c>
      <c r="AY193" s="14" t="s">
        <v>186</v>
      </c>
      <c r="BE193" s="197">
        <f t="shared" si="34"/>
        <v>0</v>
      </c>
      <c r="BF193" s="197">
        <f t="shared" si="35"/>
        <v>0</v>
      </c>
      <c r="BG193" s="197">
        <f t="shared" si="36"/>
        <v>0</v>
      </c>
      <c r="BH193" s="197">
        <f t="shared" si="37"/>
        <v>0</v>
      </c>
      <c r="BI193" s="197">
        <f t="shared" si="38"/>
        <v>0</v>
      </c>
      <c r="BJ193" s="14" t="s">
        <v>87</v>
      </c>
      <c r="BK193" s="197">
        <f t="shared" si="39"/>
        <v>0</v>
      </c>
      <c r="BL193" s="14" t="s">
        <v>256</v>
      </c>
      <c r="BM193" s="196" t="s">
        <v>1257</v>
      </c>
    </row>
    <row r="194" spans="1:65" s="2" customFormat="1" ht="16.5" customHeight="1">
      <c r="A194" s="31"/>
      <c r="B194" s="32"/>
      <c r="C194" s="184" t="s">
        <v>385</v>
      </c>
      <c r="D194" s="184" t="s">
        <v>189</v>
      </c>
      <c r="E194" s="185" t="s">
        <v>438</v>
      </c>
      <c r="F194" s="186" t="s">
        <v>439</v>
      </c>
      <c r="G194" s="187" t="s">
        <v>270</v>
      </c>
      <c r="H194" s="188">
        <v>0.018</v>
      </c>
      <c r="I194" s="189"/>
      <c r="J194" s="190">
        <f t="shared" si="30"/>
        <v>0</v>
      </c>
      <c r="K194" s="191"/>
      <c r="L194" s="36"/>
      <c r="M194" s="192" t="s">
        <v>1</v>
      </c>
      <c r="N194" s="193" t="s">
        <v>44</v>
      </c>
      <c r="O194" s="68"/>
      <c r="P194" s="194">
        <f t="shared" si="31"/>
        <v>0</v>
      </c>
      <c r="Q194" s="194">
        <v>0</v>
      </c>
      <c r="R194" s="194">
        <f t="shared" si="32"/>
        <v>0</v>
      </c>
      <c r="S194" s="194">
        <v>0</v>
      </c>
      <c r="T194" s="195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256</v>
      </c>
      <c r="AT194" s="196" t="s">
        <v>189</v>
      </c>
      <c r="AU194" s="196" t="s">
        <v>89</v>
      </c>
      <c r="AY194" s="14" t="s">
        <v>186</v>
      </c>
      <c r="BE194" s="197">
        <f t="shared" si="34"/>
        <v>0</v>
      </c>
      <c r="BF194" s="197">
        <f t="shared" si="35"/>
        <v>0</v>
      </c>
      <c r="BG194" s="197">
        <f t="shared" si="36"/>
        <v>0</v>
      </c>
      <c r="BH194" s="197">
        <f t="shared" si="37"/>
        <v>0</v>
      </c>
      <c r="BI194" s="197">
        <f t="shared" si="38"/>
        <v>0</v>
      </c>
      <c r="BJ194" s="14" t="s">
        <v>87</v>
      </c>
      <c r="BK194" s="197">
        <f t="shared" si="39"/>
        <v>0</v>
      </c>
      <c r="BL194" s="14" t="s">
        <v>256</v>
      </c>
      <c r="BM194" s="196" t="s">
        <v>1258</v>
      </c>
    </row>
    <row r="195" spans="2:63" s="12" customFormat="1" ht="22.9" customHeight="1">
      <c r="B195" s="168"/>
      <c r="C195" s="169"/>
      <c r="D195" s="170" t="s">
        <v>78</v>
      </c>
      <c r="E195" s="182" t="s">
        <v>441</v>
      </c>
      <c r="F195" s="182" t="s">
        <v>442</v>
      </c>
      <c r="G195" s="169"/>
      <c r="H195" s="169"/>
      <c r="I195" s="172"/>
      <c r="J195" s="183">
        <f>BK195</f>
        <v>0</v>
      </c>
      <c r="K195" s="169"/>
      <c r="L195" s="174"/>
      <c r="M195" s="175"/>
      <c r="N195" s="176"/>
      <c r="O195" s="176"/>
      <c r="P195" s="177">
        <f>SUM(P196:P207)</f>
        <v>0</v>
      </c>
      <c r="Q195" s="176"/>
      <c r="R195" s="177">
        <f>SUM(R196:R207)</f>
        <v>0.02559</v>
      </c>
      <c r="S195" s="176"/>
      <c r="T195" s="178">
        <f>SUM(T196:T207)</f>
        <v>0.02102</v>
      </c>
      <c r="AR195" s="179" t="s">
        <v>89</v>
      </c>
      <c r="AT195" s="180" t="s">
        <v>78</v>
      </c>
      <c r="AU195" s="180" t="s">
        <v>87</v>
      </c>
      <c r="AY195" s="179" t="s">
        <v>186</v>
      </c>
      <c r="BK195" s="181">
        <f>SUM(BK196:BK207)</f>
        <v>0</v>
      </c>
    </row>
    <row r="196" spans="1:65" s="2" customFormat="1" ht="16.5" customHeight="1">
      <c r="A196" s="31"/>
      <c r="B196" s="32"/>
      <c r="C196" s="184" t="s">
        <v>389</v>
      </c>
      <c r="D196" s="184" t="s">
        <v>189</v>
      </c>
      <c r="E196" s="185" t="s">
        <v>444</v>
      </c>
      <c r="F196" s="186" t="s">
        <v>445</v>
      </c>
      <c r="G196" s="187" t="s">
        <v>371</v>
      </c>
      <c r="H196" s="188">
        <v>1</v>
      </c>
      <c r="I196" s="189"/>
      <c r="J196" s="190">
        <f>ROUND(I196*H196,1)</f>
        <v>0</v>
      </c>
      <c r="K196" s="191"/>
      <c r="L196" s="36"/>
      <c r="M196" s="192" t="s">
        <v>1</v>
      </c>
      <c r="N196" s="193" t="s">
        <v>44</v>
      </c>
      <c r="O196" s="68"/>
      <c r="P196" s="194">
        <f>O196*H196</f>
        <v>0</v>
      </c>
      <c r="Q196" s="194">
        <v>0</v>
      </c>
      <c r="R196" s="194">
        <f>Q196*H196</f>
        <v>0</v>
      </c>
      <c r="S196" s="194">
        <v>0.01946</v>
      </c>
      <c r="T196" s="195">
        <f>S196*H196</f>
        <v>0.01946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256</v>
      </c>
      <c r="AT196" s="196" t="s">
        <v>189</v>
      </c>
      <c r="AU196" s="196" t="s">
        <v>89</v>
      </c>
      <c r="AY196" s="14" t="s">
        <v>186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4" t="s">
        <v>87</v>
      </c>
      <c r="BK196" s="197">
        <f>ROUND(I196*H196,1)</f>
        <v>0</v>
      </c>
      <c r="BL196" s="14" t="s">
        <v>256</v>
      </c>
      <c r="BM196" s="196" t="s">
        <v>1259</v>
      </c>
    </row>
    <row r="197" spans="1:65" s="2" customFormat="1" ht="16.5" customHeight="1">
      <c r="A197" s="31"/>
      <c r="B197" s="32"/>
      <c r="C197" s="184" t="s">
        <v>393</v>
      </c>
      <c r="D197" s="184" t="s">
        <v>189</v>
      </c>
      <c r="E197" s="185" t="s">
        <v>1261</v>
      </c>
      <c r="F197" s="186" t="s">
        <v>1262</v>
      </c>
      <c r="G197" s="187" t="s">
        <v>371</v>
      </c>
      <c r="H197" s="188">
        <v>1</v>
      </c>
      <c r="I197" s="189"/>
      <c r="J197" s="190">
        <f>ROUND(I197*H197,1)</f>
        <v>0</v>
      </c>
      <c r="K197" s="191"/>
      <c r="L197" s="36"/>
      <c r="M197" s="192" t="s">
        <v>1</v>
      </c>
      <c r="N197" s="193" t="s">
        <v>44</v>
      </c>
      <c r="O197" s="68"/>
      <c r="P197" s="194">
        <f>O197*H197</f>
        <v>0</v>
      </c>
      <c r="Q197" s="194">
        <v>0.02223</v>
      </c>
      <c r="R197" s="194">
        <f>Q197*H197</f>
        <v>0.02223</v>
      </c>
      <c r="S197" s="194">
        <v>0</v>
      </c>
      <c r="T197" s="195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256</v>
      </c>
      <c r="AT197" s="196" t="s">
        <v>189</v>
      </c>
      <c r="AU197" s="196" t="s">
        <v>89</v>
      </c>
      <c r="AY197" s="14" t="s">
        <v>186</v>
      </c>
      <c r="BE197" s="197">
        <f>IF(N197="základní",J197,0)</f>
        <v>0</v>
      </c>
      <c r="BF197" s="197">
        <f>IF(N197="snížená",J197,0)</f>
        <v>0</v>
      </c>
      <c r="BG197" s="197">
        <f>IF(N197="zákl. přenesená",J197,0)</f>
        <v>0</v>
      </c>
      <c r="BH197" s="197">
        <f>IF(N197="sníž. přenesená",J197,0)</f>
        <v>0</v>
      </c>
      <c r="BI197" s="197">
        <f>IF(N197="nulová",J197,0)</f>
        <v>0</v>
      </c>
      <c r="BJ197" s="14" t="s">
        <v>87</v>
      </c>
      <c r="BK197" s="197">
        <f>ROUND(I197*H197,1)</f>
        <v>0</v>
      </c>
      <c r="BL197" s="14" t="s">
        <v>256</v>
      </c>
      <c r="BM197" s="196" t="s">
        <v>1263</v>
      </c>
    </row>
    <row r="198" spans="1:65" s="2" customFormat="1" ht="16.5" customHeight="1">
      <c r="A198" s="31"/>
      <c r="B198" s="32"/>
      <c r="C198" s="184" t="s">
        <v>397</v>
      </c>
      <c r="D198" s="184" t="s">
        <v>189</v>
      </c>
      <c r="E198" s="185" t="s">
        <v>453</v>
      </c>
      <c r="F198" s="186" t="s">
        <v>454</v>
      </c>
      <c r="G198" s="187" t="s">
        <v>371</v>
      </c>
      <c r="H198" s="188">
        <v>1</v>
      </c>
      <c r="I198" s="189"/>
      <c r="J198" s="190">
        <f>ROUND(I198*H198,1)</f>
        <v>0</v>
      </c>
      <c r="K198" s="191"/>
      <c r="L198" s="36"/>
      <c r="M198" s="192" t="s">
        <v>1</v>
      </c>
      <c r="N198" s="193" t="s">
        <v>44</v>
      </c>
      <c r="O198" s="68"/>
      <c r="P198" s="194">
        <f>O198*H198</f>
        <v>0</v>
      </c>
      <c r="Q198" s="194">
        <v>0.00052</v>
      </c>
      <c r="R198" s="194">
        <f>Q198*H198</f>
        <v>0.00052</v>
      </c>
      <c r="S198" s="194">
        <v>0</v>
      </c>
      <c r="T198" s="19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256</v>
      </c>
      <c r="AT198" s="196" t="s">
        <v>189</v>
      </c>
      <c r="AU198" s="196" t="s">
        <v>89</v>
      </c>
      <c r="AY198" s="14" t="s">
        <v>186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4" t="s">
        <v>87</v>
      </c>
      <c r="BK198" s="197">
        <f>ROUND(I198*H198,1)</f>
        <v>0</v>
      </c>
      <c r="BL198" s="14" t="s">
        <v>256</v>
      </c>
      <c r="BM198" s="196" t="s">
        <v>1350</v>
      </c>
    </row>
    <row r="199" spans="1:47" s="2" customFormat="1" ht="19.5">
      <c r="A199" s="31"/>
      <c r="B199" s="32"/>
      <c r="C199" s="33"/>
      <c r="D199" s="198" t="s">
        <v>206</v>
      </c>
      <c r="E199" s="33"/>
      <c r="F199" s="199" t="s">
        <v>1351</v>
      </c>
      <c r="G199" s="33"/>
      <c r="H199" s="33"/>
      <c r="I199" s="200"/>
      <c r="J199" s="33"/>
      <c r="K199" s="33"/>
      <c r="L199" s="36"/>
      <c r="M199" s="201"/>
      <c r="N199" s="202"/>
      <c r="O199" s="68"/>
      <c r="P199" s="68"/>
      <c r="Q199" s="68"/>
      <c r="R199" s="68"/>
      <c r="S199" s="68"/>
      <c r="T199" s="69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4" t="s">
        <v>206</v>
      </c>
      <c r="AU199" s="14" t="s">
        <v>89</v>
      </c>
    </row>
    <row r="200" spans="1:65" s="2" customFormat="1" ht="16.5" customHeight="1">
      <c r="A200" s="31"/>
      <c r="B200" s="32"/>
      <c r="C200" s="184" t="s">
        <v>401</v>
      </c>
      <c r="D200" s="184" t="s">
        <v>189</v>
      </c>
      <c r="E200" s="185" t="s">
        <v>458</v>
      </c>
      <c r="F200" s="186" t="s">
        <v>459</v>
      </c>
      <c r="G200" s="187" t="s">
        <v>371</v>
      </c>
      <c r="H200" s="188">
        <v>1</v>
      </c>
      <c r="I200" s="189"/>
      <c r="J200" s="190">
        <f>ROUND(I200*H200,1)</f>
        <v>0</v>
      </c>
      <c r="K200" s="191"/>
      <c r="L200" s="36"/>
      <c r="M200" s="192" t="s">
        <v>1</v>
      </c>
      <c r="N200" s="193" t="s">
        <v>44</v>
      </c>
      <c r="O200" s="68"/>
      <c r="P200" s="194">
        <f>O200*H200</f>
        <v>0</v>
      </c>
      <c r="Q200" s="194">
        <v>0.00052</v>
      </c>
      <c r="R200" s="194">
        <f>Q200*H200</f>
        <v>0.00052</v>
      </c>
      <c r="S200" s="194">
        <v>0</v>
      </c>
      <c r="T200" s="19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256</v>
      </c>
      <c r="AT200" s="196" t="s">
        <v>189</v>
      </c>
      <c r="AU200" s="196" t="s">
        <v>89</v>
      </c>
      <c r="AY200" s="14" t="s">
        <v>186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14" t="s">
        <v>87</v>
      </c>
      <c r="BK200" s="197">
        <f>ROUND(I200*H200,1)</f>
        <v>0</v>
      </c>
      <c r="BL200" s="14" t="s">
        <v>256</v>
      </c>
      <c r="BM200" s="196" t="s">
        <v>1352</v>
      </c>
    </row>
    <row r="201" spans="1:47" s="2" customFormat="1" ht="19.5">
      <c r="A201" s="31"/>
      <c r="B201" s="32"/>
      <c r="C201" s="33"/>
      <c r="D201" s="198" t="s">
        <v>206</v>
      </c>
      <c r="E201" s="33"/>
      <c r="F201" s="199" t="s">
        <v>1353</v>
      </c>
      <c r="G201" s="33"/>
      <c r="H201" s="33"/>
      <c r="I201" s="200"/>
      <c r="J201" s="33"/>
      <c r="K201" s="33"/>
      <c r="L201" s="36"/>
      <c r="M201" s="201"/>
      <c r="N201" s="202"/>
      <c r="O201" s="68"/>
      <c r="P201" s="68"/>
      <c r="Q201" s="68"/>
      <c r="R201" s="68"/>
      <c r="S201" s="68"/>
      <c r="T201" s="69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4" t="s">
        <v>206</v>
      </c>
      <c r="AU201" s="14" t="s">
        <v>89</v>
      </c>
    </row>
    <row r="202" spans="1:65" s="2" customFormat="1" ht="16.5" customHeight="1">
      <c r="A202" s="31"/>
      <c r="B202" s="32"/>
      <c r="C202" s="184" t="s">
        <v>405</v>
      </c>
      <c r="D202" s="184" t="s">
        <v>189</v>
      </c>
      <c r="E202" s="185" t="s">
        <v>467</v>
      </c>
      <c r="F202" s="186" t="s">
        <v>468</v>
      </c>
      <c r="G202" s="187" t="s">
        <v>371</v>
      </c>
      <c r="H202" s="188">
        <v>2</v>
      </c>
      <c r="I202" s="189"/>
      <c r="J202" s="190">
        <f aca="true" t="shared" si="40" ref="J202:J207">ROUND(I202*H202,1)</f>
        <v>0</v>
      </c>
      <c r="K202" s="191"/>
      <c r="L202" s="36"/>
      <c r="M202" s="192" t="s">
        <v>1</v>
      </c>
      <c r="N202" s="193" t="s">
        <v>44</v>
      </c>
      <c r="O202" s="68"/>
      <c r="P202" s="194">
        <f aca="true" t="shared" si="41" ref="P202:P207">O202*H202</f>
        <v>0</v>
      </c>
      <c r="Q202" s="194">
        <v>0.00024</v>
      </c>
      <c r="R202" s="194">
        <f aca="true" t="shared" si="42" ref="R202:R207">Q202*H202</f>
        <v>0.00048</v>
      </c>
      <c r="S202" s="194">
        <v>0</v>
      </c>
      <c r="T202" s="195">
        <f aca="true" t="shared" si="43" ref="T202:T207"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256</v>
      </c>
      <c r="AT202" s="196" t="s">
        <v>189</v>
      </c>
      <c r="AU202" s="196" t="s">
        <v>89</v>
      </c>
      <c r="AY202" s="14" t="s">
        <v>186</v>
      </c>
      <c r="BE202" s="197">
        <f aca="true" t="shared" si="44" ref="BE202:BE207">IF(N202="základní",J202,0)</f>
        <v>0</v>
      </c>
      <c r="BF202" s="197">
        <f aca="true" t="shared" si="45" ref="BF202:BF207">IF(N202="snížená",J202,0)</f>
        <v>0</v>
      </c>
      <c r="BG202" s="197">
        <f aca="true" t="shared" si="46" ref="BG202:BG207">IF(N202="zákl. přenesená",J202,0)</f>
        <v>0</v>
      </c>
      <c r="BH202" s="197">
        <f aca="true" t="shared" si="47" ref="BH202:BH207">IF(N202="sníž. přenesená",J202,0)</f>
        <v>0</v>
      </c>
      <c r="BI202" s="197">
        <f aca="true" t="shared" si="48" ref="BI202:BI207">IF(N202="nulová",J202,0)</f>
        <v>0</v>
      </c>
      <c r="BJ202" s="14" t="s">
        <v>87</v>
      </c>
      <c r="BK202" s="197">
        <f aca="true" t="shared" si="49" ref="BK202:BK207">ROUND(I202*H202,1)</f>
        <v>0</v>
      </c>
      <c r="BL202" s="14" t="s">
        <v>256</v>
      </c>
      <c r="BM202" s="196" t="s">
        <v>469</v>
      </c>
    </row>
    <row r="203" spans="1:65" s="2" customFormat="1" ht="16.5" customHeight="1">
      <c r="A203" s="31"/>
      <c r="B203" s="32"/>
      <c r="C203" s="184" t="s">
        <v>409</v>
      </c>
      <c r="D203" s="184" t="s">
        <v>189</v>
      </c>
      <c r="E203" s="185" t="s">
        <v>471</v>
      </c>
      <c r="F203" s="186" t="s">
        <v>472</v>
      </c>
      <c r="G203" s="187" t="s">
        <v>371</v>
      </c>
      <c r="H203" s="188">
        <v>1</v>
      </c>
      <c r="I203" s="189"/>
      <c r="J203" s="190">
        <f t="shared" si="40"/>
        <v>0</v>
      </c>
      <c r="K203" s="191"/>
      <c r="L203" s="36"/>
      <c r="M203" s="192" t="s">
        <v>1</v>
      </c>
      <c r="N203" s="193" t="s">
        <v>44</v>
      </c>
      <c r="O203" s="68"/>
      <c r="P203" s="194">
        <f t="shared" si="41"/>
        <v>0</v>
      </c>
      <c r="Q203" s="194">
        <v>0</v>
      </c>
      <c r="R203" s="194">
        <f t="shared" si="42"/>
        <v>0</v>
      </c>
      <c r="S203" s="194">
        <v>0.00156</v>
      </c>
      <c r="T203" s="195">
        <f t="shared" si="43"/>
        <v>0.00156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256</v>
      </c>
      <c r="AT203" s="196" t="s">
        <v>189</v>
      </c>
      <c r="AU203" s="196" t="s">
        <v>89</v>
      </c>
      <c r="AY203" s="14" t="s">
        <v>186</v>
      </c>
      <c r="BE203" s="197">
        <f t="shared" si="44"/>
        <v>0</v>
      </c>
      <c r="BF203" s="197">
        <f t="shared" si="45"/>
        <v>0</v>
      </c>
      <c r="BG203" s="197">
        <f t="shared" si="46"/>
        <v>0</v>
      </c>
      <c r="BH203" s="197">
        <f t="shared" si="47"/>
        <v>0</v>
      </c>
      <c r="BI203" s="197">
        <f t="shared" si="48"/>
        <v>0</v>
      </c>
      <c r="BJ203" s="14" t="s">
        <v>87</v>
      </c>
      <c r="BK203" s="197">
        <f t="shared" si="49"/>
        <v>0</v>
      </c>
      <c r="BL203" s="14" t="s">
        <v>256</v>
      </c>
      <c r="BM203" s="196" t="s">
        <v>1269</v>
      </c>
    </row>
    <row r="204" spans="1:65" s="2" customFormat="1" ht="16.5" customHeight="1">
      <c r="A204" s="31"/>
      <c r="B204" s="32"/>
      <c r="C204" s="184" t="s">
        <v>413</v>
      </c>
      <c r="D204" s="184" t="s">
        <v>189</v>
      </c>
      <c r="E204" s="185" t="s">
        <v>1271</v>
      </c>
      <c r="F204" s="186" t="s">
        <v>1272</v>
      </c>
      <c r="G204" s="187" t="s">
        <v>371</v>
      </c>
      <c r="H204" s="188">
        <v>1</v>
      </c>
      <c r="I204" s="189"/>
      <c r="J204" s="190">
        <f t="shared" si="40"/>
        <v>0</v>
      </c>
      <c r="K204" s="191"/>
      <c r="L204" s="36"/>
      <c r="M204" s="192" t="s">
        <v>1</v>
      </c>
      <c r="N204" s="193" t="s">
        <v>44</v>
      </c>
      <c r="O204" s="68"/>
      <c r="P204" s="194">
        <f t="shared" si="41"/>
        <v>0</v>
      </c>
      <c r="Q204" s="194">
        <v>0.00184</v>
      </c>
      <c r="R204" s="194">
        <f t="shared" si="42"/>
        <v>0.00184</v>
      </c>
      <c r="S204" s="194">
        <v>0</v>
      </c>
      <c r="T204" s="195">
        <f t="shared" si="4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256</v>
      </c>
      <c r="AT204" s="196" t="s">
        <v>189</v>
      </c>
      <c r="AU204" s="196" t="s">
        <v>89</v>
      </c>
      <c r="AY204" s="14" t="s">
        <v>186</v>
      </c>
      <c r="BE204" s="197">
        <f t="shared" si="44"/>
        <v>0</v>
      </c>
      <c r="BF204" s="197">
        <f t="shared" si="45"/>
        <v>0</v>
      </c>
      <c r="BG204" s="197">
        <f t="shared" si="46"/>
        <v>0</v>
      </c>
      <c r="BH204" s="197">
        <f t="shared" si="47"/>
        <v>0</v>
      </c>
      <c r="BI204" s="197">
        <f t="shared" si="48"/>
        <v>0</v>
      </c>
      <c r="BJ204" s="14" t="s">
        <v>87</v>
      </c>
      <c r="BK204" s="197">
        <f t="shared" si="49"/>
        <v>0</v>
      </c>
      <c r="BL204" s="14" t="s">
        <v>256</v>
      </c>
      <c r="BM204" s="196" t="s">
        <v>1273</v>
      </c>
    </row>
    <row r="205" spans="1:65" s="2" customFormat="1" ht="16.5" customHeight="1">
      <c r="A205" s="31"/>
      <c r="B205" s="32"/>
      <c r="C205" s="184" t="s">
        <v>417</v>
      </c>
      <c r="D205" s="184" t="s">
        <v>189</v>
      </c>
      <c r="E205" s="185" t="s">
        <v>493</v>
      </c>
      <c r="F205" s="186" t="s">
        <v>494</v>
      </c>
      <c r="G205" s="187" t="s">
        <v>270</v>
      </c>
      <c r="H205" s="188">
        <v>0.026</v>
      </c>
      <c r="I205" s="189"/>
      <c r="J205" s="190">
        <f t="shared" si="40"/>
        <v>0</v>
      </c>
      <c r="K205" s="191"/>
      <c r="L205" s="36"/>
      <c r="M205" s="192" t="s">
        <v>1</v>
      </c>
      <c r="N205" s="193" t="s">
        <v>44</v>
      </c>
      <c r="O205" s="68"/>
      <c r="P205" s="194">
        <f t="shared" si="41"/>
        <v>0</v>
      </c>
      <c r="Q205" s="194">
        <v>0</v>
      </c>
      <c r="R205" s="194">
        <f t="shared" si="42"/>
        <v>0</v>
      </c>
      <c r="S205" s="194">
        <v>0</v>
      </c>
      <c r="T205" s="195">
        <f t="shared" si="4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256</v>
      </c>
      <c r="AT205" s="196" t="s">
        <v>189</v>
      </c>
      <c r="AU205" s="196" t="s">
        <v>89</v>
      </c>
      <c r="AY205" s="14" t="s">
        <v>186</v>
      </c>
      <c r="BE205" s="197">
        <f t="shared" si="44"/>
        <v>0</v>
      </c>
      <c r="BF205" s="197">
        <f t="shared" si="45"/>
        <v>0</v>
      </c>
      <c r="BG205" s="197">
        <f t="shared" si="46"/>
        <v>0</v>
      </c>
      <c r="BH205" s="197">
        <f t="shared" si="47"/>
        <v>0</v>
      </c>
      <c r="BI205" s="197">
        <f t="shared" si="48"/>
        <v>0</v>
      </c>
      <c r="BJ205" s="14" t="s">
        <v>87</v>
      </c>
      <c r="BK205" s="197">
        <f t="shared" si="49"/>
        <v>0</v>
      </c>
      <c r="BL205" s="14" t="s">
        <v>256</v>
      </c>
      <c r="BM205" s="196" t="s">
        <v>1354</v>
      </c>
    </row>
    <row r="206" spans="1:65" s="2" customFormat="1" ht="16.5" customHeight="1">
      <c r="A206" s="31"/>
      <c r="B206" s="32"/>
      <c r="C206" s="184" t="s">
        <v>421</v>
      </c>
      <c r="D206" s="184" t="s">
        <v>189</v>
      </c>
      <c r="E206" s="185" t="s">
        <v>497</v>
      </c>
      <c r="F206" s="186" t="s">
        <v>498</v>
      </c>
      <c r="G206" s="187" t="s">
        <v>270</v>
      </c>
      <c r="H206" s="188">
        <v>0.025</v>
      </c>
      <c r="I206" s="189"/>
      <c r="J206" s="190">
        <f t="shared" si="40"/>
        <v>0</v>
      </c>
      <c r="K206" s="191"/>
      <c r="L206" s="36"/>
      <c r="M206" s="192" t="s">
        <v>1</v>
      </c>
      <c r="N206" s="193" t="s">
        <v>44</v>
      </c>
      <c r="O206" s="68"/>
      <c r="P206" s="194">
        <f t="shared" si="41"/>
        <v>0</v>
      </c>
      <c r="Q206" s="194">
        <v>0</v>
      </c>
      <c r="R206" s="194">
        <f t="shared" si="42"/>
        <v>0</v>
      </c>
      <c r="S206" s="194">
        <v>0</v>
      </c>
      <c r="T206" s="195">
        <f t="shared" si="4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256</v>
      </c>
      <c r="AT206" s="196" t="s">
        <v>189</v>
      </c>
      <c r="AU206" s="196" t="s">
        <v>89</v>
      </c>
      <c r="AY206" s="14" t="s">
        <v>186</v>
      </c>
      <c r="BE206" s="197">
        <f t="shared" si="44"/>
        <v>0</v>
      </c>
      <c r="BF206" s="197">
        <f t="shared" si="45"/>
        <v>0</v>
      </c>
      <c r="BG206" s="197">
        <f t="shared" si="46"/>
        <v>0</v>
      </c>
      <c r="BH206" s="197">
        <f t="shared" si="47"/>
        <v>0</v>
      </c>
      <c r="BI206" s="197">
        <f t="shared" si="48"/>
        <v>0</v>
      </c>
      <c r="BJ206" s="14" t="s">
        <v>87</v>
      </c>
      <c r="BK206" s="197">
        <f t="shared" si="49"/>
        <v>0</v>
      </c>
      <c r="BL206" s="14" t="s">
        <v>256</v>
      </c>
      <c r="BM206" s="196" t="s">
        <v>1276</v>
      </c>
    </row>
    <row r="207" spans="1:65" s="2" customFormat="1" ht="16.5" customHeight="1">
      <c r="A207" s="31"/>
      <c r="B207" s="32"/>
      <c r="C207" s="184" t="s">
        <v>425</v>
      </c>
      <c r="D207" s="184" t="s">
        <v>189</v>
      </c>
      <c r="E207" s="185" t="s">
        <v>501</v>
      </c>
      <c r="F207" s="186" t="s">
        <v>502</v>
      </c>
      <c r="G207" s="187" t="s">
        <v>270</v>
      </c>
      <c r="H207" s="188">
        <v>0.025</v>
      </c>
      <c r="I207" s="189"/>
      <c r="J207" s="190">
        <f t="shared" si="40"/>
        <v>0</v>
      </c>
      <c r="K207" s="191"/>
      <c r="L207" s="36"/>
      <c r="M207" s="192" t="s">
        <v>1</v>
      </c>
      <c r="N207" s="193" t="s">
        <v>44</v>
      </c>
      <c r="O207" s="68"/>
      <c r="P207" s="194">
        <f t="shared" si="41"/>
        <v>0</v>
      </c>
      <c r="Q207" s="194">
        <v>0</v>
      </c>
      <c r="R207" s="194">
        <f t="shared" si="42"/>
        <v>0</v>
      </c>
      <c r="S207" s="194">
        <v>0</v>
      </c>
      <c r="T207" s="195">
        <f t="shared" si="4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256</v>
      </c>
      <c r="AT207" s="196" t="s">
        <v>189</v>
      </c>
      <c r="AU207" s="196" t="s">
        <v>89</v>
      </c>
      <c r="AY207" s="14" t="s">
        <v>186</v>
      </c>
      <c r="BE207" s="197">
        <f t="shared" si="44"/>
        <v>0</v>
      </c>
      <c r="BF207" s="197">
        <f t="shared" si="45"/>
        <v>0</v>
      </c>
      <c r="BG207" s="197">
        <f t="shared" si="46"/>
        <v>0</v>
      </c>
      <c r="BH207" s="197">
        <f t="shared" si="47"/>
        <v>0</v>
      </c>
      <c r="BI207" s="197">
        <f t="shared" si="48"/>
        <v>0</v>
      </c>
      <c r="BJ207" s="14" t="s">
        <v>87</v>
      </c>
      <c r="BK207" s="197">
        <f t="shared" si="49"/>
        <v>0</v>
      </c>
      <c r="BL207" s="14" t="s">
        <v>256</v>
      </c>
      <c r="BM207" s="196" t="s">
        <v>1277</v>
      </c>
    </row>
    <row r="208" spans="2:63" s="12" customFormat="1" ht="22.9" customHeight="1">
      <c r="B208" s="168"/>
      <c r="C208" s="169"/>
      <c r="D208" s="170" t="s">
        <v>78</v>
      </c>
      <c r="E208" s="182" t="s">
        <v>538</v>
      </c>
      <c r="F208" s="182" t="s">
        <v>539</v>
      </c>
      <c r="G208" s="169"/>
      <c r="H208" s="169"/>
      <c r="I208" s="172"/>
      <c r="J208" s="183">
        <f>BK208</f>
        <v>0</v>
      </c>
      <c r="K208" s="169"/>
      <c r="L208" s="174"/>
      <c r="M208" s="175"/>
      <c r="N208" s="176"/>
      <c r="O208" s="176"/>
      <c r="P208" s="177">
        <f>SUM(P209:P216)</f>
        <v>0</v>
      </c>
      <c r="Q208" s="176"/>
      <c r="R208" s="177">
        <f>SUM(R209:R216)</f>
        <v>0.00471</v>
      </c>
      <c r="S208" s="176"/>
      <c r="T208" s="178">
        <f>SUM(T209:T216)</f>
        <v>0.0033</v>
      </c>
      <c r="AR208" s="179" t="s">
        <v>89</v>
      </c>
      <c r="AT208" s="180" t="s">
        <v>78</v>
      </c>
      <c r="AU208" s="180" t="s">
        <v>87</v>
      </c>
      <c r="AY208" s="179" t="s">
        <v>186</v>
      </c>
      <c r="BK208" s="181">
        <f>SUM(BK209:BK216)</f>
        <v>0</v>
      </c>
    </row>
    <row r="209" spans="1:65" s="2" customFormat="1" ht="16.5" customHeight="1">
      <c r="A209" s="31"/>
      <c r="B209" s="32"/>
      <c r="C209" s="184" t="s">
        <v>429</v>
      </c>
      <c r="D209" s="184" t="s">
        <v>189</v>
      </c>
      <c r="E209" s="185" t="s">
        <v>541</v>
      </c>
      <c r="F209" s="186" t="s">
        <v>542</v>
      </c>
      <c r="G209" s="187" t="s">
        <v>192</v>
      </c>
      <c r="H209" s="188">
        <v>3</v>
      </c>
      <c r="I209" s="189"/>
      <c r="J209" s="190">
        <f aca="true" t="shared" si="50" ref="J209:J216">ROUND(I209*H209,1)</f>
        <v>0</v>
      </c>
      <c r="K209" s="191"/>
      <c r="L209" s="36"/>
      <c r="M209" s="192" t="s">
        <v>1</v>
      </c>
      <c r="N209" s="193" t="s">
        <v>44</v>
      </c>
      <c r="O209" s="68"/>
      <c r="P209" s="194">
        <f aca="true" t="shared" si="51" ref="P209:P216">O209*H209</f>
        <v>0</v>
      </c>
      <c r="Q209" s="194">
        <v>0.00013</v>
      </c>
      <c r="R209" s="194">
        <f aca="true" t="shared" si="52" ref="R209:R216">Q209*H209</f>
        <v>0.00038999999999999994</v>
      </c>
      <c r="S209" s="194">
        <v>0.0011</v>
      </c>
      <c r="T209" s="195">
        <f aca="true" t="shared" si="53" ref="T209:T216">S209*H209</f>
        <v>0.0033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256</v>
      </c>
      <c r="AT209" s="196" t="s">
        <v>189</v>
      </c>
      <c r="AU209" s="196" t="s">
        <v>89</v>
      </c>
      <c r="AY209" s="14" t="s">
        <v>186</v>
      </c>
      <c r="BE209" s="197">
        <f aca="true" t="shared" si="54" ref="BE209:BE216">IF(N209="základní",J209,0)</f>
        <v>0</v>
      </c>
      <c r="BF209" s="197">
        <f aca="true" t="shared" si="55" ref="BF209:BF216">IF(N209="snížená",J209,0)</f>
        <v>0</v>
      </c>
      <c r="BG209" s="197">
        <f aca="true" t="shared" si="56" ref="BG209:BG216">IF(N209="zákl. přenesená",J209,0)</f>
        <v>0</v>
      </c>
      <c r="BH209" s="197">
        <f aca="true" t="shared" si="57" ref="BH209:BH216">IF(N209="sníž. přenesená",J209,0)</f>
        <v>0</v>
      </c>
      <c r="BI209" s="197">
        <f aca="true" t="shared" si="58" ref="BI209:BI216">IF(N209="nulová",J209,0)</f>
        <v>0</v>
      </c>
      <c r="BJ209" s="14" t="s">
        <v>87</v>
      </c>
      <c r="BK209" s="197">
        <f aca="true" t="shared" si="59" ref="BK209:BK216">ROUND(I209*H209,1)</f>
        <v>0</v>
      </c>
      <c r="BL209" s="14" t="s">
        <v>256</v>
      </c>
      <c r="BM209" s="196" t="s">
        <v>543</v>
      </c>
    </row>
    <row r="210" spans="1:65" s="2" customFormat="1" ht="21.75" customHeight="1">
      <c r="A210" s="31"/>
      <c r="B210" s="32"/>
      <c r="C210" s="184" t="s">
        <v>433</v>
      </c>
      <c r="D210" s="184" t="s">
        <v>189</v>
      </c>
      <c r="E210" s="185" t="s">
        <v>545</v>
      </c>
      <c r="F210" s="186" t="s">
        <v>546</v>
      </c>
      <c r="G210" s="187" t="s">
        <v>192</v>
      </c>
      <c r="H210" s="188">
        <v>3</v>
      </c>
      <c r="I210" s="189"/>
      <c r="J210" s="190">
        <f t="shared" si="50"/>
        <v>0</v>
      </c>
      <c r="K210" s="191"/>
      <c r="L210" s="36"/>
      <c r="M210" s="192" t="s">
        <v>1</v>
      </c>
      <c r="N210" s="193" t="s">
        <v>44</v>
      </c>
      <c r="O210" s="68"/>
      <c r="P210" s="194">
        <f t="shared" si="51"/>
        <v>0</v>
      </c>
      <c r="Q210" s="194">
        <v>0.00025</v>
      </c>
      <c r="R210" s="194">
        <f t="shared" si="52"/>
        <v>0.00075</v>
      </c>
      <c r="S210" s="194">
        <v>0</v>
      </c>
      <c r="T210" s="195">
        <f t="shared" si="5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256</v>
      </c>
      <c r="AT210" s="196" t="s">
        <v>189</v>
      </c>
      <c r="AU210" s="196" t="s">
        <v>89</v>
      </c>
      <c r="AY210" s="14" t="s">
        <v>186</v>
      </c>
      <c r="BE210" s="197">
        <f t="shared" si="54"/>
        <v>0</v>
      </c>
      <c r="BF210" s="197">
        <f t="shared" si="55"/>
        <v>0</v>
      </c>
      <c r="BG210" s="197">
        <f t="shared" si="56"/>
        <v>0</v>
      </c>
      <c r="BH210" s="197">
        <f t="shared" si="57"/>
        <v>0</v>
      </c>
      <c r="BI210" s="197">
        <f t="shared" si="58"/>
        <v>0</v>
      </c>
      <c r="BJ210" s="14" t="s">
        <v>87</v>
      </c>
      <c r="BK210" s="197">
        <f t="shared" si="59"/>
        <v>0</v>
      </c>
      <c r="BL210" s="14" t="s">
        <v>256</v>
      </c>
      <c r="BM210" s="196" t="s">
        <v>547</v>
      </c>
    </row>
    <row r="211" spans="1:65" s="2" customFormat="1" ht="16.5" customHeight="1">
      <c r="A211" s="31"/>
      <c r="B211" s="32"/>
      <c r="C211" s="184" t="s">
        <v>437</v>
      </c>
      <c r="D211" s="184" t="s">
        <v>189</v>
      </c>
      <c r="E211" s="185" t="s">
        <v>549</v>
      </c>
      <c r="F211" s="186" t="s">
        <v>550</v>
      </c>
      <c r="G211" s="187" t="s">
        <v>192</v>
      </c>
      <c r="H211" s="188">
        <v>3</v>
      </c>
      <c r="I211" s="189"/>
      <c r="J211" s="190">
        <f t="shared" si="50"/>
        <v>0</v>
      </c>
      <c r="K211" s="191"/>
      <c r="L211" s="36"/>
      <c r="M211" s="192" t="s">
        <v>1</v>
      </c>
      <c r="N211" s="193" t="s">
        <v>44</v>
      </c>
      <c r="O211" s="68"/>
      <c r="P211" s="194">
        <f t="shared" si="51"/>
        <v>0</v>
      </c>
      <c r="Q211" s="194">
        <v>0.00069</v>
      </c>
      <c r="R211" s="194">
        <f t="shared" si="52"/>
        <v>0.00207</v>
      </c>
      <c r="S211" s="194">
        <v>0</v>
      </c>
      <c r="T211" s="195">
        <f t="shared" si="5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256</v>
      </c>
      <c r="AT211" s="196" t="s">
        <v>189</v>
      </c>
      <c r="AU211" s="196" t="s">
        <v>89</v>
      </c>
      <c r="AY211" s="14" t="s">
        <v>186</v>
      </c>
      <c r="BE211" s="197">
        <f t="shared" si="54"/>
        <v>0</v>
      </c>
      <c r="BF211" s="197">
        <f t="shared" si="55"/>
        <v>0</v>
      </c>
      <c r="BG211" s="197">
        <f t="shared" si="56"/>
        <v>0</v>
      </c>
      <c r="BH211" s="197">
        <f t="shared" si="57"/>
        <v>0</v>
      </c>
      <c r="BI211" s="197">
        <f t="shared" si="58"/>
        <v>0</v>
      </c>
      <c r="BJ211" s="14" t="s">
        <v>87</v>
      </c>
      <c r="BK211" s="197">
        <f t="shared" si="59"/>
        <v>0</v>
      </c>
      <c r="BL211" s="14" t="s">
        <v>256</v>
      </c>
      <c r="BM211" s="196" t="s">
        <v>551</v>
      </c>
    </row>
    <row r="212" spans="1:65" s="2" customFormat="1" ht="16.5" customHeight="1">
      <c r="A212" s="31"/>
      <c r="B212" s="32"/>
      <c r="C212" s="184" t="s">
        <v>443</v>
      </c>
      <c r="D212" s="184" t="s">
        <v>189</v>
      </c>
      <c r="E212" s="185" t="s">
        <v>553</v>
      </c>
      <c r="F212" s="186" t="s">
        <v>554</v>
      </c>
      <c r="G212" s="187" t="s">
        <v>192</v>
      </c>
      <c r="H212" s="188">
        <v>3</v>
      </c>
      <c r="I212" s="189"/>
      <c r="J212" s="190">
        <f t="shared" si="50"/>
        <v>0</v>
      </c>
      <c r="K212" s="191"/>
      <c r="L212" s="36"/>
      <c r="M212" s="192" t="s">
        <v>1</v>
      </c>
      <c r="N212" s="193" t="s">
        <v>44</v>
      </c>
      <c r="O212" s="68"/>
      <c r="P212" s="194">
        <f t="shared" si="51"/>
        <v>0</v>
      </c>
      <c r="Q212" s="194">
        <v>0.00014</v>
      </c>
      <c r="R212" s="194">
        <f t="shared" si="52"/>
        <v>0.00041999999999999996</v>
      </c>
      <c r="S212" s="194">
        <v>0</v>
      </c>
      <c r="T212" s="195">
        <f t="shared" si="5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256</v>
      </c>
      <c r="AT212" s="196" t="s">
        <v>189</v>
      </c>
      <c r="AU212" s="196" t="s">
        <v>89</v>
      </c>
      <c r="AY212" s="14" t="s">
        <v>186</v>
      </c>
      <c r="BE212" s="197">
        <f t="shared" si="54"/>
        <v>0</v>
      </c>
      <c r="BF212" s="197">
        <f t="shared" si="55"/>
        <v>0</v>
      </c>
      <c r="BG212" s="197">
        <f t="shared" si="56"/>
        <v>0</v>
      </c>
      <c r="BH212" s="197">
        <f t="shared" si="57"/>
        <v>0</v>
      </c>
      <c r="BI212" s="197">
        <f t="shared" si="58"/>
        <v>0</v>
      </c>
      <c r="BJ212" s="14" t="s">
        <v>87</v>
      </c>
      <c r="BK212" s="197">
        <f t="shared" si="59"/>
        <v>0</v>
      </c>
      <c r="BL212" s="14" t="s">
        <v>256</v>
      </c>
      <c r="BM212" s="196" t="s">
        <v>555</v>
      </c>
    </row>
    <row r="213" spans="1:65" s="2" customFormat="1" ht="16.5" customHeight="1">
      <c r="A213" s="31"/>
      <c r="B213" s="32"/>
      <c r="C213" s="184" t="s">
        <v>447</v>
      </c>
      <c r="D213" s="184" t="s">
        <v>189</v>
      </c>
      <c r="E213" s="185" t="s">
        <v>557</v>
      </c>
      <c r="F213" s="186" t="s">
        <v>558</v>
      </c>
      <c r="G213" s="187" t="s">
        <v>192</v>
      </c>
      <c r="H213" s="188">
        <v>3</v>
      </c>
      <c r="I213" s="189"/>
      <c r="J213" s="190">
        <f t="shared" si="50"/>
        <v>0</v>
      </c>
      <c r="K213" s="191"/>
      <c r="L213" s="36"/>
      <c r="M213" s="192" t="s">
        <v>1</v>
      </c>
      <c r="N213" s="193" t="s">
        <v>44</v>
      </c>
      <c r="O213" s="68"/>
      <c r="P213" s="194">
        <f t="shared" si="51"/>
        <v>0</v>
      </c>
      <c r="Q213" s="194">
        <v>0.00036</v>
      </c>
      <c r="R213" s="194">
        <f t="shared" si="52"/>
        <v>0.00108</v>
      </c>
      <c r="S213" s="194">
        <v>0</v>
      </c>
      <c r="T213" s="195">
        <f t="shared" si="5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256</v>
      </c>
      <c r="AT213" s="196" t="s">
        <v>189</v>
      </c>
      <c r="AU213" s="196" t="s">
        <v>89</v>
      </c>
      <c r="AY213" s="14" t="s">
        <v>186</v>
      </c>
      <c r="BE213" s="197">
        <f t="shared" si="54"/>
        <v>0</v>
      </c>
      <c r="BF213" s="197">
        <f t="shared" si="55"/>
        <v>0</v>
      </c>
      <c r="BG213" s="197">
        <f t="shared" si="56"/>
        <v>0</v>
      </c>
      <c r="BH213" s="197">
        <f t="shared" si="57"/>
        <v>0</v>
      </c>
      <c r="BI213" s="197">
        <f t="shared" si="58"/>
        <v>0</v>
      </c>
      <c r="BJ213" s="14" t="s">
        <v>87</v>
      </c>
      <c r="BK213" s="197">
        <f t="shared" si="59"/>
        <v>0</v>
      </c>
      <c r="BL213" s="14" t="s">
        <v>256</v>
      </c>
      <c r="BM213" s="196" t="s">
        <v>559</v>
      </c>
    </row>
    <row r="214" spans="1:65" s="2" customFormat="1" ht="16.5" customHeight="1">
      <c r="A214" s="31"/>
      <c r="B214" s="32"/>
      <c r="C214" s="184" t="s">
        <v>452</v>
      </c>
      <c r="D214" s="184" t="s">
        <v>189</v>
      </c>
      <c r="E214" s="185" t="s">
        <v>561</v>
      </c>
      <c r="F214" s="186" t="s">
        <v>562</v>
      </c>
      <c r="G214" s="187" t="s">
        <v>270</v>
      </c>
      <c r="H214" s="188">
        <v>0.005</v>
      </c>
      <c r="I214" s="189"/>
      <c r="J214" s="190">
        <f t="shared" si="50"/>
        <v>0</v>
      </c>
      <c r="K214" s="191"/>
      <c r="L214" s="36"/>
      <c r="M214" s="192" t="s">
        <v>1</v>
      </c>
      <c r="N214" s="193" t="s">
        <v>44</v>
      </c>
      <c r="O214" s="68"/>
      <c r="P214" s="194">
        <f t="shared" si="51"/>
        <v>0</v>
      </c>
      <c r="Q214" s="194">
        <v>0</v>
      </c>
      <c r="R214" s="194">
        <f t="shared" si="52"/>
        <v>0</v>
      </c>
      <c r="S214" s="194">
        <v>0</v>
      </c>
      <c r="T214" s="195">
        <f t="shared" si="5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256</v>
      </c>
      <c r="AT214" s="196" t="s">
        <v>189</v>
      </c>
      <c r="AU214" s="196" t="s">
        <v>89</v>
      </c>
      <c r="AY214" s="14" t="s">
        <v>186</v>
      </c>
      <c r="BE214" s="197">
        <f t="shared" si="54"/>
        <v>0</v>
      </c>
      <c r="BF214" s="197">
        <f t="shared" si="55"/>
        <v>0</v>
      </c>
      <c r="BG214" s="197">
        <f t="shared" si="56"/>
        <v>0</v>
      </c>
      <c r="BH214" s="197">
        <f t="shared" si="57"/>
        <v>0</v>
      </c>
      <c r="BI214" s="197">
        <f t="shared" si="58"/>
        <v>0</v>
      </c>
      <c r="BJ214" s="14" t="s">
        <v>87</v>
      </c>
      <c r="BK214" s="197">
        <f t="shared" si="59"/>
        <v>0</v>
      </c>
      <c r="BL214" s="14" t="s">
        <v>256</v>
      </c>
      <c r="BM214" s="196" t="s">
        <v>1355</v>
      </c>
    </row>
    <row r="215" spans="1:65" s="2" customFormat="1" ht="16.5" customHeight="1">
      <c r="A215" s="31"/>
      <c r="B215" s="32"/>
      <c r="C215" s="184" t="s">
        <v>457</v>
      </c>
      <c r="D215" s="184" t="s">
        <v>189</v>
      </c>
      <c r="E215" s="185" t="s">
        <v>565</v>
      </c>
      <c r="F215" s="186" t="s">
        <v>566</v>
      </c>
      <c r="G215" s="187" t="s">
        <v>270</v>
      </c>
      <c r="H215" s="188">
        <v>0.005</v>
      </c>
      <c r="I215" s="189"/>
      <c r="J215" s="190">
        <f t="shared" si="50"/>
        <v>0</v>
      </c>
      <c r="K215" s="191"/>
      <c r="L215" s="36"/>
      <c r="M215" s="192" t="s">
        <v>1</v>
      </c>
      <c r="N215" s="193" t="s">
        <v>44</v>
      </c>
      <c r="O215" s="68"/>
      <c r="P215" s="194">
        <f t="shared" si="51"/>
        <v>0</v>
      </c>
      <c r="Q215" s="194">
        <v>0</v>
      </c>
      <c r="R215" s="194">
        <f t="shared" si="52"/>
        <v>0</v>
      </c>
      <c r="S215" s="194">
        <v>0</v>
      </c>
      <c r="T215" s="195">
        <f t="shared" si="5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256</v>
      </c>
      <c r="AT215" s="196" t="s">
        <v>189</v>
      </c>
      <c r="AU215" s="196" t="s">
        <v>89</v>
      </c>
      <c r="AY215" s="14" t="s">
        <v>186</v>
      </c>
      <c r="BE215" s="197">
        <f t="shared" si="54"/>
        <v>0</v>
      </c>
      <c r="BF215" s="197">
        <f t="shared" si="55"/>
        <v>0</v>
      </c>
      <c r="BG215" s="197">
        <f t="shared" si="56"/>
        <v>0</v>
      </c>
      <c r="BH215" s="197">
        <f t="shared" si="57"/>
        <v>0</v>
      </c>
      <c r="BI215" s="197">
        <f t="shared" si="58"/>
        <v>0</v>
      </c>
      <c r="BJ215" s="14" t="s">
        <v>87</v>
      </c>
      <c r="BK215" s="197">
        <f t="shared" si="59"/>
        <v>0</v>
      </c>
      <c r="BL215" s="14" t="s">
        <v>256</v>
      </c>
      <c r="BM215" s="196" t="s">
        <v>567</v>
      </c>
    </row>
    <row r="216" spans="1:65" s="2" customFormat="1" ht="16.5" customHeight="1">
      <c r="A216" s="31"/>
      <c r="B216" s="32"/>
      <c r="C216" s="184" t="s">
        <v>462</v>
      </c>
      <c r="D216" s="184" t="s">
        <v>189</v>
      </c>
      <c r="E216" s="185" t="s">
        <v>569</v>
      </c>
      <c r="F216" s="186" t="s">
        <v>570</v>
      </c>
      <c r="G216" s="187" t="s">
        <v>270</v>
      </c>
      <c r="H216" s="188">
        <v>0.005</v>
      </c>
      <c r="I216" s="189"/>
      <c r="J216" s="190">
        <f t="shared" si="50"/>
        <v>0</v>
      </c>
      <c r="K216" s="191"/>
      <c r="L216" s="36"/>
      <c r="M216" s="192" t="s">
        <v>1</v>
      </c>
      <c r="N216" s="193" t="s">
        <v>44</v>
      </c>
      <c r="O216" s="68"/>
      <c r="P216" s="194">
        <f t="shared" si="51"/>
        <v>0</v>
      </c>
      <c r="Q216" s="194">
        <v>0</v>
      </c>
      <c r="R216" s="194">
        <f t="shared" si="52"/>
        <v>0</v>
      </c>
      <c r="S216" s="194">
        <v>0</v>
      </c>
      <c r="T216" s="195">
        <f t="shared" si="5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256</v>
      </c>
      <c r="AT216" s="196" t="s">
        <v>189</v>
      </c>
      <c r="AU216" s="196" t="s">
        <v>89</v>
      </c>
      <c r="AY216" s="14" t="s">
        <v>186</v>
      </c>
      <c r="BE216" s="197">
        <f t="shared" si="54"/>
        <v>0</v>
      </c>
      <c r="BF216" s="197">
        <f t="shared" si="55"/>
        <v>0</v>
      </c>
      <c r="BG216" s="197">
        <f t="shared" si="56"/>
        <v>0</v>
      </c>
      <c r="BH216" s="197">
        <f t="shared" si="57"/>
        <v>0</v>
      </c>
      <c r="BI216" s="197">
        <f t="shared" si="58"/>
        <v>0</v>
      </c>
      <c r="BJ216" s="14" t="s">
        <v>87</v>
      </c>
      <c r="BK216" s="197">
        <f t="shared" si="59"/>
        <v>0</v>
      </c>
      <c r="BL216" s="14" t="s">
        <v>256</v>
      </c>
      <c r="BM216" s="196" t="s">
        <v>571</v>
      </c>
    </row>
    <row r="217" spans="2:63" s="12" customFormat="1" ht="22.9" customHeight="1">
      <c r="B217" s="168"/>
      <c r="C217" s="169"/>
      <c r="D217" s="170" t="s">
        <v>78</v>
      </c>
      <c r="E217" s="182" t="s">
        <v>600</v>
      </c>
      <c r="F217" s="182" t="s">
        <v>601</v>
      </c>
      <c r="G217" s="169"/>
      <c r="H217" s="169"/>
      <c r="I217" s="172"/>
      <c r="J217" s="183">
        <f>BK217</f>
        <v>0</v>
      </c>
      <c r="K217" s="169"/>
      <c r="L217" s="174"/>
      <c r="M217" s="175"/>
      <c r="N217" s="176"/>
      <c r="O217" s="176"/>
      <c r="P217" s="177">
        <f>SUM(P218:P221)</f>
        <v>0</v>
      </c>
      <c r="Q217" s="176"/>
      <c r="R217" s="177">
        <f>SUM(R218:R221)</f>
        <v>0</v>
      </c>
      <c r="S217" s="176"/>
      <c r="T217" s="178">
        <f>SUM(T218:T221)</f>
        <v>0.128832</v>
      </c>
      <c r="AR217" s="179" t="s">
        <v>89</v>
      </c>
      <c r="AT217" s="180" t="s">
        <v>78</v>
      </c>
      <c r="AU217" s="180" t="s">
        <v>87</v>
      </c>
      <c r="AY217" s="179" t="s">
        <v>186</v>
      </c>
      <c r="BK217" s="181">
        <f>SUM(BK218:BK221)</f>
        <v>0</v>
      </c>
    </row>
    <row r="218" spans="1:65" s="2" customFormat="1" ht="16.5" customHeight="1">
      <c r="A218" s="31"/>
      <c r="B218" s="32"/>
      <c r="C218" s="184" t="s">
        <v>466</v>
      </c>
      <c r="D218" s="184" t="s">
        <v>189</v>
      </c>
      <c r="E218" s="185" t="s">
        <v>603</v>
      </c>
      <c r="F218" s="186" t="s">
        <v>604</v>
      </c>
      <c r="G218" s="187" t="s">
        <v>308</v>
      </c>
      <c r="H218" s="188">
        <v>56</v>
      </c>
      <c r="I218" s="189"/>
      <c r="J218" s="190">
        <f>ROUND(I218*H218,1)</f>
        <v>0</v>
      </c>
      <c r="K218" s="191"/>
      <c r="L218" s="36"/>
      <c r="M218" s="192" t="s">
        <v>1</v>
      </c>
      <c r="N218" s="193" t="s">
        <v>44</v>
      </c>
      <c r="O218" s="68"/>
      <c r="P218" s="194">
        <f>O218*H218</f>
        <v>0</v>
      </c>
      <c r="Q218" s="194">
        <v>0</v>
      </c>
      <c r="R218" s="194">
        <f>Q218*H218</f>
        <v>0</v>
      </c>
      <c r="S218" s="194">
        <v>0.00215</v>
      </c>
      <c r="T218" s="195">
        <f>S218*H218</f>
        <v>0.12040000000000001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256</v>
      </c>
      <c r="AT218" s="196" t="s">
        <v>189</v>
      </c>
      <c r="AU218" s="196" t="s">
        <v>89</v>
      </c>
      <c r="AY218" s="14" t="s">
        <v>186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14" t="s">
        <v>87</v>
      </c>
      <c r="BK218" s="197">
        <f>ROUND(I218*H218,1)</f>
        <v>0</v>
      </c>
      <c r="BL218" s="14" t="s">
        <v>256</v>
      </c>
      <c r="BM218" s="196" t="s">
        <v>605</v>
      </c>
    </row>
    <row r="219" spans="1:65" s="2" customFormat="1" ht="21.75" customHeight="1">
      <c r="A219" s="31"/>
      <c r="B219" s="32"/>
      <c r="C219" s="184" t="s">
        <v>470</v>
      </c>
      <c r="D219" s="184" t="s">
        <v>189</v>
      </c>
      <c r="E219" s="185" t="s">
        <v>607</v>
      </c>
      <c r="F219" s="186" t="s">
        <v>608</v>
      </c>
      <c r="G219" s="187" t="s">
        <v>192</v>
      </c>
      <c r="H219" s="188">
        <v>4</v>
      </c>
      <c r="I219" s="189"/>
      <c r="J219" s="190">
        <f>ROUND(I219*H219,1)</f>
        <v>0</v>
      </c>
      <c r="K219" s="191"/>
      <c r="L219" s="36"/>
      <c r="M219" s="192" t="s">
        <v>1</v>
      </c>
      <c r="N219" s="193" t="s">
        <v>44</v>
      </c>
      <c r="O219" s="68"/>
      <c r="P219" s="194">
        <f>O219*H219</f>
        <v>0</v>
      </c>
      <c r="Q219" s="194">
        <v>0</v>
      </c>
      <c r="R219" s="194">
        <f>Q219*H219</f>
        <v>0</v>
      </c>
      <c r="S219" s="194">
        <v>4.8E-05</v>
      </c>
      <c r="T219" s="195">
        <f>S219*H219</f>
        <v>0.000192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256</v>
      </c>
      <c r="AT219" s="196" t="s">
        <v>189</v>
      </c>
      <c r="AU219" s="196" t="s">
        <v>89</v>
      </c>
      <c r="AY219" s="14" t="s">
        <v>186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4" t="s">
        <v>87</v>
      </c>
      <c r="BK219" s="197">
        <f>ROUND(I219*H219,1)</f>
        <v>0</v>
      </c>
      <c r="BL219" s="14" t="s">
        <v>256</v>
      </c>
      <c r="BM219" s="196" t="s">
        <v>609</v>
      </c>
    </row>
    <row r="220" spans="1:65" s="2" customFormat="1" ht="24.2" customHeight="1">
      <c r="A220" s="31"/>
      <c r="B220" s="32"/>
      <c r="C220" s="184" t="s">
        <v>474</v>
      </c>
      <c r="D220" s="184" t="s">
        <v>189</v>
      </c>
      <c r="E220" s="185" t="s">
        <v>611</v>
      </c>
      <c r="F220" s="186" t="s">
        <v>612</v>
      </c>
      <c r="G220" s="187" t="s">
        <v>192</v>
      </c>
      <c r="H220" s="188">
        <v>5</v>
      </c>
      <c r="I220" s="189"/>
      <c r="J220" s="190">
        <f>ROUND(I220*H220,1)</f>
        <v>0</v>
      </c>
      <c r="K220" s="191"/>
      <c r="L220" s="36"/>
      <c r="M220" s="192" t="s">
        <v>1</v>
      </c>
      <c r="N220" s="193" t="s">
        <v>44</v>
      </c>
      <c r="O220" s="68"/>
      <c r="P220" s="194">
        <f>O220*H220</f>
        <v>0</v>
      </c>
      <c r="Q220" s="194">
        <v>0</v>
      </c>
      <c r="R220" s="194">
        <f>Q220*H220</f>
        <v>0</v>
      </c>
      <c r="S220" s="194">
        <v>4.8E-05</v>
      </c>
      <c r="T220" s="195">
        <f>S220*H220</f>
        <v>0.00024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256</v>
      </c>
      <c r="AT220" s="196" t="s">
        <v>189</v>
      </c>
      <c r="AU220" s="196" t="s">
        <v>89</v>
      </c>
      <c r="AY220" s="14" t="s">
        <v>186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4" t="s">
        <v>87</v>
      </c>
      <c r="BK220" s="197">
        <f>ROUND(I220*H220,1)</f>
        <v>0</v>
      </c>
      <c r="BL220" s="14" t="s">
        <v>256</v>
      </c>
      <c r="BM220" s="196" t="s">
        <v>613</v>
      </c>
    </row>
    <row r="221" spans="1:65" s="2" customFormat="1" ht="21.75" customHeight="1">
      <c r="A221" s="31"/>
      <c r="B221" s="32"/>
      <c r="C221" s="184" t="s">
        <v>479</v>
      </c>
      <c r="D221" s="184" t="s">
        <v>189</v>
      </c>
      <c r="E221" s="185" t="s">
        <v>615</v>
      </c>
      <c r="F221" s="186" t="s">
        <v>616</v>
      </c>
      <c r="G221" s="187" t="s">
        <v>192</v>
      </c>
      <c r="H221" s="188">
        <v>8</v>
      </c>
      <c r="I221" s="189"/>
      <c r="J221" s="190">
        <f>ROUND(I221*H221,1)</f>
        <v>0</v>
      </c>
      <c r="K221" s="191"/>
      <c r="L221" s="36"/>
      <c r="M221" s="192" t="s">
        <v>1</v>
      </c>
      <c r="N221" s="193" t="s">
        <v>44</v>
      </c>
      <c r="O221" s="68"/>
      <c r="P221" s="194">
        <f>O221*H221</f>
        <v>0</v>
      </c>
      <c r="Q221" s="194">
        <v>0</v>
      </c>
      <c r="R221" s="194">
        <f>Q221*H221</f>
        <v>0</v>
      </c>
      <c r="S221" s="194">
        <v>0.001</v>
      </c>
      <c r="T221" s="195">
        <f>S221*H221</f>
        <v>0.008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256</v>
      </c>
      <c r="AT221" s="196" t="s">
        <v>189</v>
      </c>
      <c r="AU221" s="196" t="s">
        <v>89</v>
      </c>
      <c r="AY221" s="14" t="s">
        <v>186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14" t="s">
        <v>87</v>
      </c>
      <c r="BK221" s="197">
        <f>ROUND(I221*H221,1)</f>
        <v>0</v>
      </c>
      <c r="BL221" s="14" t="s">
        <v>256</v>
      </c>
      <c r="BM221" s="196" t="s">
        <v>617</v>
      </c>
    </row>
    <row r="222" spans="2:63" s="12" customFormat="1" ht="22.9" customHeight="1">
      <c r="B222" s="168"/>
      <c r="C222" s="169"/>
      <c r="D222" s="170" t="s">
        <v>78</v>
      </c>
      <c r="E222" s="182" t="s">
        <v>897</v>
      </c>
      <c r="F222" s="182" t="s">
        <v>898</v>
      </c>
      <c r="G222" s="169"/>
      <c r="H222" s="169"/>
      <c r="I222" s="172"/>
      <c r="J222" s="183">
        <f>BK222</f>
        <v>0</v>
      </c>
      <c r="K222" s="169"/>
      <c r="L222" s="174"/>
      <c r="M222" s="175"/>
      <c r="N222" s="176"/>
      <c r="O222" s="176"/>
      <c r="P222" s="177">
        <f>SUM(P223:P227)</f>
        <v>0</v>
      </c>
      <c r="Q222" s="176"/>
      <c r="R222" s="177">
        <f>SUM(R223:R227)</f>
        <v>0.76372</v>
      </c>
      <c r="S222" s="176"/>
      <c r="T222" s="178">
        <f>SUM(T223:T227)</f>
        <v>0</v>
      </c>
      <c r="AR222" s="179" t="s">
        <v>89</v>
      </c>
      <c r="AT222" s="180" t="s">
        <v>78</v>
      </c>
      <c r="AU222" s="180" t="s">
        <v>87</v>
      </c>
      <c r="AY222" s="179" t="s">
        <v>186</v>
      </c>
      <c r="BK222" s="181">
        <f>SUM(BK223:BK227)</f>
        <v>0</v>
      </c>
    </row>
    <row r="223" spans="1:65" s="2" customFormat="1" ht="21.75" customHeight="1">
      <c r="A223" s="31"/>
      <c r="B223" s="32"/>
      <c r="C223" s="184" t="s">
        <v>484</v>
      </c>
      <c r="D223" s="184" t="s">
        <v>189</v>
      </c>
      <c r="E223" s="185" t="s">
        <v>899</v>
      </c>
      <c r="F223" s="186" t="s">
        <v>900</v>
      </c>
      <c r="G223" s="187" t="s">
        <v>197</v>
      </c>
      <c r="H223" s="188">
        <v>48.8</v>
      </c>
      <c r="I223" s="189"/>
      <c r="J223" s="190">
        <f>ROUND(I223*H223,1)</f>
        <v>0</v>
      </c>
      <c r="K223" s="191"/>
      <c r="L223" s="36"/>
      <c r="M223" s="192" t="s">
        <v>1</v>
      </c>
      <c r="N223" s="193" t="s">
        <v>44</v>
      </c>
      <c r="O223" s="68"/>
      <c r="P223" s="194">
        <f>O223*H223</f>
        <v>0</v>
      </c>
      <c r="Q223" s="194">
        <v>0.01565</v>
      </c>
      <c r="R223" s="194">
        <f>Q223*H223</f>
        <v>0.76372</v>
      </c>
      <c r="S223" s="194">
        <v>0</v>
      </c>
      <c r="T223" s="195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256</v>
      </c>
      <c r="AT223" s="196" t="s">
        <v>189</v>
      </c>
      <c r="AU223" s="196" t="s">
        <v>89</v>
      </c>
      <c r="AY223" s="14" t="s">
        <v>186</v>
      </c>
      <c r="BE223" s="197">
        <f>IF(N223="základní",J223,0)</f>
        <v>0</v>
      </c>
      <c r="BF223" s="197">
        <f>IF(N223="snížená",J223,0)</f>
        <v>0</v>
      </c>
      <c r="BG223" s="197">
        <f>IF(N223="zákl. přenesená",J223,0)</f>
        <v>0</v>
      </c>
      <c r="BH223" s="197">
        <f>IF(N223="sníž. přenesená",J223,0)</f>
        <v>0</v>
      </c>
      <c r="BI223" s="197">
        <f>IF(N223="nulová",J223,0)</f>
        <v>0</v>
      </c>
      <c r="BJ223" s="14" t="s">
        <v>87</v>
      </c>
      <c r="BK223" s="197">
        <f>ROUND(I223*H223,1)</f>
        <v>0</v>
      </c>
      <c r="BL223" s="14" t="s">
        <v>256</v>
      </c>
      <c r="BM223" s="196" t="s">
        <v>1279</v>
      </c>
    </row>
    <row r="224" spans="1:47" s="2" customFormat="1" ht="29.25">
      <c r="A224" s="31"/>
      <c r="B224" s="32"/>
      <c r="C224" s="33"/>
      <c r="D224" s="198" t="s">
        <v>206</v>
      </c>
      <c r="E224" s="33"/>
      <c r="F224" s="199" t="s">
        <v>1356</v>
      </c>
      <c r="G224" s="33"/>
      <c r="H224" s="33"/>
      <c r="I224" s="200"/>
      <c r="J224" s="33"/>
      <c r="K224" s="33"/>
      <c r="L224" s="36"/>
      <c r="M224" s="201"/>
      <c r="N224" s="202"/>
      <c r="O224" s="68"/>
      <c r="P224" s="68"/>
      <c r="Q224" s="68"/>
      <c r="R224" s="68"/>
      <c r="S224" s="68"/>
      <c r="T224" s="69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4" t="s">
        <v>206</v>
      </c>
      <c r="AU224" s="14" t="s">
        <v>89</v>
      </c>
    </row>
    <row r="225" spans="1:65" s="2" customFormat="1" ht="16.5" customHeight="1">
      <c r="A225" s="31"/>
      <c r="B225" s="32"/>
      <c r="C225" s="184" t="s">
        <v>488</v>
      </c>
      <c r="D225" s="184" t="s">
        <v>189</v>
      </c>
      <c r="E225" s="185" t="s">
        <v>906</v>
      </c>
      <c r="F225" s="186" t="s">
        <v>907</v>
      </c>
      <c r="G225" s="187" t="s">
        <v>270</v>
      </c>
      <c r="H225" s="188">
        <v>0.764</v>
      </c>
      <c r="I225" s="189"/>
      <c r="J225" s="190">
        <f>ROUND(I225*H225,1)</f>
        <v>0</v>
      </c>
      <c r="K225" s="191"/>
      <c r="L225" s="36"/>
      <c r="M225" s="192" t="s">
        <v>1</v>
      </c>
      <c r="N225" s="193" t="s">
        <v>44</v>
      </c>
      <c r="O225" s="68"/>
      <c r="P225" s="194">
        <f>O225*H225</f>
        <v>0</v>
      </c>
      <c r="Q225" s="194">
        <v>0</v>
      </c>
      <c r="R225" s="194">
        <f>Q225*H225</f>
        <v>0</v>
      </c>
      <c r="S225" s="194">
        <v>0</v>
      </c>
      <c r="T225" s="195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256</v>
      </c>
      <c r="AT225" s="196" t="s">
        <v>189</v>
      </c>
      <c r="AU225" s="196" t="s">
        <v>89</v>
      </c>
      <c r="AY225" s="14" t="s">
        <v>186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4" t="s">
        <v>87</v>
      </c>
      <c r="BK225" s="197">
        <f>ROUND(I225*H225,1)</f>
        <v>0</v>
      </c>
      <c r="BL225" s="14" t="s">
        <v>256</v>
      </c>
      <c r="BM225" s="196" t="s">
        <v>1357</v>
      </c>
    </row>
    <row r="226" spans="1:65" s="2" customFormat="1" ht="16.5" customHeight="1">
      <c r="A226" s="31"/>
      <c r="B226" s="32"/>
      <c r="C226" s="184" t="s">
        <v>492</v>
      </c>
      <c r="D226" s="184" t="s">
        <v>189</v>
      </c>
      <c r="E226" s="185" t="s">
        <v>909</v>
      </c>
      <c r="F226" s="186" t="s">
        <v>910</v>
      </c>
      <c r="G226" s="187" t="s">
        <v>270</v>
      </c>
      <c r="H226" s="188">
        <v>0.74</v>
      </c>
      <c r="I226" s="189"/>
      <c r="J226" s="190">
        <f>ROUND(I226*H226,1)</f>
        <v>0</v>
      </c>
      <c r="K226" s="191"/>
      <c r="L226" s="36"/>
      <c r="M226" s="192" t="s">
        <v>1</v>
      </c>
      <c r="N226" s="193" t="s">
        <v>44</v>
      </c>
      <c r="O226" s="68"/>
      <c r="P226" s="194">
        <f>O226*H226</f>
        <v>0</v>
      </c>
      <c r="Q226" s="194">
        <v>0</v>
      </c>
      <c r="R226" s="194">
        <f>Q226*H226</f>
        <v>0</v>
      </c>
      <c r="S226" s="194">
        <v>0</v>
      </c>
      <c r="T226" s="195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256</v>
      </c>
      <c r="AT226" s="196" t="s">
        <v>189</v>
      </c>
      <c r="AU226" s="196" t="s">
        <v>89</v>
      </c>
      <c r="AY226" s="14" t="s">
        <v>186</v>
      </c>
      <c r="BE226" s="197">
        <f>IF(N226="základní",J226,0)</f>
        <v>0</v>
      </c>
      <c r="BF226" s="197">
        <f>IF(N226="snížená",J226,0)</f>
        <v>0</v>
      </c>
      <c r="BG226" s="197">
        <f>IF(N226="zákl. přenesená",J226,0)</f>
        <v>0</v>
      </c>
      <c r="BH226" s="197">
        <f>IF(N226="sníž. přenesená",J226,0)</f>
        <v>0</v>
      </c>
      <c r="BI226" s="197">
        <f>IF(N226="nulová",J226,0)</f>
        <v>0</v>
      </c>
      <c r="BJ226" s="14" t="s">
        <v>87</v>
      </c>
      <c r="BK226" s="197">
        <f>ROUND(I226*H226,1)</f>
        <v>0</v>
      </c>
      <c r="BL226" s="14" t="s">
        <v>256</v>
      </c>
      <c r="BM226" s="196" t="s">
        <v>1281</v>
      </c>
    </row>
    <row r="227" spans="1:65" s="2" customFormat="1" ht="16.5" customHeight="1">
      <c r="A227" s="31"/>
      <c r="B227" s="32"/>
      <c r="C227" s="184" t="s">
        <v>496</v>
      </c>
      <c r="D227" s="184" t="s">
        <v>189</v>
      </c>
      <c r="E227" s="185" t="s">
        <v>912</v>
      </c>
      <c r="F227" s="186" t="s">
        <v>913</v>
      </c>
      <c r="G227" s="187" t="s">
        <v>270</v>
      </c>
      <c r="H227" s="188">
        <v>0.74</v>
      </c>
      <c r="I227" s="189"/>
      <c r="J227" s="190">
        <f>ROUND(I227*H227,1)</f>
        <v>0</v>
      </c>
      <c r="K227" s="191"/>
      <c r="L227" s="36"/>
      <c r="M227" s="192" t="s">
        <v>1</v>
      </c>
      <c r="N227" s="193" t="s">
        <v>44</v>
      </c>
      <c r="O227" s="68"/>
      <c r="P227" s="194">
        <f>O227*H227</f>
        <v>0</v>
      </c>
      <c r="Q227" s="194">
        <v>0</v>
      </c>
      <c r="R227" s="194">
        <f>Q227*H227</f>
        <v>0</v>
      </c>
      <c r="S227" s="194">
        <v>0</v>
      </c>
      <c r="T227" s="195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256</v>
      </c>
      <c r="AT227" s="196" t="s">
        <v>189</v>
      </c>
      <c r="AU227" s="196" t="s">
        <v>89</v>
      </c>
      <c r="AY227" s="14" t="s">
        <v>186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4" t="s">
        <v>87</v>
      </c>
      <c r="BK227" s="197">
        <f>ROUND(I227*H227,1)</f>
        <v>0</v>
      </c>
      <c r="BL227" s="14" t="s">
        <v>256</v>
      </c>
      <c r="BM227" s="196" t="s">
        <v>1282</v>
      </c>
    </row>
    <row r="228" spans="2:63" s="12" customFormat="1" ht="22.9" customHeight="1">
      <c r="B228" s="168"/>
      <c r="C228" s="169"/>
      <c r="D228" s="170" t="s">
        <v>78</v>
      </c>
      <c r="E228" s="182" t="s">
        <v>1283</v>
      </c>
      <c r="F228" s="182" t="s">
        <v>1284</v>
      </c>
      <c r="G228" s="169"/>
      <c r="H228" s="169"/>
      <c r="I228" s="172"/>
      <c r="J228" s="183">
        <f>BK228</f>
        <v>0</v>
      </c>
      <c r="K228" s="169"/>
      <c r="L228" s="174"/>
      <c r="M228" s="175"/>
      <c r="N228" s="176"/>
      <c r="O228" s="176"/>
      <c r="P228" s="177">
        <f>SUM(P229:P234)</f>
        <v>0</v>
      </c>
      <c r="Q228" s="176"/>
      <c r="R228" s="177">
        <f>SUM(R229:R234)</f>
        <v>0.789584</v>
      </c>
      <c r="S228" s="176"/>
      <c r="T228" s="178">
        <f>SUM(T229:T234)</f>
        <v>0</v>
      </c>
      <c r="AR228" s="179" t="s">
        <v>89</v>
      </c>
      <c r="AT228" s="180" t="s">
        <v>78</v>
      </c>
      <c r="AU228" s="180" t="s">
        <v>87</v>
      </c>
      <c r="AY228" s="179" t="s">
        <v>186</v>
      </c>
      <c r="BK228" s="181">
        <f>SUM(BK229:BK234)</f>
        <v>0</v>
      </c>
    </row>
    <row r="229" spans="1:65" s="2" customFormat="1" ht="16.5" customHeight="1">
      <c r="A229" s="31"/>
      <c r="B229" s="32"/>
      <c r="C229" s="184" t="s">
        <v>500</v>
      </c>
      <c r="D229" s="184" t="s">
        <v>189</v>
      </c>
      <c r="E229" s="185" t="s">
        <v>1285</v>
      </c>
      <c r="F229" s="186" t="s">
        <v>1286</v>
      </c>
      <c r="G229" s="187" t="s">
        <v>197</v>
      </c>
      <c r="H229" s="188">
        <v>48.8</v>
      </c>
      <c r="I229" s="189"/>
      <c r="J229" s="190">
        <f>ROUND(I229*H229,1)</f>
        <v>0</v>
      </c>
      <c r="K229" s="191"/>
      <c r="L229" s="36"/>
      <c r="M229" s="192" t="s">
        <v>1</v>
      </c>
      <c r="N229" s="193" t="s">
        <v>44</v>
      </c>
      <c r="O229" s="68"/>
      <c r="P229" s="194">
        <f>O229*H229</f>
        <v>0</v>
      </c>
      <c r="Q229" s="194">
        <v>0.01608</v>
      </c>
      <c r="R229" s="194">
        <f>Q229*H229</f>
        <v>0.784704</v>
      </c>
      <c r="S229" s="194">
        <v>0</v>
      </c>
      <c r="T229" s="195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256</v>
      </c>
      <c r="AT229" s="196" t="s">
        <v>189</v>
      </c>
      <c r="AU229" s="196" t="s">
        <v>89</v>
      </c>
      <c r="AY229" s="14" t="s">
        <v>186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4" t="s">
        <v>87</v>
      </c>
      <c r="BK229" s="197">
        <f>ROUND(I229*H229,1)</f>
        <v>0</v>
      </c>
      <c r="BL229" s="14" t="s">
        <v>256</v>
      </c>
      <c r="BM229" s="196" t="s">
        <v>1287</v>
      </c>
    </row>
    <row r="230" spans="1:47" s="2" customFormat="1" ht="19.5">
      <c r="A230" s="31"/>
      <c r="B230" s="32"/>
      <c r="C230" s="33"/>
      <c r="D230" s="198" t="s">
        <v>206</v>
      </c>
      <c r="E230" s="33"/>
      <c r="F230" s="199" t="s">
        <v>1358</v>
      </c>
      <c r="G230" s="33"/>
      <c r="H230" s="33"/>
      <c r="I230" s="200"/>
      <c r="J230" s="33"/>
      <c r="K230" s="33"/>
      <c r="L230" s="36"/>
      <c r="M230" s="201"/>
      <c r="N230" s="202"/>
      <c r="O230" s="68"/>
      <c r="P230" s="68"/>
      <c r="Q230" s="68"/>
      <c r="R230" s="68"/>
      <c r="S230" s="68"/>
      <c r="T230" s="69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T230" s="14" t="s">
        <v>206</v>
      </c>
      <c r="AU230" s="14" t="s">
        <v>89</v>
      </c>
    </row>
    <row r="231" spans="1:65" s="2" customFormat="1" ht="16.5" customHeight="1">
      <c r="A231" s="31"/>
      <c r="B231" s="32"/>
      <c r="C231" s="184" t="s">
        <v>506</v>
      </c>
      <c r="D231" s="184" t="s">
        <v>189</v>
      </c>
      <c r="E231" s="185" t="s">
        <v>1289</v>
      </c>
      <c r="F231" s="186" t="s">
        <v>1290</v>
      </c>
      <c r="G231" s="187" t="s">
        <v>197</v>
      </c>
      <c r="H231" s="188">
        <v>48.8</v>
      </c>
      <c r="I231" s="189"/>
      <c r="J231" s="190">
        <f>ROUND(I231*H231,1)</f>
        <v>0</v>
      </c>
      <c r="K231" s="191"/>
      <c r="L231" s="36"/>
      <c r="M231" s="192" t="s">
        <v>1</v>
      </c>
      <c r="N231" s="193" t="s">
        <v>44</v>
      </c>
      <c r="O231" s="68"/>
      <c r="P231" s="194">
        <f>O231*H231</f>
        <v>0</v>
      </c>
      <c r="Q231" s="194">
        <v>0.0001</v>
      </c>
      <c r="R231" s="194">
        <f>Q231*H231</f>
        <v>0.00488</v>
      </c>
      <c r="S231" s="194">
        <v>0</v>
      </c>
      <c r="T231" s="195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256</v>
      </c>
      <c r="AT231" s="196" t="s">
        <v>189</v>
      </c>
      <c r="AU231" s="196" t="s">
        <v>89</v>
      </c>
      <c r="AY231" s="14" t="s">
        <v>186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4" t="s">
        <v>87</v>
      </c>
      <c r="BK231" s="197">
        <f>ROUND(I231*H231,1)</f>
        <v>0</v>
      </c>
      <c r="BL231" s="14" t="s">
        <v>256</v>
      </c>
      <c r="BM231" s="196" t="s">
        <v>1291</v>
      </c>
    </row>
    <row r="232" spans="1:65" s="2" customFormat="1" ht="16.5" customHeight="1">
      <c r="A232" s="31"/>
      <c r="B232" s="32"/>
      <c r="C232" s="184" t="s">
        <v>510</v>
      </c>
      <c r="D232" s="184" t="s">
        <v>189</v>
      </c>
      <c r="E232" s="185" t="s">
        <v>1292</v>
      </c>
      <c r="F232" s="186" t="s">
        <v>1293</v>
      </c>
      <c r="G232" s="187" t="s">
        <v>270</v>
      </c>
      <c r="H232" s="188">
        <v>0.79</v>
      </c>
      <c r="I232" s="189"/>
      <c r="J232" s="190">
        <f>ROUND(I232*H232,1)</f>
        <v>0</v>
      </c>
      <c r="K232" s="191"/>
      <c r="L232" s="36"/>
      <c r="M232" s="192" t="s">
        <v>1</v>
      </c>
      <c r="N232" s="193" t="s">
        <v>44</v>
      </c>
      <c r="O232" s="68"/>
      <c r="P232" s="194">
        <f>O232*H232</f>
        <v>0</v>
      </c>
      <c r="Q232" s="194">
        <v>0</v>
      </c>
      <c r="R232" s="194">
        <f>Q232*H232</f>
        <v>0</v>
      </c>
      <c r="S232" s="194">
        <v>0</v>
      </c>
      <c r="T232" s="19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256</v>
      </c>
      <c r="AT232" s="196" t="s">
        <v>189</v>
      </c>
      <c r="AU232" s="196" t="s">
        <v>89</v>
      </c>
      <c r="AY232" s="14" t="s">
        <v>186</v>
      </c>
      <c r="BE232" s="197">
        <f>IF(N232="základní",J232,0)</f>
        <v>0</v>
      </c>
      <c r="BF232" s="197">
        <f>IF(N232="snížená",J232,0)</f>
        <v>0</v>
      </c>
      <c r="BG232" s="197">
        <f>IF(N232="zákl. přenesená",J232,0)</f>
        <v>0</v>
      </c>
      <c r="BH232" s="197">
        <f>IF(N232="sníž. přenesená",J232,0)</f>
        <v>0</v>
      </c>
      <c r="BI232" s="197">
        <f>IF(N232="nulová",J232,0)</f>
        <v>0</v>
      </c>
      <c r="BJ232" s="14" t="s">
        <v>87</v>
      </c>
      <c r="BK232" s="197">
        <f>ROUND(I232*H232,1)</f>
        <v>0</v>
      </c>
      <c r="BL232" s="14" t="s">
        <v>256</v>
      </c>
      <c r="BM232" s="196" t="s">
        <v>1359</v>
      </c>
    </row>
    <row r="233" spans="1:65" s="2" customFormat="1" ht="16.5" customHeight="1">
      <c r="A233" s="31"/>
      <c r="B233" s="32"/>
      <c r="C233" s="184" t="s">
        <v>514</v>
      </c>
      <c r="D233" s="184" t="s">
        <v>189</v>
      </c>
      <c r="E233" s="185" t="s">
        <v>1295</v>
      </c>
      <c r="F233" s="186" t="s">
        <v>1296</v>
      </c>
      <c r="G233" s="187" t="s">
        <v>270</v>
      </c>
      <c r="H233" s="188">
        <v>0.765</v>
      </c>
      <c r="I233" s="189"/>
      <c r="J233" s="190">
        <f>ROUND(I233*H233,1)</f>
        <v>0</v>
      </c>
      <c r="K233" s="191"/>
      <c r="L233" s="36"/>
      <c r="M233" s="192" t="s">
        <v>1</v>
      </c>
      <c r="N233" s="193" t="s">
        <v>44</v>
      </c>
      <c r="O233" s="68"/>
      <c r="P233" s="194">
        <f>O233*H233</f>
        <v>0</v>
      </c>
      <c r="Q233" s="194">
        <v>0</v>
      </c>
      <c r="R233" s="194">
        <f>Q233*H233</f>
        <v>0</v>
      </c>
      <c r="S233" s="194">
        <v>0</v>
      </c>
      <c r="T233" s="195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256</v>
      </c>
      <c r="AT233" s="196" t="s">
        <v>189</v>
      </c>
      <c r="AU233" s="196" t="s">
        <v>89</v>
      </c>
      <c r="AY233" s="14" t="s">
        <v>186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4" t="s">
        <v>87</v>
      </c>
      <c r="BK233" s="197">
        <f>ROUND(I233*H233,1)</f>
        <v>0</v>
      </c>
      <c r="BL233" s="14" t="s">
        <v>256</v>
      </c>
      <c r="BM233" s="196" t="s">
        <v>1297</v>
      </c>
    </row>
    <row r="234" spans="1:65" s="2" customFormat="1" ht="16.5" customHeight="1">
      <c r="A234" s="31"/>
      <c r="B234" s="32"/>
      <c r="C234" s="184" t="s">
        <v>518</v>
      </c>
      <c r="D234" s="184" t="s">
        <v>189</v>
      </c>
      <c r="E234" s="185" t="s">
        <v>1298</v>
      </c>
      <c r="F234" s="186" t="s">
        <v>1299</v>
      </c>
      <c r="G234" s="187" t="s">
        <v>270</v>
      </c>
      <c r="H234" s="188">
        <v>0.765</v>
      </c>
      <c r="I234" s="189"/>
      <c r="J234" s="190">
        <f>ROUND(I234*H234,1)</f>
        <v>0</v>
      </c>
      <c r="K234" s="191"/>
      <c r="L234" s="36"/>
      <c r="M234" s="192" t="s">
        <v>1</v>
      </c>
      <c r="N234" s="193" t="s">
        <v>44</v>
      </c>
      <c r="O234" s="68"/>
      <c r="P234" s="194">
        <f>O234*H234</f>
        <v>0</v>
      </c>
      <c r="Q234" s="194">
        <v>0</v>
      </c>
      <c r="R234" s="194">
        <f>Q234*H234</f>
        <v>0</v>
      </c>
      <c r="S234" s="194">
        <v>0</v>
      </c>
      <c r="T234" s="195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256</v>
      </c>
      <c r="AT234" s="196" t="s">
        <v>189</v>
      </c>
      <c r="AU234" s="196" t="s">
        <v>89</v>
      </c>
      <c r="AY234" s="14" t="s">
        <v>186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4" t="s">
        <v>87</v>
      </c>
      <c r="BK234" s="197">
        <f>ROUND(I234*H234,1)</f>
        <v>0</v>
      </c>
      <c r="BL234" s="14" t="s">
        <v>256</v>
      </c>
      <c r="BM234" s="196" t="s">
        <v>1300</v>
      </c>
    </row>
    <row r="235" spans="2:63" s="12" customFormat="1" ht="22.9" customHeight="1">
      <c r="B235" s="168"/>
      <c r="C235" s="169"/>
      <c r="D235" s="170" t="s">
        <v>78</v>
      </c>
      <c r="E235" s="182" t="s">
        <v>627</v>
      </c>
      <c r="F235" s="182" t="s">
        <v>628</v>
      </c>
      <c r="G235" s="169"/>
      <c r="H235" s="169"/>
      <c r="I235" s="172"/>
      <c r="J235" s="183">
        <f>BK235</f>
        <v>0</v>
      </c>
      <c r="K235" s="169"/>
      <c r="L235" s="174"/>
      <c r="M235" s="175"/>
      <c r="N235" s="176"/>
      <c r="O235" s="176"/>
      <c r="P235" s="177">
        <f>SUM(P236:P239)</f>
        <v>0</v>
      </c>
      <c r="Q235" s="176"/>
      <c r="R235" s="177">
        <f>SUM(R236:R239)</f>
        <v>0</v>
      </c>
      <c r="S235" s="176"/>
      <c r="T235" s="178">
        <f>SUM(T236:T239)</f>
        <v>0.0276</v>
      </c>
      <c r="AR235" s="179" t="s">
        <v>89</v>
      </c>
      <c r="AT235" s="180" t="s">
        <v>78</v>
      </c>
      <c r="AU235" s="180" t="s">
        <v>87</v>
      </c>
      <c r="AY235" s="179" t="s">
        <v>186</v>
      </c>
      <c r="BK235" s="181">
        <f>SUM(BK236:BK239)</f>
        <v>0</v>
      </c>
    </row>
    <row r="236" spans="1:65" s="2" customFormat="1" ht="16.5" customHeight="1">
      <c r="A236" s="31"/>
      <c r="B236" s="32"/>
      <c r="C236" s="184" t="s">
        <v>522</v>
      </c>
      <c r="D236" s="184" t="s">
        <v>189</v>
      </c>
      <c r="E236" s="185" t="s">
        <v>630</v>
      </c>
      <c r="F236" s="186" t="s">
        <v>631</v>
      </c>
      <c r="G236" s="187" t="s">
        <v>192</v>
      </c>
      <c r="H236" s="188">
        <v>1</v>
      </c>
      <c r="I236" s="189"/>
      <c r="J236" s="190">
        <f>ROUND(I236*H236,1)</f>
        <v>0</v>
      </c>
      <c r="K236" s="191"/>
      <c r="L236" s="36"/>
      <c r="M236" s="192" t="s">
        <v>1</v>
      </c>
      <c r="N236" s="193" t="s">
        <v>44</v>
      </c>
      <c r="O236" s="68"/>
      <c r="P236" s="194">
        <f>O236*H236</f>
        <v>0</v>
      </c>
      <c r="Q236" s="194">
        <v>0</v>
      </c>
      <c r="R236" s="194">
        <f>Q236*H236</f>
        <v>0</v>
      </c>
      <c r="S236" s="194">
        <v>0.0018</v>
      </c>
      <c r="T236" s="195">
        <f>S236*H236</f>
        <v>0.0018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256</v>
      </c>
      <c r="AT236" s="196" t="s">
        <v>189</v>
      </c>
      <c r="AU236" s="196" t="s">
        <v>89</v>
      </c>
      <c r="AY236" s="14" t="s">
        <v>186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4" t="s">
        <v>87</v>
      </c>
      <c r="BK236" s="197">
        <f>ROUND(I236*H236,1)</f>
        <v>0</v>
      </c>
      <c r="BL236" s="14" t="s">
        <v>256</v>
      </c>
      <c r="BM236" s="196" t="s">
        <v>632</v>
      </c>
    </row>
    <row r="237" spans="1:65" s="2" customFormat="1" ht="16.5" customHeight="1">
      <c r="A237" s="31"/>
      <c r="B237" s="32"/>
      <c r="C237" s="184" t="s">
        <v>526</v>
      </c>
      <c r="D237" s="184" t="s">
        <v>189</v>
      </c>
      <c r="E237" s="185" t="s">
        <v>634</v>
      </c>
      <c r="F237" s="186" t="s">
        <v>635</v>
      </c>
      <c r="G237" s="187" t="s">
        <v>192</v>
      </c>
      <c r="H237" s="188">
        <v>1</v>
      </c>
      <c r="I237" s="189"/>
      <c r="J237" s="190">
        <f>ROUND(I237*H237,1)</f>
        <v>0</v>
      </c>
      <c r="K237" s="191"/>
      <c r="L237" s="36"/>
      <c r="M237" s="192" t="s">
        <v>1</v>
      </c>
      <c r="N237" s="193" t="s">
        <v>44</v>
      </c>
      <c r="O237" s="68"/>
      <c r="P237" s="194">
        <f>O237*H237</f>
        <v>0</v>
      </c>
      <c r="Q237" s="194">
        <v>0</v>
      </c>
      <c r="R237" s="194">
        <f>Q237*H237</f>
        <v>0</v>
      </c>
      <c r="S237" s="194">
        <v>0.024</v>
      </c>
      <c r="T237" s="195">
        <f>S237*H237</f>
        <v>0.024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256</v>
      </c>
      <c r="AT237" s="196" t="s">
        <v>189</v>
      </c>
      <c r="AU237" s="196" t="s">
        <v>89</v>
      </c>
      <c r="AY237" s="14" t="s">
        <v>186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14" t="s">
        <v>87</v>
      </c>
      <c r="BK237" s="197">
        <f>ROUND(I237*H237,1)</f>
        <v>0</v>
      </c>
      <c r="BL237" s="14" t="s">
        <v>256</v>
      </c>
      <c r="BM237" s="196" t="s">
        <v>636</v>
      </c>
    </row>
    <row r="238" spans="1:65" s="2" customFormat="1" ht="24.2" customHeight="1">
      <c r="A238" s="31"/>
      <c r="B238" s="32"/>
      <c r="C238" s="184" t="s">
        <v>530</v>
      </c>
      <c r="D238" s="184" t="s">
        <v>189</v>
      </c>
      <c r="E238" s="185" t="s">
        <v>638</v>
      </c>
      <c r="F238" s="186" t="s">
        <v>1360</v>
      </c>
      <c r="G238" s="187" t="s">
        <v>624</v>
      </c>
      <c r="H238" s="188">
        <v>1</v>
      </c>
      <c r="I238" s="189"/>
      <c r="J238" s="190">
        <f>ROUND(I238*H238,1)</f>
        <v>0</v>
      </c>
      <c r="K238" s="191"/>
      <c r="L238" s="36"/>
      <c r="M238" s="192" t="s">
        <v>1</v>
      </c>
      <c r="N238" s="193" t="s">
        <v>44</v>
      </c>
      <c r="O238" s="68"/>
      <c r="P238" s="194">
        <f>O238*H238</f>
        <v>0</v>
      </c>
      <c r="Q238" s="194">
        <v>0</v>
      </c>
      <c r="R238" s="194">
        <f>Q238*H238</f>
        <v>0</v>
      </c>
      <c r="S238" s="194">
        <v>0.0018</v>
      </c>
      <c r="T238" s="195">
        <f>S238*H238</f>
        <v>0.0018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256</v>
      </c>
      <c r="AT238" s="196" t="s">
        <v>189</v>
      </c>
      <c r="AU238" s="196" t="s">
        <v>89</v>
      </c>
      <c r="AY238" s="14" t="s">
        <v>186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4" t="s">
        <v>87</v>
      </c>
      <c r="BK238" s="197">
        <f>ROUND(I238*H238,1)</f>
        <v>0</v>
      </c>
      <c r="BL238" s="14" t="s">
        <v>256</v>
      </c>
      <c r="BM238" s="196" t="s">
        <v>640</v>
      </c>
    </row>
    <row r="239" spans="1:47" s="2" customFormat="1" ht="29.25">
      <c r="A239" s="31"/>
      <c r="B239" s="32"/>
      <c r="C239" s="33"/>
      <c r="D239" s="198" t="s">
        <v>206</v>
      </c>
      <c r="E239" s="33"/>
      <c r="F239" s="199" t="s">
        <v>1361</v>
      </c>
      <c r="G239" s="33"/>
      <c r="H239" s="33"/>
      <c r="I239" s="200"/>
      <c r="J239" s="33"/>
      <c r="K239" s="33"/>
      <c r="L239" s="36"/>
      <c r="M239" s="201"/>
      <c r="N239" s="202"/>
      <c r="O239" s="68"/>
      <c r="P239" s="68"/>
      <c r="Q239" s="68"/>
      <c r="R239" s="68"/>
      <c r="S239" s="68"/>
      <c r="T239" s="69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T239" s="14" t="s">
        <v>206</v>
      </c>
      <c r="AU239" s="14" t="s">
        <v>89</v>
      </c>
    </row>
    <row r="240" spans="2:63" s="12" customFormat="1" ht="22.9" customHeight="1">
      <c r="B240" s="168"/>
      <c r="C240" s="169"/>
      <c r="D240" s="170" t="s">
        <v>78</v>
      </c>
      <c r="E240" s="182" t="s">
        <v>1117</v>
      </c>
      <c r="F240" s="182" t="s">
        <v>1118</v>
      </c>
      <c r="G240" s="169"/>
      <c r="H240" s="169"/>
      <c r="I240" s="172"/>
      <c r="J240" s="183">
        <f>BK240</f>
        <v>0</v>
      </c>
      <c r="K240" s="169"/>
      <c r="L240" s="174"/>
      <c r="M240" s="175"/>
      <c r="N240" s="176"/>
      <c r="O240" s="176"/>
      <c r="P240" s="177">
        <f>SUM(P241:P242)</f>
        <v>0</v>
      </c>
      <c r="Q240" s="176"/>
      <c r="R240" s="177">
        <f>SUM(R241:R242)</f>
        <v>0</v>
      </c>
      <c r="S240" s="176"/>
      <c r="T240" s="178">
        <f>SUM(T241:T242)</f>
        <v>0.976</v>
      </c>
      <c r="AR240" s="179" t="s">
        <v>89</v>
      </c>
      <c r="AT240" s="180" t="s">
        <v>78</v>
      </c>
      <c r="AU240" s="180" t="s">
        <v>87</v>
      </c>
      <c r="AY240" s="179" t="s">
        <v>186</v>
      </c>
      <c r="BK240" s="181">
        <f>SUM(BK241:BK242)</f>
        <v>0</v>
      </c>
    </row>
    <row r="241" spans="1:65" s="2" customFormat="1" ht="16.5" customHeight="1">
      <c r="A241" s="31"/>
      <c r="B241" s="32"/>
      <c r="C241" s="184" t="s">
        <v>534</v>
      </c>
      <c r="D241" s="184" t="s">
        <v>189</v>
      </c>
      <c r="E241" s="185" t="s">
        <v>1119</v>
      </c>
      <c r="F241" s="186" t="s">
        <v>1120</v>
      </c>
      <c r="G241" s="187" t="s">
        <v>197</v>
      </c>
      <c r="H241" s="188">
        <v>48.8</v>
      </c>
      <c r="I241" s="189"/>
      <c r="J241" s="190">
        <f>ROUND(I241*H241,1)</f>
        <v>0</v>
      </c>
      <c r="K241" s="191"/>
      <c r="L241" s="36"/>
      <c r="M241" s="192" t="s">
        <v>1</v>
      </c>
      <c r="N241" s="193" t="s">
        <v>44</v>
      </c>
      <c r="O241" s="68"/>
      <c r="P241" s="194">
        <f>O241*H241</f>
        <v>0</v>
      </c>
      <c r="Q241" s="194">
        <v>0</v>
      </c>
      <c r="R241" s="194">
        <f>Q241*H241</f>
        <v>0</v>
      </c>
      <c r="S241" s="194">
        <v>0.02</v>
      </c>
      <c r="T241" s="195">
        <f>S241*H241</f>
        <v>0.976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256</v>
      </c>
      <c r="AT241" s="196" t="s">
        <v>189</v>
      </c>
      <c r="AU241" s="196" t="s">
        <v>89</v>
      </c>
      <c r="AY241" s="14" t="s">
        <v>186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14" t="s">
        <v>87</v>
      </c>
      <c r="BK241" s="197">
        <f>ROUND(I241*H241,1)</f>
        <v>0</v>
      </c>
      <c r="BL241" s="14" t="s">
        <v>256</v>
      </c>
      <c r="BM241" s="196" t="s">
        <v>1121</v>
      </c>
    </row>
    <row r="242" spans="1:47" s="2" customFormat="1" ht="19.5">
      <c r="A242" s="31"/>
      <c r="B242" s="32"/>
      <c r="C242" s="33"/>
      <c r="D242" s="198" t="s">
        <v>206</v>
      </c>
      <c r="E242" s="33"/>
      <c r="F242" s="199" t="s">
        <v>1362</v>
      </c>
      <c r="G242" s="33"/>
      <c r="H242" s="33"/>
      <c r="I242" s="200"/>
      <c r="J242" s="33"/>
      <c r="K242" s="33"/>
      <c r="L242" s="36"/>
      <c r="M242" s="201"/>
      <c r="N242" s="202"/>
      <c r="O242" s="68"/>
      <c r="P242" s="68"/>
      <c r="Q242" s="68"/>
      <c r="R242" s="68"/>
      <c r="S242" s="68"/>
      <c r="T242" s="69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T242" s="14" t="s">
        <v>206</v>
      </c>
      <c r="AU242" s="14" t="s">
        <v>89</v>
      </c>
    </row>
    <row r="243" spans="2:63" s="12" customFormat="1" ht="22.9" customHeight="1">
      <c r="B243" s="168"/>
      <c r="C243" s="169"/>
      <c r="D243" s="170" t="s">
        <v>78</v>
      </c>
      <c r="E243" s="182" t="s">
        <v>654</v>
      </c>
      <c r="F243" s="182" t="s">
        <v>655</v>
      </c>
      <c r="G243" s="169"/>
      <c r="H243" s="169"/>
      <c r="I243" s="172"/>
      <c r="J243" s="183">
        <f>BK243</f>
        <v>0</v>
      </c>
      <c r="K243" s="169"/>
      <c r="L243" s="174"/>
      <c r="M243" s="175"/>
      <c r="N243" s="176"/>
      <c r="O243" s="176"/>
      <c r="P243" s="177">
        <f>SUM(P244:P258)</f>
        <v>0</v>
      </c>
      <c r="Q243" s="176"/>
      <c r="R243" s="177">
        <f>SUM(R244:R258)</f>
        <v>0.57979</v>
      </c>
      <c r="S243" s="176"/>
      <c r="T243" s="178">
        <f>SUM(T244:T258)</f>
        <v>0.15462</v>
      </c>
      <c r="AR243" s="179" t="s">
        <v>89</v>
      </c>
      <c r="AT243" s="180" t="s">
        <v>78</v>
      </c>
      <c r="AU243" s="180" t="s">
        <v>87</v>
      </c>
      <c r="AY243" s="179" t="s">
        <v>186</v>
      </c>
      <c r="BK243" s="181">
        <f>SUM(BK244:BK258)</f>
        <v>0</v>
      </c>
    </row>
    <row r="244" spans="1:65" s="2" customFormat="1" ht="16.5" customHeight="1">
      <c r="A244" s="31"/>
      <c r="B244" s="32"/>
      <c r="C244" s="184" t="s">
        <v>540</v>
      </c>
      <c r="D244" s="184" t="s">
        <v>189</v>
      </c>
      <c r="E244" s="185" t="s">
        <v>657</v>
      </c>
      <c r="F244" s="186" t="s">
        <v>658</v>
      </c>
      <c r="G244" s="187" t="s">
        <v>197</v>
      </c>
      <c r="H244" s="188">
        <v>48.8</v>
      </c>
      <c r="I244" s="189"/>
      <c r="J244" s="190">
        <f>ROUND(I244*H244,1)</f>
        <v>0</v>
      </c>
      <c r="K244" s="191"/>
      <c r="L244" s="36"/>
      <c r="M244" s="192" t="s">
        <v>1</v>
      </c>
      <c r="N244" s="193" t="s">
        <v>44</v>
      </c>
      <c r="O244" s="68"/>
      <c r="P244" s="194">
        <f>O244*H244</f>
        <v>0</v>
      </c>
      <c r="Q244" s="194">
        <v>0</v>
      </c>
      <c r="R244" s="194">
        <f>Q244*H244</f>
        <v>0</v>
      </c>
      <c r="S244" s="194">
        <v>0</v>
      </c>
      <c r="T244" s="195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256</v>
      </c>
      <c r="AT244" s="196" t="s">
        <v>189</v>
      </c>
      <c r="AU244" s="196" t="s">
        <v>89</v>
      </c>
      <c r="AY244" s="14" t="s">
        <v>186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4" t="s">
        <v>87</v>
      </c>
      <c r="BK244" s="197">
        <f>ROUND(I244*H244,1)</f>
        <v>0</v>
      </c>
      <c r="BL244" s="14" t="s">
        <v>256</v>
      </c>
      <c r="BM244" s="196" t="s">
        <v>1304</v>
      </c>
    </row>
    <row r="245" spans="1:65" s="2" customFormat="1" ht="16.5" customHeight="1">
      <c r="A245" s="31"/>
      <c r="B245" s="32"/>
      <c r="C245" s="184" t="s">
        <v>544</v>
      </c>
      <c r="D245" s="184" t="s">
        <v>189</v>
      </c>
      <c r="E245" s="185" t="s">
        <v>661</v>
      </c>
      <c r="F245" s="186" t="s">
        <v>662</v>
      </c>
      <c r="G245" s="187" t="s">
        <v>197</v>
      </c>
      <c r="H245" s="188">
        <v>48.8</v>
      </c>
      <c r="I245" s="189"/>
      <c r="J245" s="190">
        <f>ROUND(I245*H245,1)</f>
        <v>0</v>
      </c>
      <c r="K245" s="191"/>
      <c r="L245" s="36"/>
      <c r="M245" s="192" t="s">
        <v>1</v>
      </c>
      <c r="N245" s="193" t="s">
        <v>44</v>
      </c>
      <c r="O245" s="68"/>
      <c r="P245" s="194">
        <f>O245*H245</f>
        <v>0</v>
      </c>
      <c r="Q245" s="194">
        <v>3E-05</v>
      </c>
      <c r="R245" s="194">
        <f>Q245*H245</f>
        <v>0.001464</v>
      </c>
      <c r="S245" s="194">
        <v>0</v>
      </c>
      <c r="T245" s="195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6" t="s">
        <v>256</v>
      </c>
      <c r="AT245" s="196" t="s">
        <v>189</v>
      </c>
      <c r="AU245" s="196" t="s">
        <v>89</v>
      </c>
      <c r="AY245" s="14" t="s">
        <v>186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14" t="s">
        <v>87</v>
      </c>
      <c r="BK245" s="197">
        <f>ROUND(I245*H245,1)</f>
        <v>0</v>
      </c>
      <c r="BL245" s="14" t="s">
        <v>256</v>
      </c>
      <c r="BM245" s="196" t="s">
        <v>1305</v>
      </c>
    </row>
    <row r="246" spans="1:65" s="2" customFormat="1" ht="16.5" customHeight="1">
      <c r="A246" s="31"/>
      <c r="B246" s="32"/>
      <c r="C246" s="184" t="s">
        <v>548</v>
      </c>
      <c r="D246" s="184" t="s">
        <v>189</v>
      </c>
      <c r="E246" s="185" t="s">
        <v>670</v>
      </c>
      <c r="F246" s="186" t="s">
        <v>671</v>
      </c>
      <c r="G246" s="187" t="s">
        <v>197</v>
      </c>
      <c r="H246" s="188">
        <v>48.8</v>
      </c>
      <c r="I246" s="189"/>
      <c r="J246" s="190">
        <f>ROUND(I246*H246,1)</f>
        <v>0</v>
      </c>
      <c r="K246" s="191"/>
      <c r="L246" s="36"/>
      <c r="M246" s="192" t="s">
        <v>1</v>
      </c>
      <c r="N246" s="193" t="s">
        <v>44</v>
      </c>
      <c r="O246" s="68"/>
      <c r="P246" s="194">
        <f>O246*H246</f>
        <v>0</v>
      </c>
      <c r="Q246" s="194">
        <v>0.0075</v>
      </c>
      <c r="R246" s="194">
        <f>Q246*H246</f>
        <v>0.366</v>
      </c>
      <c r="S246" s="194">
        <v>0</v>
      </c>
      <c r="T246" s="195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256</v>
      </c>
      <c r="AT246" s="196" t="s">
        <v>189</v>
      </c>
      <c r="AU246" s="196" t="s">
        <v>89</v>
      </c>
      <c r="AY246" s="14" t="s">
        <v>186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4" t="s">
        <v>87</v>
      </c>
      <c r="BK246" s="197">
        <f>ROUND(I246*H246,1)</f>
        <v>0</v>
      </c>
      <c r="BL246" s="14" t="s">
        <v>256</v>
      </c>
      <c r="BM246" s="196" t="s">
        <v>1306</v>
      </c>
    </row>
    <row r="247" spans="1:65" s="2" customFormat="1" ht="16.5" customHeight="1">
      <c r="A247" s="31"/>
      <c r="B247" s="32"/>
      <c r="C247" s="184" t="s">
        <v>552</v>
      </c>
      <c r="D247" s="184" t="s">
        <v>189</v>
      </c>
      <c r="E247" s="185" t="s">
        <v>674</v>
      </c>
      <c r="F247" s="186" t="s">
        <v>675</v>
      </c>
      <c r="G247" s="187" t="s">
        <v>197</v>
      </c>
      <c r="H247" s="188">
        <v>48.8</v>
      </c>
      <c r="I247" s="189"/>
      <c r="J247" s="190">
        <f>ROUND(I247*H247,1)</f>
        <v>0</v>
      </c>
      <c r="K247" s="191"/>
      <c r="L247" s="36"/>
      <c r="M247" s="192" t="s">
        <v>1</v>
      </c>
      <c r="N247" s="193" t="s">
        <v>44</v>
      </c>
      <c r="O247" s="68"/>
      <c r="P247" s="194">
        <f>O247*H247</f>
        <v>0</v>
      </c>
      <c r="Q247" s="194">
        <v>0</v>
      </c>
      <c r="R247" s="194">
        <f>Q247*H247</f>
        <v>0</v>
      </c>
      <c r="S247" s="194">
        <v>0.003</v>
      </c>
      <c r="T247" s="195">
        <f>S247*H247</f>
        <v>0.1464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6" t="s">
        <v>256</v>
      </c>
      <c r="AT247" s="196" t="s">
        <v>189</v>
      </c>
      <c r="AU247" s="196" t="s">
        <v>89</v>
      </c>
      <c r="AY247" s="14" t="s">
        <v>186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14" t="s">
        <v>87</v>
      </c>
      <c r="BK247" s="197">
        <f>ROUND(I247*H247,1)</f>
        <v>0</v>
      </c>
      <c r="BL247" s="14" t="s">
        <v>256</v>
      </c>
      <c r="BM247" s="196" t="s">
        <v>676</v>
      </c>
    </row>
    <row r="248" spans="1:47" s="2" customFormat="1" ht="19.5">
      <c r="A248" s="31"/>
      <c r="B248" s="32"/>
      <c r="C248" s="33"/>
      <c r="D248" s="198" t="s">
        <v>206</v>
      </c>
      <c r="E248" s="33"/>
      <c r="F248" s="199" t="s">
        <v>1123</v>
      </c>
      <c r="G248" s="33"/>
      <c r="H248" s="33"/>
      <c r="I248" s="200"/>
      <c r="J248" s="33"/>
      <c r="K248" s="33"/>
      <c r="L248" s="36"/>
      <c r="M248" s="201"/>
      <c r="N248" s="202"/>
      <c r="O248" s="68"/>
      <c r="P248" s="68"/>
      <c r="Q248" s="68"/>
      <c r="R248" s="68"/>
      <c r="S248" s="68"/>
      <c r="T248" s="69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T248" s="14" t="s">
        <v>206</v>
      </c>
      <c r="AU248" s="14" t="s">
        <v>89</v>
      </c>
    </row>
    <row r="249" spans="1:65" s="2" customFormat="1" ht="16.5" customHeight="1">
      <c r="A249" s="31"/>
      <c r="B249" s="32"/>
      <c r="C249" s="184" t="s">
        <v>556</v>
      </c>
      <c r="D249" s="184" t="s">
        <v>189</v>
      </c>
      <c r="E249" s="185" t="s">
        <v>679</v>
      </c>
      <c r="F249" s="186" t="s">
        <v>680</v>
      </c>
      <c r="G249" s="187" t="s">
        <v>197</v>
      </c>
      <c r="H249" s="188">
        <v>48.8</v>
      </c>
      <c r="I249" s="189"/>
      <c r="J249" s="190">
        <f aca="true" t="shared" si="60" ref="J249:J258">ROUND(I249*H249,1)</f>
        <v>0</v>
      </c>
      <c r="K249" s="191"/>
      <c r="L249" s="36"/>
      <c r="M249" s="192" t="s">
        <v>1</v>
      </c>
      <c r="N249" s="193" t="s">
        <v>44</v>
      </c>
      <c r="O249" s="68"/>
      <c r="P249" s="194">
        <f aca="true" t="shared" si="61" ref="P249:P258">O249*H249</f>
        <v>0</v>
      </c>
      <c r="Q249" s="194">
        <v>0.0007</v>
      </c>
      <c r="R249" s="194">
        <f aca="true" t="shared" si="62" ref="R249:R258">Q249*H249</f>
        <v>0.034159999999999996</v>
      </c>
      <c r="S249" s="194">
        <v>0</v>
      </c>
      <c r="T249" s="195">
        <f aca="true" t="shared" si="63" ref="T249:T258"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6" t="s">
        <v>256</v>
      </c>
      <c r="AT249" s="196" t="s">
        <v>189</v>
      </c>
      <c r="AU249" s="196" t="s">
        <v>89</v>
      </c>
      <c r="AY249" s="14" t="s">
        <v>186</v>
      </c>
      <c r="BE249" s="197">
        <f aca="true" t="shared" si="64" ref="BE249:BE258">IF(N249="základní",J249,0)</f>
        <v>0</v>
      </c>
      <c r="BF249" s="197">
        <f aca="true" t="shared" si="65" ref="BF249:BF258">IF(N249="snížená",J249,0)</f>
        <v>0</v>
      </c>
      <c r="BG249" s="197">
        <f aca="true" t="shared" si="66" ref="BG249:BG258">IF(N249="zákl. přenesená",J249,0)</f>
        <v>0</v>
      </c>
      <c r="BH249" s="197">
        <f aca="true" t="shared" si="67" ref="BH249:BH258">IF(N249="sníž. přenesená",J249,0)</f>
        <v>0</v>
      </c>
      <c r="BI249" s="197">
        <f aca="true" t="shared" si="68" ref="BI249:BI258">IF(N249="nulová",J249,0)</f>
        <v>0</v>
      </c>
      <c r="BJ249" s="14" t="s">
        <v>87</v>
      </c>
      <c r="BK249" s="197">
        <f aca="true" t="shared" si="69" ref="BK249:BK258">ROUND(I249*H249,1)</f>
        <v>0</v>
      </c>
      <c r="BL249" s="14" t="s">
        <v>256</v>
      </c>
      <c r="BM249" s="196" t="s">
        <v>1308</v>
      </c>
    </row>
    <row r="250" spans="1:65" s="2" customFormat="1" ht="24.2" customHeight="1">
      <c r="A250" s="31"/>
      <c r="B250" s="32"/>
      <c r="C250" s="203" t="s">
        <v>560</v>
      </c>
      <c r="D250" s="203" t="s">
        <v>480</v>
      </c>
      <c r="E250" s="204" t="s">
        <v>683</v>
      </c>
      <c r="F250" s="205" t="s">
        <v>684</v>
      </c>
      <c r="G250" s="206" t="s">
        <v>197</v>
      </c>
      <c r="H250" s="207">
        <v>58.56</v>
      </c>
      <c r="I250" s="208"/>
      <c r="J250" s="209">
        <f t="shared" si="60"/>
        <v>0</v>
      </c>
      <c r="K250" s="210"/>
      <c r="L250" s="211"/>
      <c r="M250" s="212" t="s">
        <v>1</v>
      </c>
      <c r="N250" s="213" t="s">
        <v>44</v>
      </c>
      <c r="O250" s="68"/>
      <c r="P250" s="194">
        <f t="shared" si="61"/>
        <v>0</v>
      </c>
      <c r="Q250" s="194">
        <v>0.0029</v>
      </c>
      <c r="R250" s="194">
        <f t="shared" si="62"/>
        <v>0.169824</v>
      </c>
      <c r="S250" s="194">
        <v>0</v>
      </c>
      <c r="T250" s="195">
        <f t="shared" si="6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6" t="s">
        <v>330</v>
      </c>
      <c r="AT250" s="196" t="s">
        <v>480</v>
      </c>
      <c r="AU250" s="196" t="s">
        <v>89</v>
      </c>
      <c r="AY250" s="14" t="s">
        <v>186</v>
      </c>
      <c r="BE250" s="197">
        <f t="shared" si="64"/>
        <v>0</v>
      </c>
      <c r="BF250" s="197">
        <f t="shared" si="65"/>
        <v>0</v>
      </c>
      <c r="BG250" s="197">
        <f t="shared" si="66"/>
        <v>0</v>
      </c>
      <c r="BH250" s="197">
        <f t="shared" si="67"/>
        <v>0</v>
      </c>
      <c r="BI250" s="197">
        <f t="shared" si="68"/>
        <v>0</v>
      </c>
      <c r="BJ250" s="14" t="s">
        <v>87</v>
      </c>
      <c r="BK250" s="197">
        <f t="shared" si="69"/>
        <v>0</v>
      </c>
      <c r="BL250" s="14" t="s">
        <v>256</v>
      </c>
      <c r="BM250" s="196" t="s">
        <v>1309</v>
      </c>
    </row>
    <row r="251" spans="1:65" s="2" customFormat="1" ht="16.5" customHeight="1">
      <c r="A251" s="31"/>
      <c r="B251" s="32"/>
      <c r="C251" s="184" t="s">
        <v>564</v>
      </c>
      <c r="D251" s="184" t="s">
        <v>189</v>
      </c>
      <c r="E251" s="185" t="s">
        <v>687</v>
      </c>
      <c r="F251" s="186" t="s">
        <v>688</v>
      </c>
      <c r="G251" s="187" t="s">
        <v>308</v>
      </c>
      <c r="H251" s="188">
        <v>32.3</v>
      </c>
      <c r="I251" s="189"/>
      <c r="J251" s="190">
        <f t="shared" si="60"/>
        <v>0</v>
      </c>
      <c r="K251" s="191"/>
      <c r="L251" s="36"/>
      <c r="M251" s="192" t="s">
        <v>1</v>
      </c>
      <c r="N251" s="193" t="s">
        <v>44</v>
      </c>
      <c r="O251" s="68"/>
      <c r="P251" s="194">
        <f t="shared" si="61"/>
        <v>0</v>
      </c>
      <c r="Q251" s="194">
        <v>2E-05</v>
      </c>
      <c r="R251" s="194">
        <f t="shared" si="62"/>
        <v>0.000646</v>
      </c>
      <c r="S251" s="194">
        <v>0</v>
      </c>
      <c r="T251" s="195">
        <f t="shared" si="6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6" t="s">
        <v>256</v>
      </c>
      <c r="AT251" s="196" t="s">
        <v>189</v>
      </c>
      <c r="AU251" s="196" t="s">
        <v>89</v>
      </c>
      <c r="AY251" s="14" t="s">
        <v>186</v>
      </c>
      <c r="BE251" s="197">
        <f t="shared" si="64"/>
        <v>0</v>
      </c>
      <c r="BF251" s="197">
        <f t="shared" si="65"/>
        <v>0</v>
      </c>
      <c r="BG251" s="197">
        <f t="shared" si="66"/>
        <v>0</v>
      </c>
      <c r="BH251" s="197">
        <f t="shared" si="67"/>
        <v>0</v>
      </c>
      <c r="BI251" s="197">
        <f t="shared" si="68"/>
        <v>0</v>
      </c>
      <c r="BJ251" s="14" t="s">
        <v>87</v>
      </c>
      <c r="BK251" s="197">
        <f t="shared" si="69"/>
        <v>0</v>
      </c>
      <c r="BL251" s="14" t="s">
        <v>256</v>
      </c>
      <c r="BM251" s="196" t="s">
        <v>1310</v>
      </c>
    </row>
    <row r="252" spans="1:65" s="2" customFormat="1" ht="16.5" customHeight="1">
      <c r="A252" s="31"/>
      <c r="B252" s="32"/>
      <c r="C252" s="184" t="s">
        <v>568</v>
      </c>
      <c r="D252" s="184" t="s">
        <v>189</v>
      </c>
      <c r="E252" s="185" t="s">
        <v>691</v>
      </c>
      <c r="F252" s="186" t="s">
        <v>692</v>
      </c>
      <c r="G252" s="187" t="s">
        <v>308</v>
      </c>
      <c r="H252" s="188">
        <v>27.4</v>
      </c>
      <c r="I252" s="189"/>
      <c r="J252" s="190">
        <f t="shared" si="60"/>
        <v>0</v>
      </c>
      <c r="K252" s="191"/>
      <c r="L252" s="36"/>
      <c r="M252" s="192" t="s">
        <v>1</v>
      </c>
      <c r="N252" s="193" t="s">
        <v>44</v>
      </c>
      <c r="O252" s="68"/>
      <c r="P252" s="194">
        <f t="shared" si="61"/>
        <v>0</v>
      </c>
      <c r="Q252" s="194">
        <v>0</v>
      </c>
      <c r="R252" s="194">
        <f t="shared" si="62"/>
        <v>0</v>
      </c>
      <c r="S252" s="194">
        <v>0.0003</v>
      </c>
      <c r="T252" s="195">
        <f t="shared" si="63"/>
        <v>0.008219999999999998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6" t="s">
        <v>256</v>
      </c>
      <c r="AT252" s="196" t="s">
        <v>189</v>
      </c>
      <c r="AU252" s="196" t="s">
        <v>89</v>
      </c>
      <c r="AY252" s="14" t="s">
        <v>186</v>
      </c>
      <c r="BE252" s="197">
        <f t="shared" si="64"/>
        <v>0</v>
      </c>
      <c r="BF252" s="197">
        <f t="shared" si="65"/>
        <v>0</v>
      </c>
      <c r="BG252" s="197">
        <f t="shared" si="66"/>
        <v>0</v>
      </c>
      <c r="BH252" s="197">
        <f t="shared" si="67"/>
        <v>0</v>
      </c>
      <c r="BI252" s="197">
        <f t="shared" si="68"/>
        <v>0</v>
      </c>
      <c r="BJ252" s="14" t="s">
        <v>87</v>
      </c>
      <c r="BK252" s="197">
        <f t="shared" si="69"/>
        <v>0</v>
      </c>
      <c r="BL252" s="14" t="s">
        <v>256</v>
      </c>
      <c r="BM252" s="196" t="s">
        <v>1311</v>
      </c>
    </row>
    <row r="253" spans="1:65" s="2" customFormat="1" ht="16.5" customHeight="1">
      <c r="A253" s="31"/>
      <c r="B253" s="32"/>
      <c r="C253" s="184" t="s">
        <v>574</v>
      </c>
      <c r="D253" s="184" t="s">
        <v>189</v>
      </c>
      <c r="E253" s="185" t="s">
        <v>695</v>
      </c>
      <c r="F253" s="186" t="s">
        <v>696</v>
      </c>
      <c r="G253" s="187" t="s">
        <v>308</v>
      </c>
      <c r="H253" s="188">
        <v>27.4</v>
      </c>
      <c r="I253" s="189"/>
      <c r="J253" s="190">
        <f t="shared" si="60"/>
        <v>0</v>
      </c>
      <c r="K253" s="191"/>
      <c r="L253" s="36"/>
      <c r="M253" s="192" t="s">
        <v>1</v>
      </c>
      <c r="N253" s="193" t="s">
        <v>44</v>
      </c>
      <c r="O253" s="68"/>
      <c r="P253" s="194">
        <f t="shared" si="61"/>
        <v>0</v>
      </c>
      <c r="Q253" s="194">
        <v>1E-05</v>
      </c>
      <c r="R253" s="194">
        <f t="shared" si="62"/>
        <v>0.000274</v>
      </c>
      <c r="S253" s="194">
        <v>0</v>
      </c>
      <c r="T253" s="195">
        <f t="shared" si="6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6" t="s">
        <v>256</v>
      </c>
      <c r="AT253" s="196" t="s">
        <v>189</v>
      </c>
      <c r="AU253" s="196" t="s">
        <v>89</v>
      </c>
      <c r="AY253" s="14" t="s">
        <v>186</v>
      </c>
      <c r="BE253" s="197">
        <f t="shared" si="64"/>
        <v>0</v>
      </c>
      <c r="BF253" s="197">
        <f t="shared" si="65"/>
        <v>0</v>
      </c>
      <c r="BG253" s="197">
        <f t="shared" si="66"/>
        <v>0</v>
      </c>
      <c r="BH253" s="197">
        <f t="shared" si="67"/>
        <v>0</v>
      </c>
      <c r="BI253" s="197">
        <f t="shared" si="68"/>
        <v>0</v>
      </c>
      <c r="BJ253" s="14" t="s">
        <v>87</v>
      </c>
      <c r="BK253" s="197">
        <f t="shared" si="69"/>
        <v>0</v>
      </c>
      <c r="BL253" s="14" t="s">
        <v>256</v>
      </c>
      <c r="BM253" s="196" t="s">
        <v>1312</v>
      </c>
    </row>
    <row r="254" spans="1:65" s="2" customFormat="1" ht="16.5" customHeight="1">
      <c r="A254" s="31"/>
      <c r="B254" s="32"/>
      <c r="C254" s="203" t="s">
        <v>579</v>
      </c>
      <c r="D254" s="203" t="s">
        <v>480</v>
      </c>
      <c r="E254" s="204" t="s">
        <v>699</v>
      </c>
      <c r="F254" s="205" t="s">
        <v>700</v>
      </c>
      <c r="G254" s="206" t="s">
        <v>308</v>
      </c>
      <c r="H254" s="207">
        <v>30</v>
      </c>
      <c r="I254" s="208"/>
      <c r="J254" s="209">
        <f t="shared" si="60"/>
        <v>0</v>
      </c>
      <c r="K254" s="210"/>
      <c r="L254" s="211"/>
      <c r="M254" s="212" t="s">
        <v>1</v>
      </c>
      <c r="N254" s="213" t="s">
        <v>44</v>
      </c>
      <c r="O254" s="68"/>
      <c r="P254" s="194">
        <f t="shared" si="61"/>
        <v>0</v>
      </c>
      <c r="Q254" s="194">
        <v>0.00022</v>
      </c>
      <c r="R254" s="194">
        <f t="shared" si="62"/>
        <v>0.0066</v>
      </c>
      <c r="S254" s="194">
        <v>0</v>
      </c>
      <c r="T254" s="195">
        <f t="shared" si="6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6" t="s">
        <v>330</v>
      </c>
      <c r="AT254" s="196" t="s">
        <v>480</v>
      </c>
      <c r="AU254" s="196" t="s">
        <v>89</v>
      </c>
      <c r="AY254" s="14" t="s">
        <v>186</v>
      </c>
      <c r="BE254" s="197">
        <f t="shared" si="64"/>
        <v>0</v>
      </c>
      <c r="BF254" s="197">
        <f t="shared" si="65"/>
        <v>0</v>
      </c>
      <c r="BG254" s="197">
        <f t="shared" si="66"/>
        <v>0</v>
      </c>
      <c r="BH254" s="197">
        <f t="shared" si="67"/>
        <v>0</v>
      </c>
      <c r="BI254" s="197">
        <f t="shared" si="68"/>
        <v>0</v>
      </c>
      <c r="BJ254" s="14" t="s">
        <v>87</v>
      </c>
      <c r="BK254" s="197">
        <f t="shared" si="69"/>
        <v>0</v>
      </c>
      <c r="BL254" s="14" t="s">
        <v>256</v>
      </c>
      <c r="BM254" s="196" t="s">
        <v>1313</v>
      </c>
    </row>
    <row r="255" spans="1:65" s="2" customFormat="1" ht="16.5" customHeight="1">
      <c r="A255" s="31"/>
      <c r="B255" s="32"/>
      <c r="C255" s="184" t="s">
        <v>584</v>
      </c>
      <c r="D255" s="184" t="s">
        <v>189</v>
      </c>
      <c r="E255" s="185" t="s">
        <v>711</v>
      </c>
      <c r="F255" s="186" t="s">
        <v>712</v>
      </c>
      <c r="G255" s="187" t="s">
        <v>308</v>
      </c>
      <c r="H255" s="188">
        <v>27.4</v>
      </c>
      <c r="I255" s="189"/>
      <c r="J255" s="190">
        <f t="shared" si="60"/>
        <v>0</v>
      </c>
      <c r="K255" s="191"/>
      <c r="L255" s="36"/>
      <c r="M255" s="192" t="s">
        <v>1</v>
      </c>
      <c r="N255" s="193" t="s">
        <v>44</v>
      </c>
      <c r="O255" s="68"/>
      <c r="P255" s="194">
        <f t="shared" si="61"/>
        <v>0</v>
      </c>
      <c r="Q255" s="194">
        <v>3E-05</v>
      </c>
      <c r="R255" s="194">
        <f t="shared" si="62"/>
        <v>0.000822</v>
      </c>
      <c r="S255" s="194">
        <v>0</v>
      </c>
      <c r="T255" s="195">
        <f t="shared" si="6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6" t="s">
        <v>256</v>
      </c>
      <c r="AT255" s="196" t="s">
        <v>189</v>
      </c>
      <c r="AU255" s="196" t="s">
        <v>89</v>
      </c>
      <c r="AY255" s="14" t="s">
        <v>186</v>
      </c>
      <c r="BE255" s="197">
        <f t="shared" si="64"/>
        <v>0</v>
      </c>
      <c r="BF255" s="197">
        <f t="shared" si="65"/>
        <v>0</v>
      </c>
      <c r="BG255" s="197">
        <f t="shared" si="66"/>
        <v>0</v>
      </c>
      <c r="BH255" s="197">
        <f t="shared" si="67"/>
        <v>0</v>
      </c>
      <c r="BI255" s="197">
        <f t="shared" si="68"/>
        <v>0</v>
      </c>
      <c r="BJ255" s="14" t="s">
        <v>87</v>
      </c>
      <c r="BK255" s="197">
        <f t="shared" si="69"/>
        <v>0</v>
      </c>
      <c r="BL255" s="14" t="s">
        <v>256</v>
      </c>
      <c r="BM255" s="196" t="s">
        <v>1314</v>
      </c>
    </row>
    <row r="256" spans="1:65" s="2" customFormat="1" ht="16.5" customHeight="1">
      <c r="A256" s="31"/>
      <c r="B256" s="32"/>
      <c r="C256" s="184" t="s">
        <v>588</v>
      </c>
      <c r="D256" s="184" t="s">
        <v>189</v>
      </c>
      <c r="E256" s="185" t="s">
        <v>719</v>
      </c>
      <c r="F256" s="186" t="s">
        <v>720</v>
      </c>
      <c r="G256" s="187" t="s">
        <v>270</v>
      </c>
      <c r="H256" s="188">
        <v>0.58</v>
      </c>
      <c r="I256" s="189"/>
      <c r="J256" s="190">
        <f t="shared" si="60"/>
        <v>0</v>
      </c>
      <c r="K256" s="191"/>
      <c r="L256" s="36"/>
      <c r="M256" s="192" t="s">
        <v>1</v>
      </c>
      <c r="N256" s="193" t="s">
        <v>44</v>
      </c>
      <c r="O256" s="68"/>
      <c r="P256" s="194">
        <f t="shared" si="61"/>
        <v>0</v>
      </c>
      <c r="Q256" s="194">
        <v>0</v>
      </c>
      <c r="R256" s="194">
        <f t="shared" si="62"/>
        <v>0</v>
      </c>
      <c r="S256" s="194">
        <v>0</v>
      </c>
      <c r="T256" s="195">
        <f t="shared" si="6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6" t="s">
        <v>256</v>
      </c>
      <c r="AT256" s="196" t="s">
        <v>189</v>
      </c>
      <c r="AU256" s="196" t="s">
        <v>89</v>
      </c>
      <c r="AY256" s="14" t="s">
        <v>186</v>
      </c>
      <c r="BE256" s="197">
        <f t="shared" si="64"/>
        <v>0</v>
      </c>
      <c r="BF256" s="197">
        <f t="shared" si="65"/>
        <v>0</v>
      </c>
      <c r="BG256" s="197">
        <f t="shared" si="66"/>
        <v>0</v>
      </c>
      <c r="BH256" s="197">
        <f t="shared" si="67"/>
        <v>0</v>
      </c>
      <c r="BI256" s="197">
        <f t="shared" si="68"/>
        <v>0</v>
      </c>
      <c r="BJ256" s="14" t="s">
        <v>87</v>
      </c>
      <c r="BK256" s="197">
        <f t="shared" si="69"/>
        <v>0</v>
      </c>
      <c r="BL256" s="14" t="s">
        <v>256</v>
      </c>
      <c r="BM256" s="196" t="s">
        <v>1363</v>
      </c>
    </row>
    <row r="257" spans="1:65" s="2" customFormat="1" ht="16.5" customHeight="1">
      <c r="A257" s="31"/>
      <c r="B257" s="32"/>
      <c r="C257" s="184" t="s">
        <v>592</v>
      </c>
      <c r="D257" s="184" t="s">
        <v>189</v>
      </c>
      <c r="E257" s="185" t="s">
        <v>723</v>
      </c>
      <c r="F257" s="186" t="s">
        <v>724</v>
      </c>
      <c r="G257" s="187" t="s">
        <v>270</v>
      </c>
      <c r="H257" s="188">
        <v>0.58</v>
      </c>
      <c r="I257" s="189"/>
      <c r="J257" s="190">
        <f t="shared" si="60"/>
        <v>0</v>
      </c>
      <c r="K257" s="191"/>
      <c r="L257" s="36"/>
      <c r="M257" s="192" t="s">
        <v>1</v>
      </c>
      <c r="N257" s="193" t="s">
        <v>44</v>
      </c>
      <c r="O257" s="68"/>
      <c r="P257" s="194">
        <f t="shared" si="61"/>
        <v>0</v>
      </c>
      <c r="Q257" s="194">
        <v>0</v>
      </c>
      <c r="R257" s="194">
        <f t="shared" si="62"/>
        <v>0</v>
      </c>
      <c r="S257" s="194">
        <v>0</v>
      </c>
      <c r="T257" s="195">
        <f t="shared" si="6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6" t="s">
        <v>256</v>
      </c>
      <c r="AT257" s="196" t="s">
        <v>189</v>
      </c>
      <c r="AU257" s="196" t="s">
        <v>89</v>
      </c>
      <c r="AY257" s="14" t="s">
        <v>186</v>
      </c>
      <c r="BE257" s="197">
        <f t="shared" si="64"/>
        <v>0</v>
      </c>
      <c r="BF257" s="197">
        <f t="shared" si="65"/>
        <v>0</v>
      </c>
      <c r="BG257" s="197">
        <f t="shared" si="66"/>
        <v>0</v>
      </c>
      <c r="BH257" s="197">
        <f t="shared" si="67"/>
        <v>0</v>
      </c>
      <c r="BI257" s="197">
        <f t="shared" si="68"/>
        <v>0</v>
      </c>
      <c r="BJ257" s="14" t="s">
        <v>87</v>
      </c>
      <c r="BK257" s="197">
        <f t="shared" si="69"/>
        <v>0</v>
      </c>
      <c r="BL257" s="14" t="s">
        <v>256</v>
      </c>
      <c r="BM257" s="196" t="s">
        <v>1364</v>
      </c>
    </row>
    <row r="258" spans="1:65" s="2" customFormat="1" ht="16.5" customHeight="1">
      <c r="A258" s="31"/>
      <c r="B258" s="32"/>
      <c r="C258" s="184" t="s">
        <v>596</v>
      </c>
      <c r="D258" s="184" t="s">
        <v>189</v>
      </c>
      <c r="E258" s="185" t="s">
        <v>727</v>
      </c>
      <c r="F258" s="186" t="s">
        <v>728</v>
      </c>
      <c r="G258" s="187" t="s">
        <v>270</v>
      </c>
      <c r="H258" s="188">
        <v>0.58</v>
      </c>
      <c r="I258" s="189"/>
      <c r="J258" s="190">
        <f t="shared" si="60"/>
        <v>0</v>
      </c>
      <c r="K258" s="191"/>
      <c r="L258" s="36"/>
      <c r="M258" s="192" t="s">
        <v>1</v>
      </c>
      <c r="N258" s="193" t="s">
        <v>44</v>
      </c>
      <c r="O258" s="68"/>
      <c r="P258" s="194">
        <f t="shared" si="61"/>
        <v>0</v>
      </c>
      <c r="Q258" s="194">
        <v>0</v>
      </c>
      <c r="R258" s="194">
        <f t="shared" si="62"/>
        <v>0</v>
      </c>
      <c r="S258" s="194">
        <v>0</v>
      </c>
      <c r="T258" s="195">
        <f t="shared" si="6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6" t="s">
        <v>256</v>
      </c>
      <c r="AT258" s="196" t="s">
        <v>189</v>
      </c>
      <c r="AU258" s="196" t="s">
        <v>89</v>
      </c>
      <c r="AY258" s="14" t="s">
        <v>186</v>
      </c>
      <c r="BE258" s="197">
        <f t="shared" si="64"/>
        <v>0</v>
      </c>
      <c r="BF258" s="197">
        <f t="shared" si="65"/>
        <v>0</v>
      </c>
      <c r="BG258" s="197">
        <f t="shared" si="66"/>
        <v>0</v>
      </c>
      <c r="BH258" s="197">
        <f t="shared" si="67"/>
        <v>0</v>
      </c>
      <c r="BI258" s="197">
        <f t="shared" si="68"/>
        <v>0</v>
      </c>
      <c r="BJ258" s="14" t="s">
        <v>87</v>
      </c>
      <c r="BK258" s="197">
        <f t="shared" si="69"/>
        <v>0</v>
      </c>
      <c r="BL258" s="14" t="s">
        <v>256</v>
      </c>
      <c r="BM258" s="196" t="s">
        <v>1365</v>
      </c>
    </row>
    <row r="259" spans="2:63" s="12" customFormat="1" ht="22.9" customHeight="1">
      <c r="B259" s="168"/>
      <c r="C259" s="169"/>
      <c r="D259" s="170" t="s">
        <v>78</v>
      </c>
      <c r="E259" s="182" t="s">
        <v>730</v>
      </c>
      <c r="F259" s="182" t="s">
        <v>731</v>
      </c>
      <c r="G259" s="169"/>
      <c r="H259" s="169"/>
      <c r="I259" s="172"/>
      <c r="J259" s="183">
        <f>BK259</f>
        <v>0</v>
      </c>
      <c r="K259" s="169"/>
      <c r="L259" s="174"/>
      <c r="M259" s="175"/>
      <c r="N259" s="176"/>
      <c r="O259" s="176"/>
      <c r="P259" s="177">
        <f>SUM(P260:P272)</f>
        <v>0</v>
      </c>
      <c r="Q259" s="176"/>
      <c r="R259" s="177">
        <f>SUM(R260:R272)</f>
        <v>0.064635</v>
      </c>
      <c r="S259" s="176"/>
      <c r="T259" s="178">
        <f>SUM(T260:T272)</f>
        <v>0</v>
      </c>
      <c r="AR259" s="179" t="s">
        <v>89</v>
      </c>
      <c r="AT259" s="180" t="s">
        <v>78</v>
      </c>
      <c r="AU259" s="180" t="s">
        <v>87</v>
      </c>
      <c r="AY259" s="179" t="s">
        <v>186</v>
      </c>
      <c r="BK259" s="181">
        <f>SUM(BK260:BK272)</f>
        <v>0</v>
      </c>
    </row>
    <row r="260" spans="1:65" s="2" customFormat="1" ht="16.5" customHeight="1">
      <c r="A260" s="31"/>
      <c r="B260" s="32"/>
      <c r="C260" s="184" t="s">
        <v>602</v>
      </c>
      <c r="D260" s="184" t="s">
        <v>189</v>
      </c>
      <c r="E260" s="185" t="s">
        <v>733</v>
      </c>
      <c r="F260" s="186" t="s">
        <v>734</v>
      </c>
      <c r="G260" s="187" t="s">
        <v>197</v>
      </c>
      <c r="H260" s="188">
        <v>2.1</v>
      </c>
      <c r="I260" s="189"/>
      <c r="J260" s="190">
        <f>ROUND(I260*H260,1)</f>
        <v>0</v>
      </c>
      <c r="K260" s="191"/>
      <c r="L260" s="36"/>
      <c r="M260" s="192" t="s">
        <v>1</v>
      </c>
      <c r="N260" s="193" t="s">
        <v>44</v>
      </c>
      <c r="O260" s="68"/>
      <c r="P260" s="194">
        <f>O260*H260</f>
        <v>0</v>
      </c>
      <c r="Q260" s="194">
        <v>0.0003</v>
      </c>
      <c r="R260" s="194">
        <f>Q260*H260</f>
        <v>0.0006299999999999999</v>
      </c>
      <c r="S260" s="194">
        <v>0</v>
      </c>
      <c r="T260" s="195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6" t="s">
        <v>256</v>
      </c>
      <c r="AT260" s="196" t="s">
        <v>189</v>
      </c>
      <c r="AU260" s="196" t="s">
        <v>89</v>
      </c>
      <c r="AY260" s="14" t="s">
        <v>186</v>
      </c>
      <c r="BE260" s="197">
        <f>IF(N260="základní",J260,0)</f>
        <v>0</v>
      </c>
      <c r="BF260" s="197">
        <f>IF(N260="snížená",J260,0)</f>
        <v>0</v>
      </c>
      <c r="BG260" s="197">
        <f>IF(N260="zákl. přenesená",J260,0)</f>
        <v>0</v>
      </c>
      <c r="BH260" s="197">
        <f>IF(N260="sníž. přenesená",J260,0)</f>
        <v>0</v>
      </c>
      <c r="BI260" s="197">
        <f>IF(N260="nulová",J260,0)</f>
        <v>0</v>
      </c>
      <c r="BJ260" s="14" t="s">
        <v>87</v>
      </c>
      <c r="BK260" s="197">
        <f>ROUND(I260*H260,1)</f>
        <v>0</v>
      </c>
      <c r="BL260" s="14" t="s">
        <v>256</v>
      </c>
      <c r="BM260" s="196" t="s">
        <v>735</v>
      </c>
    </row>
    <row r="261" spans="1:65" s="2" customFormat="1" ht="16.5" customHeight="1">
      <c r="A261" s="31"/>
      <c r="B261" s="32"/>
      <c r="C261" s="184" t="s">
        <v>606</v>
      </c>
      <c r="D261" s="184" t="s">
        <v>189</v>
      </c>
      <c r="E261" s="185" t="s">
        <v>737</v>
      </c>
      <c r="F261" s="186" t="s">
        <v>738</v>
      </c>
      <c r="G261" s="187" t="s">
        <v>197</v>
      </c>
      <c r="H261" s="188">
        <v>2.1</v>
      </c>
      <c r="I261" s="189"/>
      <c r="J261" s="190">
        <f>ROUND(I261*H261,1)</f>
        <v>0</v>
      </c>
      <c r="K261" s="191"/>
      <c r="L261" s="36"/>
      <c r="M261" s="192" t="s">
        <v>1</v>
      </c>
      <c r="N261" s="193" t="s">
        <v>44</v>
      </c>
      <c r="O261" s="68"/>
      <c r="P261" s="194">
        <f>O261*H261</f>
        <v>0</v>
      </c>
      <c r="Q261" s="194">
        <v>0.0015</v>
      </c>
      <c r="R261" s="194">
        <f>Q261*H261</f>
        <v>0.00315</v>
      </c>
      <c r="S261" s="194">
        <v>0</v>
      </c>
      <c r="T261" s="195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6" t="s">
        <v>256</v>
      </c>
      <c r="AT261" s="196" t="s">
        <v>189</v>
      </c>
      <c r="AU261" s="196" t="s">
        <v>89</v>
      </c>
      <c r="AY261" s="14" t="s">
        <v>186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14" t="s">
        <v>87</v>
      </c>
      <c r="BK261" s="197">
        <f>ROUND(I261*H261,1)</f>
        <v>0</v>
      </c>
      <c r="BL261" s="14" t="s">
        <v>256</v>
      </c>
      <c r="BM261" s="196" t="s">
        <v>739</v>
      </c>
    </row>
    <row r="262" spans="1:65" s="2" customFormat="1" ht="16.5" customHeight="1">
      <c r="A262" s="31"/>
      <c r="B262" s="32"/>
      <c r="C262" s="184" t="s">
        <v>610</v>
      </c>
      <c r="D262" s="184" t="s">
        <v>189</v>
      </c>
      <c r="E262" s="185" t="s">
        <v>741</v>
      </c>
      <c r="F262" s="186" t="s">
        <v>742</v>
      </c>
      <c r="G262" s="187" t="s">
        <v>197</v>
      </c>
      <c r="H262" s="188">
        <v>2.1</v>
      </c>
      <c r="I262" s="189"/>
      <c r="J262" s="190">
        <f>ROUND(I262*H262,1)</f>
        <v>0</v>
      </c>
      <c r="K262" s="191"/>
      <c r="L262" s="36"/>
      <c r="M262" s="192" t="s">
        <v>1</v>
      </c>
      <c r="N262" s="193" t="s">
        <v>44</v>
      </c>
      <c r="O262" s="68"/>
      <c r="P262" s="194">
        <f>O262*H262</f>
        <v>0</v>
      </c>
      <c r="Q262" s="194">
        <v>0.0045</v>
      </c>
      <c r="R262" s="194">
        <f>Q262*H262</f>
        <v>0.00945</v>
      </c>
      <c r="S262" s="194">
        <v>0</v>
      </c>
      <c r="T262" s="195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6" t="s">
        <v>256</v>
      </c>
      <c r="AT262" s="196" t="s">
        <v>189</v>
      </c>
      <c r="AU262" s="196" t="s">
        <v>89</v>
      </c>
      <c r="AY262" s="14" t="s">
        <v>186</v>
      </c>
      <c r="BE262" s="197">
        <f>IF(N262="základní",J262,0)</f>
        <v>0</v>
      </c>
      <c r="BF262" s="197">
        <f>IF(N262="snížená",J262,0)</f>
        <v>0</v>
      </c>
      <c r="BG262" s="197">
        <f>IF(N262="zákl. přenesená",J262,0)</f>
        <v>0</v>
      </c>
      <c r="BH262" s="197">
        <f>IF(N262="sníž. přenesená",J262,0)</f>
        <v>0</v>
      </c>
      <c r="BI262" s="197">
        <f>IF(N262="nulová",J262,0)</f>
        <v>0</v>
      </c>
      <c r="BJ262" s="14" t="s">
        <v>87</v>
      </c>
      <c r="BK262" s="197">
        <f>ROUND(I262*H262,1)</f>
        <v>0</v>
      </c>
      <c r="BL262" s="14" t="s">
        <v>256</v>
      </c>
      <c r="BM262" s="196" t="s">
        <v>743</v>
      </c>
    </row>
    <row r="263" spans="1:65" s="2" customFormat="1" ht="16.5" customHeight="1">
      <c r="A263" s="31"/>
      <c r="B263" s="32"/>
      <c r="C263" s="184" t="s">
        <v>614</v>
      </c>
      <c r="D263" s="184" t="s">
        <v>189</v>
      </c>
      <c r="E263" s="185" t="s">
        <v>745</v>
      </c>
      <c r="F263" s="186" t="s">
        <v>746</v>
      </c>
      <c r="G263" s="187" t="s">
        <v>197</v>
      </c>
      <c r="H263" s="188">
        <v>2.1</v>
      </c>
      <c r="I263" s="189"/>
      <c r="J263" s="190">
        <f>ROUND(I263*H263,1)</f>
        <v>0</v>
      </c>
      <c r="K263" s="191"/>
      <c r="L263" s="36"/>
      <c r="M263" s="192" t="s">
        <v>1</v>
      </c>
      <c r="N263" s="193" t="s">
        <v>44</v>
      </c>
      <c r="O263" s="68"/>
      <c r="P263" s="194">
        <f>O263*H263</f>
        <v>0</v>
      </c>
      <c r="Q263" s="194">
        <v>0.00605</v>
      </c>
      <c r="R263" s="194">
        <f>Q263*H263</f>
        <v>0.012705000000000001</v>
      </c>
      <c r="S263" s="194">
        <v>0</v>
      </c>
      <c r="T263" s="195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6" t="s">
        <v>256</v>
      </c>
      <c r="AT263" s="196" t="s">
        <v>189</v>
      </c>
      <c r="AU263" s="196" t="s">
        <v>89</v>
      </c>
      <c r="AY263" s="14" t="s">
        <v>186</v>
      </c>
      <c r="BE263" s="197">
        <f>IF(N263="základní",J263,0)</f>
        <v>0</v>
      </c>
      <c r="BF263" s="197">
        <f>IF(N263="snížená",J263,0)</f>
        <v>0</v>
      </c>
      <c r="BG263" s="197">
        <f>IF(N263="zákl. přenesená",J263,0)</f>
        <v>0</v>
      </c>
      <c r="BH263" s="197">
        <f>IF(N263="sníž. přenesená",J263,0)</f>
        <v>0</v>
      </c>
      <c r="BI263" s="197">
        <f>IF(N263="nulová",J263,0)</f>
        <v>0</v>
      </c>
      <c r="BJ263" s="14" t="s">
        <v>87</v>
      </c>
      <c r="BK263" s="197">
        <f>ROUND(I263*H263,1)</f>
        <v>0</v>
      </c>
      <c r="BL263" s="14" t="s">
        <v>256</v>
      </c>
      <c r="BM263" s="196" t="s">
        <v>747</v>
      </c>
    </row>
    <row r="264" spans="1:47" s="2" customFormat="1" ht="19.5">
      <c r="A264" s="31"/>
      <c r="B264" s="32"/>
      <c r="C264" s="33"/>
      <c r="D264" s="198" t="s">
        <v>206</v>
      </c>
      <c r="E264" s="33"/>
      <c r="F264" s="199" t="s">
        <v>1035</v>
      </c>
      <c r="G264" s="33"/>
      <c r="H264" s="33"/>
      <c r="I264" s="200"/>
      <c r="J264" s="33"/>
      <c r="K264" s="33"/>
      <c r="L264" s="36"/>
      <c r="M264" s="201"/>
      <c r="N264" s="202"/>
      <c r="O264" s="68"/>
      <c r="P264" s="68"/>
      <c r="Q264" s="68"/>
      <c r="R264" s="68"/>
      <c r="S264" s="68"/>
      <c r="T264" s="69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T264" s="14" t="s">
        <v>206</v>
      </c>
      <c r="AU264" s="14" t="s">
        <v>89</v>
      </c>
    </row>
    <row r="265" spans="1:65" s="2" customFormat="1" ht="16.5" customHeight="1">
      <c r="A265" s="31"/>
      <c r="B265" s="32"/>
      <c r="C265" s="203" t="s">
        <v>621</v>
      </c>
      <c r="D265" s="203" t="s">
        <v>480</v>
      </c>
      <c r="E265" s="204" t="s">
        <v>750</v>
      </c>
      <c r="F265" s="205" t="s">
        <v>751</v>
      </c>
      <c r="G265" s="206" t="s">
        <v>197</v>
      </c>
      <c r="H265" s="207">
        <v>3</v>
      </c>
      <c r="I265" s="208"/>
      <c r="J265" s="209">
        <f aca="true" t="shared" si="70" ref="J265:J272">ROUND(I265*H265,1)</f>
        <v>0</v>
      </c>
      <c r="K265" s="210"/>
      <c r="L265" s="211"/>
      <c r="M265" s="212" t="s">
        <v>1</v>
      </c>
      <c r="N265" s="213" t="s">
        <v>44</v>
      </c>
      <c r="O265" s="68"/>
      <c r="P265" s="194">
        <f aca="true" t="shared" si="71" ref="P265:P272">O265*H265</f>
        <v>0</v>
      </c>
      <c r="Q265" s="194">
        <v>0.0129</v>
      </c>
      <c r="R265" s="194">
        <f aca="true" t="shared" si="72" ref="R265:R272">Q265*H265</f>
        <v>0.0387</v>
      </c>
      <c r="S265" s="194">
        <v>0</v>
      </c>
      <c r="T265" s="195">
        <f aca="true" t="shared" si="73" ref="T265:T272"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6" t="s">
        <v>330</v>
      </c>
      <c r="AT265" s="196" t="s">
        <v>480</v>
      </c>
      <c r="AU265" s="196" t="s">
        <v>89</v>
      </c>
      <c r="AY265" s="14" t="s">
        <v>186</v>
      </c>
      <c r="BE265" s="197">
        <f aca="true" t="shared" si="74" ref="BE265:BE272">IF(N265="základní",J265,0)</f>
        <v>0</v>
      </c>
      <c r="BF265" s="197">
        <f aca="true" t="shared" si="75" ref="BF265:BF272">IF(N265="snížená",J265,0)</f>
        <v>0</v>
      </c>
      <c r="BG265" s="197">
        <f aca="true" t="shared" si="76" ref="BG265:BG272">IF(N265="zákl. přenesená",J265,0)</f>
        <v>0</v>
      </c>
      <c r="BH265" s="197">
        <f aca="true" t="shared" si="77" ref="BH265:BH272">IF(N265="sníž. přenesená",J265,0)</f>
        <v>0</v>
      </c>
      <c r="BI265" s="197">
        <f aca="true" t="shared" si="78" ref="BI265:BI272">IF(N265="nulová",J265,0)</f>
        <v>0</v>
      </c>
      <c r="BJ265" s="14" t="s">
        <v>87</v>
      </c>
      <c r="BK265" s="197">
        <f aca="true" t="shared" si="79" ref="BK265:BK272">ROUND(I265*H265,1)</f>
        <v>0</v>
      </c>
      <c r="BL265" s="14" t="s">
        <v>256</v>
      </c>
      <c r="BM265" s="196" t="s">
        <v>752</v>
      </c>
    </row>
    <row r="266" spans="1:65" s="2" customFormat="1" ht="16.5" customHeight="1">
      <c r="A266" s="31"/>
      <c r="B266" s="32"/>
      <c r="C266" s="184" t="s">
        <v>629</v>
      </c>
      <c r="D266" s="184" t="s">
        <v>189</v>
      </c>
      <c r="E266" s="185" t="s">
        <v>754</v>
      </c>
      <c r="F266" s="186" t="s">
        <v>755</v>
      </c>
      <c r="G266" s="187" t="s">
        <v>197</v>
      </c>
      <c r="H266" s="188">
        <v>2.1</v>
      </c>
      <c r="I266" s="189"/>
      <c r="J266" s="190">
        <f t="shared" si="70"/>
        <v>0</v>
      </c>
      <c r="K266" s="191"/>
      <c r="L266" s="36"/>
      <c r="M266" s="192" t="s">
        <v>1</v>
      </c>
      <c r="N266" s="193" t="s">
        <v>44</v>
      </c>
      <c r="O266" s="68"/>
      <c r="P266" s="194">
        <f t="shared" si="71"/>
        <v>0</v>
      </c>
      <c r="Q266" s="194">
        <v>0</v>
      </c>
      <c r="R266" s="194">
        <f t="shared" si="72"/>
        <v>0</v>
      </c>
      <c r="S266" s="194">
        <v>0</v>
      </c>
      <c r="T266" s="195">
        <f t="shared" si="7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6" t="s">
        <v>256</v>
      </c>
      <c r="AT266" s="196" t="s">
        <v>189</v>
      </c>
      <c r="AU266" s="196" t="s">
        <v>89</v>
      </c>
      <c r="AY266" s="14" t="s">
        <v>186</v>
      </c>
      <c r="BE266" s="197">
        <f t="shared" si="74"/>
        <v>0</v>
      </c>
      <c r="BF266" s="197">
        <f t="shared" si="75"/>
        <v>0</v>
      </c>
      <c r="BG266" s="197">
        <f t="shared" si="76"/>
        <v>0</v>
      </c>
      <c r="BH266" s="197">
        <f t="shared" si="77"/>
        <v>0</v>
      </c>
      <c r="BI266" s="197">
        <f t="shared" si="78"/>
        <v>0</v>
      </c>
      <c r="BJ266" s="14" t="s">
        <v>87</v>
      </c>
      <c r="BK266" s="197">
        <f t="shared" si="79"/>
        <v>0</v>
      </c>
      <c r="BL266" s="14" t="s">
        <v>256</v>
      </c>
      <c r="BM266" s="196" t="s">
        <v>756</v>
      </c>
    </row>
    <row r="267" spans="1:65" s="2" customFormat="1" ht="16.5" customHeight="1">
      <c r="A267" s="31"/>
      <c r="B267" s="32"/>
      <c r="C267" s="184" t="s">
        <v>633</v>
      </c>
      <c r="D267" s="184" t="s">
        <v>189</v>
      </c>
      <c r="E267" s="185" t="s">
        <v>758</v>
      </c>
      <c r="F267" s="186" t="s">
        <v>759</v>
      </c>
      <c r="G267" s="187" t="s">
        <v>197</v>
      </c>
      <c r="H267" s="188">
        <v>2.1</v>
      </c>
      <c r="I267" s="189"/>
      <c r="J267" s="190">
        <f t="shared" si="70"/>
        <v>0</v>
      </c>
      <c r="K267" s="191"/>
      <c r="L267" s="36"/>
      <c r="M267" s="192" t="s">
        <v>1</v>
      </c>
      <c r="N267" s="193" t="s">
        <v>44</v>
      </c>
      <c r="O267" s="68"/>
      <c r="P267" s="194">
        <f t="shared" si="71"/>
        <v>0</v>
      </c>
      <c r="Q267" s="194">
        <v>0</v>
      </c>
      <c r="R267" s="194">
        <f t="shared" si="72"/>
        <v>0</v>
      </c>
      <c r="S267" s="194">
        <v>0</v>
      </c>
      <c r="T267" s="195">
        <f t="shared" si="7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6" t="s">
        <v>256</v>
      </c>
      <c r="AT267" s="196" t="s">
        <v>189</v>
      </c>
      <c r="AU267" s="196" t="s">
        <v>89</v>
      </c>
      <c r="AY267" s="14" t="s">
        <v>186</v>
      </c>
      <c r="BE267" s="197">
        <f t="shared" si="74"/>
        <v>0</v>
      </c>
      <c r="BF267" s="197">
        <f t="shared" si="75"/>
        <v>0</v>
      </c>
      <c r="BG267" s="197">
        <f t="shared" si="76"/>
        <v>0</v>
      </c>
      <c r="BH267" s="197">
        <f t="shared" si="77"/>
        <v>0</v>
      </c>
      <c r="BI267" s="197">
        <f t="shared" si="78"/>
        <v>0</v>
      </c>
      <c r="BJ267" s="14" t="s">
        <v>87</v>
      </c>
      <c r="BK267" s="197">
        <f t="shared" si="79"/>
        <v>0</v>
      </c>
      <c r="BL267" s="14" t="s">
        <v>256</v>
      </c>
      <c r="BM267" s="196" t="s">
        <v>760</v>
      </c>
    </row>
    <row r="268" spans="1:65" s="2" customFormat="1" ht="16.5" customHeight="1">
      <c r="A268" s="31"/>
      <c r="B268" s="32"/>
      <c r="C268" s="184" t="s">
        <v>637</v>
      </c>
      <c r="D268" s="184" t="s">
        <v>189</v>
      </c>
      <c r="E268" s="185" t="s">
        <v>762</v>
      </c>
      <c r="F268" s="186" t="s">
        <v>763</v>
      </c>
      <c r="G268" s="187" t="s">
        <v>192</v>
      </c>
      <c r="H268" s="188">
        <v>2</v>
      </c>
      <c r="I268" s="189"/>
      <c r="J268" s="190">
        <f t="shared" si="70"/>
        <v>0</v>
      </c>
      <c r="K268" s="191"/>
      <c r="L268" s="36"/>
      <c r="M268" s="192" t="s">
        <v>1</v>
      </c>
      <c r="N268" s="193" t="s">
        <v>44</v>
      </c>
      <c r="O268" s="68"/>
      <c r="P268" s="194">
        <f t="shared" si="71"/>
        <v>0</v>
      </c>
      <c r="Q268" s="194">
        <v>0</v>
      </c>
      <c r="R268" s="194">
        <f t="shared" si="72"/>
        <v>0</v>
      </c>
      <c r="S268" s="194">
        <v>0</v>
      </c>
      <c r="T268" s="195">
        <f t="shared" si="7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6" t="s">
        <v>256</v>
      </c>
      <c r="AT268" s="196" t="s">
        <v>189</v>
      </c>
      <c r="AU268" s="196" t="s">
        <v>89</v>
      </c>
      <c r="AY268" s="14" t="s">
        <v>186</v>
      </c>
      <c r="BE268" s="197">
        <f t="shared" si="74"/>
        <v>0</v>
      </c>
      <c r="BF268" s="197">
        <f t="shared" si="75"/>
        <v>0</v>
      </c>
      <c r="BG268" s="197">
        <f t="shared" si="76"/>
        <v>0</v>
      </c>
      <c r="BH268" s="197">
        <f t="shared" si="77"/>
        <v>0</v>
      </c>
      <c r="BI268" s="197">
        <f t="shared" si="78"/>
        <v>0</v>
      </c>
      <c r="BJ268" s="14" t="s">
        <v>87</v>
      </c>
      <c r="BK268" s="197">
        <f t="shared" si="79"/>
        <v>0</v>
      </c>
      <c r="BL268" s="14" t="s">
        <v>256</v>
      </c>
      <c r="BM268" s="196" t="s">
        <v>764</v>
      </c>
    </row>
    <row r="269" spans="1:65" s="2" customFormat="1" ht="16.5" customHeight="1">
      <c r="A269" s="31"/>
      <c r="B269" s="32"/>
      <c r="C269" s="184" t="s">
        <v>642</v>
      </c>
      <c r="D269" s="184" t="s">
        <v>189</v>
      </c>
      <c r="E269" s="185" t="s">
        <v>766</v>
      </c>
      <c r="F269" s="186" t="s">
        <v>767</v>
      </c>
      <c r="G269" s="187" t="s">
        <v>192</v>
      </c>
      <c r="H269" s="188">
        <v>1</v>
      </c>
      <c r="I269" s="189"/>
      <c r="J269" s="190">
        <f t="shared" si="70"/>
        <v>0</v>
      </c>
      <c r="K269" s="191"/>
      <c r="L269" s="36"/>
      <c r="M269" s="192" t="s">
        <v>1</v>
      </c>
      <c r="N269" s="193" t="s">
        <v>44</v>
      </c>
      <c r="O269" s="68"/>
      <c r="P269" s="194">
        <f t="shared" si="71"/>
        <v>0</v>
      </c>
      <c r="Q269" s="194">
        <v>0</v>
      </c>
      <c r="R269" s="194">
        <f t="shared" si="72"/>
        <v>0</v>
      </c>
      <c r="S269" s="194">
        <v>0</v>
      </c>
      <c r="T269" s="195">
        <f t="shared" si="7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6" t="s">
        <v>256</v>
      </c>
      <c r="AT269" s="196" t="s">
        <v>189</v>
      </c>
      <c r="AU269" s="196" t="s">
        <v>89</v>
      </c>
      <c r="AY269" s="14" t="s">
        <v>186</v>
      </c>
      <c r="BE269" s="197">
        <f t="shared" si="74"/>
        <v>0</v>
      </c>
      <c r="BF269" s="197">
        <f t="shared" si="75"/>
        <v>0</v>
      </c>
      <c r="BG269" s="197">
        <f t="shared" si="76"/>
        <v>0</v>
      </c>
      <c r="BH269" s="197">
        <f t="shared" si="77"/>
        <v>0</v>
      </c>
      <c r="BI269" s="197">
        <f t="shared" si="78"/>
        <v>0</v>
      </c>
      <c r="BJ269" s="14" t="s">
        <v>87</v>
      </c>
      <c r="BK269" s="197">
        <f t="shared" si="79"/>
        <v>0</v>
      </c>
      <c r="BL269" s="14" t="s">
        <v>256</v>
      </c>
      <c r="BM269" s="196" t="s">
        <v>768</v>
      </c>
    </row>
    <row r="270" spans="1:65" s="2" customFormat="1" ht="16.5" customHeight="1">
      <c r="A270" s="31"/>
      <c r="B270" s="32"/>
      <c r="C270" s="184" t="s">
        <v>649</v>
      </c>
      <c r="D270" s="184" t="s">
        <v>189</v>
      </c>
      <c r="E270" s="185" t="s">
        <v>770</v>
      </c>
      <c r="F270" s="186" t="s">
        <v>771</v>
      </c>
      <c r="G270" s="187" t="s">
        <v>270</v>
      </c>
      <c r="H270" s="188">
        <v>0.065</v>
      </c>
      <c r="I270" s="189"/>
      <c r="J270" s="190">
        <f t="shared" si="70"/>
        <v>0</v>
      </c>
      <c r="K270" s="191"/>
      <c r="L270" s="36"/>
      <c r="M270" s="192" t="s">
        <v>1</v>
      </c>
      <c r="N270" s="193" t="s">
        <v>44</v>
      </c>
      <c r="O270" s="68"/>
      <c r="P270" s="194">
        <f t="shared" si="71"/>
        <v>0</v>
      </c>
      <c r="Q270" s="194">
        <v>0</v>
      </c>
      <c r="R270" s="194">
        <f t="shared" si="72"/>
        <v>0</v>
      </c>
      <c r="S270" s="194">
        <v>0</v>
      </c>
      <c r="T270" s="195">
        <f t="shared" si="7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6" t="s">
        <v>256</v>
      </c>
      <c r="AT270" s="196" t="s">
        <v>189</v>
      </c>
      <c r="AU270" s="196" t="s">
        <v>89</v>
      </c>
      <c r="AY270" s="14" t="s">
        <v>186</v>
      </c>
      <c r="BE270" s="197">
        <f t="shared" si="74"/>
        <v>0</v>
      </c>
      <c r="BF270" s="197">
        <f t="shared" si="75"/>
        <v>0</v>
      </c>
      <c r="BG270" s="197">
        <f t="shared" si="76"/>
        <v>0</v>
      </c>
      <c r="BH270" s="197">
        <f t="shared" si="77"/>
        <v>0</v>
      </c>
      <c r="BI270" s="197">
        <f t="shared" si="78"/>
        <v>0</v>
      </c>
      <c r="BJ270" s="14" t="s">
        <v>87</v>
      </c>
      <c r="BK270" s="197">
        <f t="shared" si="79"/>
        <v>0</v>
      </c>
      <c r="BL270" s="14" t="s">
        <v>256</v>
      </c>
      <c r="BM270" s="196" t="s">
        <v>1366</v>
      </c>
    </row>
    <row r="271" spans="1:65" s="2" customFormat="1" ht="16.5" customHeight="1">
      <c r="A271" s="31"/>
      <c r="B271" s="32"/>
      <c r="C271" s="184" t="s">
        <v>656</v>
      </c>
      <c r="D271" s="184" t="s">
        <v>189</v>
      </c>
      <c r="E271" s="185" t="s">
        <v>774</v>
      </c>
      <c r="F271" s="186" t="s">
        <v>775</v>
      </c>
      <c r="G271" s="187" t="s">
        <v>270</v>
      </c>
      <c r="H271" s="188">
        <v>0.065</v>
      </c>
      <c r="I271" s="189"/>
      <c r="J271" s="190">
        <f t="shared" si="70"/>
        <v>0</v>
      </c>
      <c r="K271" s="191"/>
      <c r="L271" s="36"/>
      <c r="M271" s="192" t="s">
        <v>1</v>
      </c>
      <c r="N271" s="193" t="s">
        <v>44</v>
      </c>
      <c r="O271" s="68"/>
      <c r="P271" s="194">
        <f t="shared" si="71"/>
        <v>0</v>
      </c>
      <c r="Q271" s="194">
        <v>0</v>
      </c>
      <c r="R271" s="194">
        <f t="shared" si="72"/>
        <v>0</v>
      </c>
      <c r="S271" s="194">
        <v>0</v>
      </c>
      <c r="T271" s="195">
        <f t="shared" si="7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6" t="s">
        <v>256</v>
      </c>
      <c r="AT271" s="196" t="s">
        <v>189</v>
      </c>
      <c r="AU271" s="196" t="s">
        <v>89</v>
      </c>
      <c r="AY271" s="14" t="s">
        <v>186</v>
      </c>
      <c r="BE271" s="197">
        <f t="shared" si="74"/>
        <v>0</v>
      </c>
      <c r="BF271" s="197">
        <f t="shared" si="75"/>
        <v>0</v>
      </c>
      <c r="BG271" s="197">
        <f t="shared" si="76"/>
        <v>0</v>
      </c>
      <c r="BH271" s="197">
        <f t="shared" si="77"/>
        <v>0</v>
      </c>
      <c r="BI271" s="197">
        <f t="shared" si="78"/>
        <v>0</v>
      </c>
      <c r="BJ271" s="14" t="s">
        <v>87</v>
      </c>
      <c r="BK271" s="197">
        <f t="shared" si="79"/>
        <v>0</v>
      </c>
      <c r="BL271" s="14" t="s">
        <v>256</v>
      </c>
      <c r="BM271" s="196" t="s">
        <v>776</v>
      </c>
    </row>
    <row r="272" spans="1:65" s="2" customFormat="1" ht="16.5" customHeight="1">
      <c r="A272" s="31"/>
      <c r="B272" s="32"/>
      <c r="C272" s="184" t="s">
        <v>660</v>
      </c>
      <c r="D272" s="184" t="s">
        <v>189</v>
      </c>
      <c r="E272" s="185" t="s">
        <v>778</v>
      </c>
      <c r="F272" s="186" t="s">
        <v>779</v>
      </c>
      <c r="G272" s="187" t="s">
        <v>270</v>
      </c>
      <c r="H272" s="188">
        <v>0.065</v>
      </c>
      <c r="I272" s="189"/>
      <c r="J272" s="190">
        <f t="shared" si="70"/>
        <v>0</v>
      </c>
      <c r="K272" s="191"/>
      <c r="L272" s="36"/>
      <c r="M272" s="192" t="s">
        <v>1</v>
      </c>
      <c r="N272" s="193" t="s">
        <v>44</v>
      </c>
      <c r="O272" s="68"/>
      <c r="P272" s="194">
        <f t="shared" si="71"/>
        <v>0</v>
      </c>
      <c r="Q272" s="194">
        <v>0</v>
      </c>
      <c r="R272" s="194">
        <f t="shared" si="72"/>
        <v>0</v>
      </c>
      <c r="S272" s="194">
        <v>0</v>
      </c>
      <c r="T272" s="195">
        <f t="shared" si="7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6" t="s">
        <v>256</v>
      </c>
      <c r="AT272" s="196" t="s">
        <v>189</v>
      </c>
      <c r="AU272" s="196" t="s">
        <v>89</v>
      </c>
      <c r="AY272" s="14" t="s">
        <v>186</v>
      </c>
      <c r="BE272" s="197">
        <f t="shared" si="74"/>
        <v>0</v>
      </c>
      <c r="BF272" s="197">
        <f t="shared" si="75"/>
        <v>0</v>
      </c>
      <c r="BG272" s="197">
        <f t="shared" si="76"/>
        <v>0</v>
      </c>
      <c r="BH272" s="197">
        <f t="shared" si="77"/>
        <v>0</v>
      </c>
      <c r="BI272" s="197">
        <f t="shared" si="78"/>
        <v>0</v>
      </c>
      <c r="BJ272" s="14" t="s">
        <v>87</v>
      </c>
      <c r="BK272" s="197">
        <f t="shared" si="79"/>
        <v>0</v>
      </c>
      <c r="BL272" s="14" t="s">
        <v>256</v>
      </c>
      <c r="BM272" s="196" t="s">
        <v>780</v>
      </c>
    </row>
    <row r="273" spans="2:63" s="12" customFormat="1" ht="22.9" customHeight="1">
      <c r="B273" s="168"/>
      <c r="C273" s="169"/>
      <c r="D273" s="170" t="s">
        <v>78</v>
      </c>
      <c r="E273" s="182" t="s">
        <v>781</v>
      </c>
      <c r="F273" s="182" t="s">
        <v>782</v>
      </c>
      <c r="G273" s="169"/>
      <c r="H273" s="169"/>
      <c r="I273" s="172"/>
      <c r="J273" s="183">
        <f>BK273</f>
        <v>0</v>
      </c>
      <c r="K273" s="169"/>
      <c r="L273" s="174"/>
      <c r="M273" s="175"/>
      <c r="N273" s="176"/>
      <c r="O273" s="176"/>
      <c r="P273" s="177">
        <f>SUM(P274:P284)</f>
        <v>0</v>
      </c>
      <c r="Q273" s="176"/>
      <c r="R273" s="177">
        <f>SUM(R274:R284)</f>
        <v>0.038992000000000006</v>
      </c>
      <c r="S273" s="176"/>
      <c r="T273" s="178">
        <f>SUM(T274:T284)</f>
        <v>0</v>
      </c>
      <c r="AR273" s="179" t="s">
        <v>89</v>
      </c>
      <c r="AT273" s="180" t="s">
        <v>78</v>
      </c>
      <c r="AU273" s="180" t="s">
        <v>87</v>
      </c>
      <c r="AY273" s="179" t="s">
        <v>186</v>
      </c>
      <c r="BK273" s="181">
        <f>SUM(BK274:BK284)</f>
        <v>0</v>
      </c>
    </row>
    <row r="274" spans="1:65" s="2" customFormat="1" ht="16.5" customHeight="1">
      <c r="A274" s="31"/>
      <c r="B274" s="32"/>
      <c r="C274" s="184" t="s">
        <v>664</v>
      </c>
      <c r="D274" s="184" t="s">
        <v>189</v>
      </c>
      <c r="E274" s="185" t="s">
        <v>1319</v>
      </c>
      <c r="F274" s="186" t="s">
        <v>1320</v>
      </c>
      <c r="G274" s="187" t="s">
        <v>197</v>
      </c>
      <c r="H274" s="188">
        <v>32.6</v>
      </c>
      <c r="I274" s="189"/>
      <c r="J274" s="190">
        <f aca="true" t="shared" si="80" ref="J274:J284">ROUND(I274*H274,1)</f>
        <v>0</v>
      </c>
      <c r="K274" s="191"/>
      <c r="L274" s="36"/>
      <c r="M274" s="192" t="s">
        <v>1</v>
      </c>
      <c r="N274" s="193" t="s">
        <v>44</v>
      </c>
      <c r="O274" s="68"/>
      <c r="P274" s="194">
        <f aca="true" t="shared" si="81" ref="P274:P284">O274*H274</f>
        <v>0</v>
      </c>
      <c r="Q274" s="194">
        <v>9E-05</v>
      </c>
      <c r="R274" s="194">
        <f aca="true" t="shared" si="82" ref="R274:R284">Q274*H274</f>
        <v>0.0029340000000000004</v>
      </c>
      <c r="S274" s="194">
        <v>0</v>
      </c>
      <c r="T274" s="195">
        <f aca="true" t="shared" si="83" ref="T274:T284"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6" t="s">
        <v>256</v>
      </c>
      <c r="AT274" s="196" t="s">
        <v>189</v>
      </c>
      <c r="AU274" s="196" t="s">
        <v>89</v>
      </c>
      <c r="AY274" s="14" t="s">
        <v>186</v>
      </c>
      <c r="BE274" s="197">
        <f aca="true" t="shared" si="84" ref="BE274:BE284">IF(N274="základní",J274,0)</f>
        <v>0</v>
      </c>
      <c r="BF274" s="197">
        <f aca="true" t="shared" si="85" ref="BF274:BF284">IF(N274="snížená",J274,0)</f>
        <v>0</v>
      </c>
      <c r="BG274" s="197">
        <f aca="true" t="shared" si="86" ref="BG274:BG284">IF(N274="zákl. přenesená",J274,0)</f>
        <v>0</v>
      </c>
      <c r="BH274" s="197">
        <f aca="true" t="shared" si="87" ref="BH274:BH284">IF(N274="sníž. přenesená",J274,0)</f>
        <v>0</v>
      </c>
      <c r="BI274" s="197">
        <f aca="true" t="shared" si="88" ref="BI274:BI284">IF(N274="nulová",J274,0)</f>
        <v>0</v>
      </c>
      <c r="BJ274" s="14" t="s">
        <v>87</v>
      </c>
      <c r="BK274" s="197">
        <f aca="true" t="shared" si="89" ref="BK274:BK284">ROUND(I274*H274,1)</f>
        <v>0</v>
      </c>
      <c r="BL274" s="14" t="s">
        <v>256</v>
      </c>
      <c r="BM274" s="196" t="s">
        <v>1321</v>
      </c>
    </row>
    <row r="275" spans="1:65" s="2" customFormat="1" ht="16.5" customHeight="1">
      <c r="A275" s="31"/>
      <c r="B275" s="32"/>
      <c r="C275" s="184" t="s">
        <v>669</v>
      </c>
      <c r="D275" s="184" t="s">
        <v>189</v>
      </c>
      <c r="E275" s="185" t="s">
        <v>1322</v>
      </c>
      <c r="F275" s="186" t="s">
        <v>1323</v>
      </c>
      <c r="G275" s="187" t="s">
        <v>197</v>
      </c>
      <c r="H275" s="188">
        <v>32.6</v>
      </c>
      <c r="I275" s="189"/>
      <c r="J275" s="190">
        <f t="shared" si="80"/>
        <v>0</v>
      </c>
      <c r="K275" s="191"/>
      <c r="L275" s="36"/>
      <c r="M275" s="192" t="s">
        <v>1</v>
      </c>
      <c r="N275" s="193" t="s">
        <v>44</v>
      </c>
      <c r="O275" s="68"/>
      <c r="P275" s="194">
        <f t="shared" si="81"/>
        <v>0</v>
      </c>
      <c r="Q275" s="194">
        <v>0.00023</v>
      </c>
      <c r="R275" s="194">
        <f t="shared" si="82"/>
        <v>0.007498</v>
      </c>
      <c r="S275" s="194">
        <v>0</v>
      </c>
      <c r="T275" s="195">
        <f t="shared" si="8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96" t="s">
        <v>256</v>
      </c>
      <c r="AT275" s="196" t="s">
        <v>189</v>
      </c>
      <c r="AU275" s="196" t="s">
        <v>89</v>
      </c>
      <c r="AY275" s="14" t="s">
        <v>186</v>
      </c>
      <c r="BE275" s="197">
        <f t="shared" si="84"/>
        <v>0</v>
      </c>
      <c r="BF275" s="197">
        <f t="shared" si="85"/>
        <v>0</v>
      </c>
      <c r="BG275" s="197">
        <f t="shared" si="86"/>
        <v>0</v>
      </c>
      <c r="BH275" s="197">
        <f t="shared" si="87"/>
        <v>0</v>
      </c>
      <c r="BI275" s="197">
        <f t="shared" si="88"/>
        <v>0</v>
      </c>
      <c r="BJ275" s="14" t="s">
        <v>87</v>
      </c>
      <c r="BK275" s="197">
        <f t="shared" si="89"/>
        <v>0</v>
      </c>
      <c r="BL275" s="14" t="s">
        <v>256</v>
      </c>
      <c r="BM275" s="196" t="s">
        <v>1324</v>
      </c>
    </row>
    <row r="276" spans="1:65" s="2" customFormat="1" ht="16.5" customHeight="1">
      <c r="A276" s="31"/>
      <c r="B276" s="32"/>
      <c r="C276" s="184" t="s">
        <v>673</v>
      </c>
      <c r="D276" s="184" t="s">
        <v>189</v>
      </c>
      <c r="E276" s="185" t="s">
        <v>1325</v>
      </c>
      <c r="F276" s="186" t="s">
        <v>1326</v>
      </c>
      <c r="G276" s="187" t="s">
        <v>197</v>
      </c>
      <c r="H276" s="188">
        <v>32.6</v>
      </c>
      <c r="I276" s="189"/>
      <c r="J276" s="190">
        <f t="shared" si="80"/>
        <v>0</v>
      </c>
      <c r="K276" s="191"/>
      <c r="L276" s="36"/>
      <c r="M276" s="192" t="s">
        <v>1</v>
      </c>
      <c r="N276" s="193" t="s">
        <v>44</v>
      </c>
      <c r="O276" s="68"/>
      <c r="P276" s="194">
        <f t="shared" si="81"/>
        <v>0</v>
      </c>
      <c r="Q276" s="194">
        <v>0</v>
      </c>
      <c r="R276" s="194">
        <f t="shared" si="82"/>
        <v>0</v>
      </c>
      <c r="S276" s="194">
        <v>0</v>
      </c>
      <c r="T276" s="195">
        <f t="shared" si="8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96" t="s">
        <v>256</v>
      </c>
      <c r="AT276" s="196" t="s">
        <v>189</v>
      </c>
      <c r="AU276" s="196" t="s">
        <v>89</v>
      </c>
      <c r="AY276" s="14" t="s">
        <v>186</v>
      </c>
      <c r="BE276" s="197">
        <f t="shared" si="84"/>
        <v>0</v>
      </c>
      <c r="BF276" s="197">
        <f t="shared" si="85"/>
        <v>0</v>
      </c>
      <c r="BG276" s="197">
        <f t="shared" si="86"/>
        <v>0</v>
      </c>
      <c r="BH276" s="197">
        <f t="shared" si="87"/>
        <v>0</v>
      </c>
      <c r="BI276" s="197">
        <f t="shared" si="88"/>
        <v>0</v>
      </c>
      <c r="BJ276" s="14" t="s">
        <v>87</v>
      </c>
      <c r="BK276" s="197">
        <f t="shared" si="89"/>
        <v>0</v>
      </c>
      <c r="BL276" s="14" t="s">
        <v>256</v>
      </c>
      <c r="BM276" s="196" t="s">
        <v>1327</v>
      </c>
    </row>
    <row r="277" spans="1:65" s="2" customFormat="1" ht="16.5" customHeight="1">
      <c r="A277" s="31"/>
      <c r="B277" s="32"/>
      <c r="C277" s="184" t="s">
        <v>678</v>
      </c>
      <c r="D277" s="184" t="s">
        <v>189</v>
      </c>
      <c r="E277" s="185" t="s">
        <v>784</v>
      </c>
      <c r="F277" s="186" t="s">
        <v>785</v>
      </c>
      <c r="G277" s="187" t="s">
        <v>308</v>
      </c>
      <c r="H277" s="188">
        <v>50</v>
      </c>
      <c r="I277" s="189"/>
      <c r="J277" s="190">
        <f t="shared" si="80"/>
        <v>0</v>
      </c>
      <c r="K277" s="191"/>
      <c r="L277" s="36"/>
      <c r="M277" s="192" t="s">
        <v>1</v>
      </c>
      <c r="N277" s="193" t="s">
        <v>44</v>
      </c>
      <c r="O277" s="68"/>
      <c r="P277" s="194">
        <f t="shared" si="81"/>
        <v>0</v>
      </c>
      <c r="Q277" s="194">
        <v>1E-05</v>
      </c>
      <c r="R277" s="194">
        <f t="shared" si="82"/>
        <v>0.0005</v>
      </c>
      <c r="S277" s="194">
        <v>0</v>
      </c>
      <c r="T277" s="195">
        <f t="shared" si="8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96" t="s">
        <v>256</v>
      </c>
      <c r="AT277" s="196" t="s">
        <v>189</v>
      </c>
      <c r="AU277" s="196" t="s">
        <v>89</v>
      </c>
      <c r="AY277" s="14" t="s">
        <v>186</v>
      </c>
      <c r="BE277" s="197">
        <f t="shared" si="84"/>
        <v>0</v>
      </c>
      <c r="BF277" s="197">
        <f t="shared" si="85"/>
        <v>0</v>
      </c>
      <c r="BG277" s="197">
        <f t="shared" si="86"/>
        <v>0</v>
      </c>
      <c r="BH277" s="197">
        <f t="shared" si="87"/>
        <v>0</v>
      </c>
      <c r="BI277" s="197">
        <f t="shared" si="88"/>
        <v>0</v>
      </c>
      <c r="BJ277" s="14" t="s">
        <v>87</v>
      </c>
      <c r="BK277" s="197">
        <f t="shared" si="89"/>
        <v>0</v>
      </c>
      <c r="BL277" s="14" t="s">
        <v>256</v>
      </c>
      <c r="BM277" s="196" t="s">
        <v>1124</v>
      </c>
    </row>
    <row r="278" spans="1:65" s="2" customFormat="1" ht="16.5" customHeight="1">
      <c r="A278" s="31"/>
      <c r="B278" s="32"/>
      <c r="C278" s="184" t="s">
        <v>682</v>
      </c>
      <c r="D278" s="184" t="s">
        <v>189</v>
      </c>
      <c r="E278" s="185" t="s">
        <v>788</v>
      </c>
      <c r="F278" s="186" t="s">
        <v>789</v>
      </c>
      <c r="G278" s="187" t="s">
        <v>308</v>
      </c>
      <c r="H278" s="188">
        <v>50</v>
      </c>
      <c r="I278" s="189"/>
      <c r="J278" s="190">
        <f t="shared" si="80"/>
        <v>0</v>
      </c>
      <c r="K278" s="191"/>
      <c r="L278" s="36"/>
      <c r="M278" s="192" t="s">
        <v>1</v>
      </c>
      <c r="N278" s="193" t="s">
        <v>44</v>
      </c>
      <c r="O278" s="68"/>
      <c r="P278" s="194">
        <f t="shared" si="81"/>
        <v>0</v>
      </c>
      <c r="Q278" s="194">
        <v>2E-05</v>
      </c>
      <c r="R278" s="194">
        <f t="shared" si="82"/>
        <v>0.001</v>
      </c>
      <c r="S278" s="194">
        <v>0</v>
      </c>
      <c r="T278" s="195">
        <f t="shared" si="8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96" t="s">
        <v>256</v>
      </c>
      <c r="AT278" s="196" t="s">
        <v>189</v>
      </c>
      <c r="AU278" s="196" t="s">
        <v>89</v>
      </c>
      <c r="AY278" s="14" t="s">
        <v>186</v>
      </c>
      <c r="BE278" s="197">
        <f t="shared" si="84"/>
        <v>0</v>
      </c>
      <c r="BF278" s="197">
        <f t="shared" si="85"/>
        <v>0</v>
      </c>
      <c r="BG278" s="197">
        <f t="shared" si="86"/>
        <v>0</v>
      </c>
      <c r="BH278" s="197">
        <f t="shared" si="87"/>
        <v>0</v>
      </c>
      <c r="BI278" s="197">
        <f t="shared" si="88"/>
        <v>0</v>
      </c>
      <c r="BJ278" s="14" t="s">
        <v>87</v>
      </c>
      <c r="BK278" s="197">
        <f t="shared" si="89"/>
        <v>0</v>
      </c>
      <c r="BL278" s="14" t="s">
        <v>256</v>
      </c>
      <c r="BM278" s="196" t="s">
        <v>1125</v>
      </c>
    </row>
    <row r="279" spans="1:65" s="2" customFormat="1" ht="16.5" customHeight="1">
      <c r="A279" s="31"/>
      <c r="B279" s="32"/>
      <c r="C279" s="184" t="s">
        <v>686</v>
      </c>
      <c r="D279" s="184" t="s">
        <v>189</v>
      </c>
      <c r="E279" s="185" t="s">
        <v>792</v>
      </c>
      <c r="F279" s="186" t="s">
        <v>793</v>
      </c>
      <c r="G279" s="187" t="s">
        <v>308</v>
      </c>
      <c r="H279" s="188">
        <v>50</v>
      </c>
      <c r="I279" s="189"/>
      <c r="J279" s="190">
        <f t="shared" si="80"/>
        <v>0</v>
      </c>
      <c r="K279" s="191"/>
      <c r="L279" s="36"/>
      <c r="M279" s="192" t="s">
        <v>1</v>
      </c>
      <c r="N279" s="193" t="s">
        <v>44</v>
      </c>
      <c r="O279" s="68"/>
      <c r="P279" s="194">
        <f t="shared" si="81"/>
        <v>0</v>
      </c>
      <c r="Q279" s="194">
        <v>1E-05</v>
      </c>
      <c r="R279" s="194">
        <f t="shared" si="82"/>
        <v>0.0005</v>
      </c>
      <c r="S279" s="194">
        <v>0</v>
      </c>
      <c r="T279" s="195">
        <f t="shared" si="8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6" t="s">
        <v>256</v>
      </c>
      <c r="AT279" s="196" t="s">
        <v>189</v>
      </c>
      <c r="AU279" s="196" t="s">
        <v>89</v>
      </c>
      <c r="AY279" s="14" t="s">
        <v>186</v>
      </c>
      <c r="BE279" s="197">
        <f t="shared" si="84"/>
        <v>0</v>
      </c>
      <c r="BF279" s="197">
        <f t="shared" si="85"/>
        <v>0</v>
      </c>
      <c r="BG279" s="197">
        <f t="shared" si="86"/>
        <v>0</v>
      </c>
      <c r="BH279" s="197">
        <f t="shared" si="87"/>
        <v>0</v>
      </c>
      <c r="BI279" s="197">
        <f t="shared" si="88"/>
        <v>0</v>
      </c>
      <c r="BJ279" s="14" t="s">
        <v>87</v>
      </c>
      <c r="BK279" s="197">
        <f t="shared" si="89"/>
        <v>0</v>
      </c>
      <c r="BL279" s="14" t="s">
        <v>256</v>
      </c>
      <c r="BM279" s="196" t="s">
        <v>1126</v>
      </c>
    </row>
    <row r="280" spans="1:65" s="2" customFormat="1" ht="16.5" customHeight="1">
      <c r="A280" s="31"/>
      <c r="B280" s="32"/>
      <c r="C280" s="184" t="s">
        <v>690</v>
      </c>
      <c r="D280" s="184" t="s">
        <v>189</v>
      </c>
      <c r="E280" s="185" t="s">
        <v>1328</v>
      </c>
      <c r="F280" s="186" t="s">
        <v>1329</v>
      </c>
      <c r="G280" s="187" t="s">
        <v>197</v>
      </c>
      <c r="H280" s="188">
        <v>32.6</v>
      </c>
      <c r="I280" s="189"/>
      <c r="J280" s="190">
        <f t="shared" si="80"/>
        <v>0</v>
      </c>
      <c r="K280" s="191"/>
      <c r="L280" s="36"/>
      <c r="M280" s="192" t="s">
        <v>1</v>
      </c>
      <c r="N280" s="193" t="s">
        <v>44</v>
      </c>
      <c r="O280" s="68"/>
      <c r="P280" s="194">
        <f t="shared" si="81"/>
        <v>0</v>
      </c>
      <c r="Q280" s="194">
        <v>0.00017</v>
      </c>
      <c r="R280" s="194">
        <f t="shared" si="82"/>
        <v>0.005542000000000001</v>
      </c>
      <c r="S280" s="194">
        <v>0</v>
      </c>
      <c r="T280" s="195">
        <f t="shared" si="8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96" t="s">
        <v>256</v>
      </c>
      <c r="AT280" s="196" t="s">
        <v>189</v>
      </c>
      <c r="AU280" s="196" t="s">
        <v>89</v>
      </c>
      <c r="AY280" s="14" t="s">
        <v>186</v>
      </c>
      <c r="BE280" s="197">
        <f t="shared" si="84"/>
        <v>0</v>
      </c>
      <c r="BF280" s="197">
        <f t="shared" si="85"/>
        <v>0</v>
      </c>
      <c r="BG280" s="197">
        <f t="shared" si="86"/>
        <v>0</v>
      </c>
      <c r="BH280" s="197">
        <f t="shared" si="87"/>
        <v>0</v>
      </c>
      <c r="BI280" s="197">
        <f t="shared" si="88"/>
        <v>0</v>
      </c>
      <c r="BJ280" s="14" t="s">
        <v>87</v>
      </c>
      <c r="BK280" s="197">
        <f t="shared" si="89"/>
        <v>0</v>
      </c>
      <c r="BL280" s="14" t="s">
        <v>256</v>
      </c>
      <c r="BM280" s="196" t="s">
        <v>1330</v>
      </c>
    </row>
    <row r="281" spans="1:65" s="2" customFormat="1" ht="16.5" customHeight="1">
      <c r="A281" s="31"/>
      <c r="B281" s="32"/>
      <c r="C281" s="184" t="s">
        <v>694</v>
      </c>
      <c r="D281" s="184" t="s">
        <v>189</v>
      </c>
      <c r="E281" s="185" t="s">
        <v>796</v>
      </c>
      <c r="F281" s="186" t="s">
        <v>797</v>
      </c>
      <c r="G281" s="187" t="s">
        <v>308</v>
      </c>
      <c r="H281" s="188">
        <v>50</v>
      </c>
      <c r="I281" s="189"/>
      <c r="J281" s="190">
        <f t="shared" si="80"/>
        <v>0</v>
      </c>
      <c r="K281" s="191"/>
      <c r="L281" s="36"/>
      <c r="M281" s="192" t="s">
        <v>1</v>
      </c>
      <c r="N281" s="193" t="s">
        <v>44</v>
      </c>
      <c r="O281" s="68"/>
      <c r="P281" s="194">
        <f t="shared" si="81"/>
        <v>0</v>
      </c>
      <c r="Q281" s="194">
        <v>2E-05</v>
      </c>
      <c r="R281" s="194">
        <f t="shared" si="82"/>
        <v>0.001</v>
      </c>
      <c r="S281" s="194">
        <v>0</v>
      </c>
      <c r="T281" s="195">
        <f t="shared" si="8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6" t="s">
        <v>256</v>
      </c>
      <c r="AT281" s="196" t="s">
        <v>189</v>
      </c>
      <c r="AU281" s="196" t="s">
        <v>89</v>
      </c>
      <c r="AY281" s="14" t="s">
        <v>186</v>
      </c>
      <c r="BE281" s="197">
        <f t="shared" si="84"/>
        <v>0</v>
      </c>
      <c r="BF281" s="197">
        <f t="shared" si="85"/>
        <v>0</v>
      </c>
      <c r="BG281" s="197">
        <f t="shared" si="86"/>
        <v>0</v>
      </c>
      <c r="BH281" s="197">
        <f t="shared" si="87"/>
        <v>0</v>
      </c>
      <c r="BI281" s="197">
        <f t="shared" si="88"/>
        <v>0</v>
      </c>
      <c r="BJ281" s="14" t="s">
        <v>87</v>
      </c>
      <c r="BK281" s="197">
        <f t="shared" si="89"/>
        <v>0</v>
      </c>
      <c r="BL281" s="14" t="s">
        <v>256</v>
      </c>
      <c r="BM281" s="196" t="s">
        <v>798</v>
      </c>
    </row>
    <row r="282" spans="1:65" s="2" customFormat="1" ht="16.5" customHeight="1">
      <c r="A282" s="31"/>
      <c r="B282" s="32"/>
      <c r="C282" s="184" t="s">
        <v>698</v>
      </c>
      <c r="D282" s="184" t="s">
        <v>189</v>
      </c>
      <c r="E282" s="185" t="s">
        <v>800</v>
      </c>
      <c r="F282" s="186" t="s">
        <v>801</v>
      </c>
      <c r="G282" s="187" t="s">
        <v>308</v>
      </c>
      <c r="H282" s="188">
        <v>50</v>
      </c>
      <c r="I282" s="189"/>
      <c r="J282" s="190">
        <f t="shared" si="80"/>
        <v>0</v>
      </c>
      <c r="K282" s="191"/>
      <c r="L282" s="36"/>
      <c r="M282" s="192" t="s">
        <v>1</v>
      </c>
      <c r="N282" s="193" t="s">
        <v>44</v>
      </c>
      <c r="O282" s="68"/>
      <c r="P282" s="194">
        <f t="shared" si="81"/>
        <v>0</v>
      </c>
      <c r="Q282" s="194">
        <v>6E-05</v>
      </c>
      <c r="R282" s="194">
        <f t="shared" si="82"/>
        <v>0.003</v>
      </c>
      <c r="S282" s="194">
        <v>0</v>
      </c>
      <c r="T282" s="195">
        <f t="shared" si="8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6" t="s">
        <v>256</v>
      </c>
      <c r="AT282" s="196" t="s">
        <v>189</v>
      </c>
      <c r="AU282" s="196" t="s">
        <v>89</v>
      </c>
      <c r="AY282" s="14" t="s">
        <v>186</v>
      </c>
      <c r="BE282" s="197">
        <f t="shared" si="84"/>
        <v>0</v>
      </c>
      <c r="BF282" s="197">
        <f t="shared" si="85"/>
        <v>0</v>
      </c>
      <c r="BG282" s="197">
        <f t="shared" si="86"/>
        <v>0</v>
      </c>
      <c r="BH282" s="197">
        <f t="shared" si="87"/>
        <v>0</v>
      </c>
      <c r="BI282" s="197">
        <f t="shared" si="88"/>
        <v>0</v>
      </c>
      <c r="BJ282" s="14" t="s">
        <v>87</v>
      </c>
      <c r="BK282" s="197">
        <f t="shared" si="89"/>
        <v>0</v>
      </c>
      <c r="BL282" s="14" t="s">
        <v>256</v>
      </c>
      <c r="BM282" s="196" t="s">
        <v>802</v>
      </c>
    </row>
    <row r="283" spans="1:65" s="2" customFormat="1" ht="16.5" customHeight="1">
      <c r="A283" s="31"/>
      <c r="B283" s="32"/>
      <c r="C283" s="184" t="s">
        <v>702</v>
      </c>
      <c r="D283" s="184" t="s">
        <v>189</v>
      </c>
      <c r="E283" s="185" t="s">
        <v>1331</v>
      </c>
      <c r="F283" s="186" t="s">
        <v>1332</v>
      </c>
      <c r="G283" s="187" t="s">
        <v>197</v>
      </c>
      <c r="H283" s="188">
        <v>32.6</v>
      </c>
      <c r="I283" s="189"/>
      <c r="J283" s="190">
        <f t="shared" si="80"/>
        <v>0</v>
      </c>
      <c r="K283" s="191"/>
      <c r="L283" s="36"/>
      <c r="M283" s="192" t="s">
        <v>1</v>
      </c>
      <c r="N283" s="193" t="s">
        <v>44</v>
      </c>
      <c r="O283" s="68"/>
      <c r="P283" s="194">
        <f t="shared" si="81"/>
        <v>0</v>
      </c>
      <c r="Q283" s="194">
        <v>0.00043</v>
      </c>
      <c r="R283" s="194">
        <f t="shared" si="82"/>
        <v>0.014018000000000001</v>
      </c>
      <c r="S283" s="194">
        <v>0</v>
      </c>
      <c r="T283" s="195">
        <f t="shared" si="8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6" t="s">
        <v>256</v>
      </c>
      <c r="AT283" s="196" t="s">
        <v>189</v>
      </c>
      <c r="AU283" s="196" t="s">
        <v>89</v>
      </c>
      <c r="AY283" s="14" t="s">
        <v>186</v>
      </c>
      <c r="BE283" s="197">
        <f t="shared" si="84"/>
        <v>0</v>
      </c>
      <c r="BF283" s="197">
        <f t="shared" si="85"/>
        <v>0</v>
      </c>
      <c r="BG283" s="197">
        <f t="shared" si="86"/>
        <v>0</v>
      </c>
      <c r="BH283" s="197">
        <f t="shared" si="87"/>
        <v>0</v>
      </c>
      <c r="BI283" s="197">
        <f t="shared" si="88"/>
        <v>0</v>
      </c>
      <c r="BJ283" s="14" t="s">
        <v>87</v>
      </c>
      <c r="BK283" s="197">
        <f t="shared" si="89"/>
        <v>0</v>
      </c>
      <c r="BL283" s="14" t="s">
        <v>256</v>
      </c>
      <c r="BM283" s="196" t="s">
        <v>1333</v>
      </c>
    </row>
    <row r="284" spans="1:65" s="2" customFormat="1" ht="16.5" customHeight="1">
      <c r="A284" s="31"/>
      <c r="B284" s="32"/>
      <c r="C284" s="184" t="s">
        <v>706</v>
      </c>
      <c r="D284" s="184" t="s">
        <v>189</v>
      </c>
      <c r="E284" s="185" t="s">
        <v>804</v>
      </c>
      <c r="F284" s="186" t="s">
        <v>805</v>
      </c>
      <c r="G284" s="187" t="s">
        <v>308</v>
      </c>
      <c r="H284" s="188">
        <v>50</v>
      </c>
      <c r="I284" s="189"/>
      <c r="J284" s="190">
        <f t="shared" si="80"/>
        <v>0</v>
      </c>
      <c r="K284" s="191"/>
      <c r="L284" s="36"/>
      <c r="M284" s="192" t="s">
        <v>1</v>
      </c>
      <c r="N284" s="193" t="s">
        <v>44</v>
      </c>
      <c r="O284" s="68"/>
      <c r="P284" s="194">
        <f t="shared" si="81"/>
        <v>0</v>
      </c>
      <c r="Q284" s="194">
        <v>6E-05</v>
      </c>
      <c r="R284" s="194">
        <f t="shared" si="82"/>
        <v>0.003</v>
      </c>
      <c r="S284" s="194">
        <v>0</v>
      </c>
      <c r="T284" s="195">
        <f t="shared" si="8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6" t="s">
        <v>256</v>
      </c>
      <c r="AT284" s="196" t="s">
        <v>189</v>
      </c>
      <c r="AU284" s="196" t="s">
        <v>89</v>
      </c>
      <c r="AY284" s="14" t="s">
        <v>186</v>
      </c>
      <c r="BE284" s="197">
        <f t="shared" si="84"/>
        <v>0</v>
      </c>
      <c r="BF284" s="197">
        <f t="shared" si="85"/>
        <v>0</v>
      </c>
      <c r="BG284" s="197">
        <f t="shared" si="86"/>
        <v>0</v>
      </c>
      <c r="BH284" s="197">
        <f t="shared" si="87"/>
        <v>0</v>
      </c>
      <c r="BI284" s="197">
        <f t="shared" si="88"/>
        <v>0</v>
      </c>
      <c r="BJ284" s="14" t="s">
        <v>87</v>
      </c>
      <c r="BK284" s="197">
        <f t="shared" si="89"/>
        <v>0</v>
      </c>
      <c r="BL284" s="14" t="s">
        <v>256</v>
      </c>
      <c r="BM284" s="196" t="s">
        <v>806</v>
      </c>
    </row>
    <row r="285" spans="2:63" s="12" customFormat="1" ht="22.9" customHeight="1">
      <c r="B285" s="168"/>
      <c r="C285" s="169"/>
      <c r="D285" s="170" t="s">
        <v>78</v>
      </c>
      <c r="E285" s="182" t="s">
        <v>807</v>
      </c>
      <c r="F285" s="182" t="s">
        <v>808</v>
      </c>
      <c r="G285" s="169"/>
      <c r="H285" s="169"/>
      <c r="I285" s="172"/>
      <c r="J285" s="183">
        <f>BK285</f>
        <v>0</v>
      </c>
      <c r="K285" s="169"/>
      <c r="L285" s="174"/>
      <c r="M285" s="175"/>
      <c r="N285" s="176"/>
      <c r="O285" s="176"/>
      <c r="P285" s="177">
        <f>SUM(P286:P290)</f>
        <v>0</v>
      </c>
      <c r="Q285" s="176"/>
      <c r="R285" s="177">
        <f>SUM(R286:R290)</f>
        <v>0.15312</v>
      </c>
      <c r="S285" s="176"/>
      <c r="T285" s="178">
        <f>SUM(T286:T290)</f>
        <v>0.027807000000000002</v>
      </c>
      <c r="AR285" s="179" t="s">
        <v>89</v>
      </c>
      <c r="AT285" s="180" t="s">
        <v>78</v>
      </c>
      <c r="AU285" s="180" t="s">
        <v>87</v>
      </c>
      <c r="AY285" s="179" t="s">
        <v>186</v>
      </c>
      <c r="BK285" s="181">
        <f>SUM(BK286:BK290)</f>
        <v>0</v>
      </c>
    </row>
    <row r="286" spans="1:65" s="2" customFormat="1" ht="16.5" customHeight="1">
      <c r="A286" s="31"/>
      <c r="B286" s="32"/>
      <c r="C286" s="184" t="s">
        <v>710</v>
      </c>
      <c r="D286" s="184" t="s">
        <v>189</v>
      </c>
      <c r="E286" s="185" t="s">
        <v>810</v>
      </c>
      <c r="F286" s="186" t="s">
        <v>811</v>
      </c>
      <c r="G286" s="187" t="s">
        <v>197</v>
      </c>
      <c r="H286" s="188">
        <v>89.7</v>
      </c>
      <c r="I286" s="189"/>
      <c r="J286" s="190">
        <f>ROUND(I286*H286,1)</f>
        <v>0</v>
      </c>
      <c r="K286" s="191"/>
      <c r="L286" s="36"/>
      <c r="M286" s="192" t="s">
        <v>1</v>
      </c>
      <c r="N286" s="193" t="s">
        <v>44</v>
      </c>
      <c r="O286" s="68"/>
      <c r="P286" s="194">
        <f>O286*H286</f>
        <v>0</v>
      </c>
      <c r="Q286" s="194">
        <v>0.001</v>
      </c>
      <c r="R286" s="194">
        <f>Q286*H286</f>
        <v>0.0897</v>
      </c>
      <c r="S286" s="194">
        <v>0.00031</v>
      </c>
      <c r="T286" s="195">
        <f>S286*H286</f>
        <v>0.027807000000000002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96" t="s">
        <v>256</v>
      </c>
      <c r="AT286" s="196" t="s">
        <v>189</v>
      </c>
      <c r="AU286" s="196" t="s">
        <v>89</v>
      </c>
      <c r="AY286" s="14" t="s">
        <v>186</v>
      </c>
      <c r="BE286" s="197">
        <f>IF(N286="základní",J286,0)</f>
        <v>0</v>
      </c>
      <c r="BF286" s="197">
        <f>IF(N286="snížená",J286,0)</f>
        <v>0</v>
      </c>
      <c r="BG286" s="197">
        <f>IF(N286="zákl. přenesená",J286,0)</f>
        <v>0</v>
      </c>
      <c r="BH286" s="197">
        <f>IF(N286="sníž. přenesená",J286,0)</f>
        <v>0</v>
      </c>
      <c r="BI286" s="197">
        <f>IF(N286="nulová",J286,0)</f>
        <v>0</v>
      </c>
      <c r="BJ286" s="14" t="s">
        <v>87</v>
      </c>
      <c r="BK286" s="197">
        <f>ROUND(I286*H286,1)</f>
        <v>0</v>
      </c>
      <c r="BL286" s="14" t="s">
        <v>256</v>
      </c>
      <c r="BM286" s="196" t="s">
        <v>812</v>
      </c>
    </row>
    <row r="287" spans="1:65" s="2" customFormat="1" ht="16.5" customHeight="1">
      <c r="A287" s="31"/>
      <c r="B287" s="32"/>
      <c r="C287" s="184" t="s">
        <v>714</v>
      </c>
      <c r="D287" s="184" t="s">
        <v>189</v>
      </c>
      <c r="E287" s="185" t="s">
        <v>814</v>
      </c>
      <c r="F287" s="186" t="s">
        <v>815</v>
      </c>
      <c r="G287" s="187" t="s">
        <v>197</v>
      </c>
      <c r="H287" s="188">
        <v>89.7</v>
      </c>
      <c r="I287" s="189"/>
      <c r="J287" s="190">
        <f>ROUND(I287*H287,1)</f>
        <v>0</v>
      </c>
      <c r="K287" s="191"/>
      <c r="L287" s="36"/>
      <c r="M287" s="192" t="s">
        <v>1</v>
      </c>
      <c r="N287" s="193" t="s">
        <v>44</v>
      </c>
      <c r="O287" s="68"/>
      <c r="P287" s="194">
        <f>O287*H287</f>
        <v>0</v>
      </c>
      <c r="Q287" s="194">
        <v>0</v>
      </c>
      <c r="R287" s="194">
        <f>Q287*H287</f>
        <v>0</v>
      </c>
      <c r="S287" s="194">
        <v>0</v>
      </c>
      <c r="T287" s="195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6" t="s">
        <v>256</v>
      </c>
      <c r="AT287" s="196" t="s">
        <v>189</v>
      </c>
      <c r="AU287" s="196" t="s">
        <v>89</v>
      </c>
      <c r="AY287" s="14" t="s">
        <v>186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14" t="s">
        <v>87</v>
      </c>
      <c r="BK287" s="197">
        <f>ROUND(I287*H287,1)</f>
        <v>0</v>
      </c>
      <c r="BL287" s="14" t="s">
        <v>256</v>
      </c>
      <c r="BM287" s="196" t="s">
        <v>816</v>
      </c>
    </row>
    <row r="288" spans="1:65" s="2" customFormat="1" ht="16.5" customHeight="1">
      <c r="A288" s="31"/>
      <c r="B288" s="32"/>
      <c r="C288" s="184" t="s">
        <v>718</v>
      </c>
      <c r="D288" s="184" t="s">
        <v>189</v>
      </c>
      <c r="E288" s="185" t="s">
        <v>818</v>
      </c>
      <c r="F288" s="186" t="s">
        <v>819</v>
      </c>
      <c r="G288" s="187" t="s">
        <v>197</v>
      </c>
      <c r="H288" s="188">
        <v>137</v>
      </c>
      <c r="I288" s="189"/>
      <c r="J288" s="190">
        <f>ROUND(I288*H288,1)</f>
        <v>0</v>
      </c>
      <c r="K288" s="191"/>
      <c r="L288" s="36"/>
      <c r="M288" s="192" t="s">
        <v>1</v>
      </c>
      <c r="N288" s="193" t="s">
        <v>44</v>
      </c>
      <c r="O288" s="68"/>
      <c r="P288" s="194">
        <f>O288*H288</f>
        <v>0</v>
      </c>
      <c r="Q288" s="194">
        <v>0.0002</v>
      </c>
      <c r="R288" s="194">
        <f>Q288*H288</f>
        <v>0.0274</v>
      </c>
      <c r="S288" s="194">
        <v>0</v>
      </c>
      <c r="T288" s="195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6" t="s">
        <v>256</v>
      </c>
      <c r="AT288" s="196" t="s">
        <v>189</v>
      </c>
      <c r="AU288" s="196" t="s">
        <v>89</v>
      </c>
      <c r="AY288" s="14" t="s">
        <v>186</v>
      </c>
      <c r="BE288" s="197">
        <f>IF(N288="základní",J288,0)</f>
        <v>0</v>
      </c>
      <c r="BF288" s="197">
        <f>IF(N288="snížená",J288,0)</f>
        <v>0</v>
      </c>
      <c r="BG288" s="197">
        <f>IF(N288="zákl. přenesená",J288,0)</f>
        <v>0</v>
      </c>
      <c r="BH288" s="197">
        <f>IF(N288="sníž. přenesená",J288,0)</f>
        <v>0</v>
      </c>
      <c r="BI288" s="197">
        <f>IF(N288="nulová",J288,0)</f>
        <v>0</v>
      </c>
      <c r="BJ288" s="14" t="s">
        <v>87</v>
      </c>
      <c r="BK288" s="197">
        <f>ROUND(I288*H288,1)</f>
        <v>0</v>
      </c>
      <c r="BL288" s="14" t="s">
        <v>256</v>
      </c>
      <c r="BM288" s="196" t="s">
        <v>820</v>
      </c>
    </row>
    <row r="289" spans="1:65" s="2" customFormat="1" ht="16.5" customHeight="1">
      <c r="A289" s="31"/>
      <c r="B289" s="32"/>
      <c r="C289" s="184" t="s">
        <v>722</v>
      </c>
      <c r="D289" s="184" t="s">
        <v>189</v>
      </c>
      <c r="E289" s="185" t="s">
        <v>822</v>
      </c>
      <c r="F289" s="186" t="s">
        <v>823</v>
      </c>
      <c r="G289" s="187" t="s">
        <v>197</v>
      </c>
      <c r="H289" s="188">
        <v>20</v>
      </c>
      <c r="I289" s="189"/>
      <c r="J289" s="190">
        <f>ROUND(I289*H289,1)</f>
        <v>0</v>
      </c>
      <c r="K289" s="191"/>
      <c r="L289" s="36"/>
      <c r="M289" s="192" t="s">
        <v>1</v>
      </c>
      <c r="N289" s="193" t="s">
        <v>44</v>
      </c>
      <c r="O289" s="68"/>
      <c r="P289" s="194">
        <f>O289*H289</f>
        <v>0</v>
      </c>
      <c r="Q289" s="194">
        <v>2E-05</v>
      </c>
      <c r="R289" s="194">
        <f>Q289*H289</f>
        <v>0.0004</v>
      </c>
      <c r="S289" s="194">
        <v>0</v>
      </c>
      <c r="T289" s="195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6" t="s">
        <v>256</v>
      </c>
      <c r="AT289" s="196" t="s">
        <v>189</v>
      </c>
      <c r="AU289" s="196" t="s">
        <v>89</v>
      </c>
      <c r="AY289" s="14" t="s">
        <v>186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14" t="s">
        <v>87</v>
      </c>
      <c r="BK289" s="197">
        <f>ROUND(I289*H289,1)</f>
        <v>0</v>
      </c>
      <c r="BL289" s="14" t="s">
        <v>256</v>
      </c>
      <c r="BM289" s="196" t="s">
        <v>824</v>
      </c>
    </row>
    <row r="290" spans="1:65" s="2" customFormat="1" ht="21.75" customHeight="1">
      <c r="A290" s="31"/>
      <c r="B290" s="32"/>
      <c r="C290" s="184" t="s">
        <v>726</v>
      </c>
      <c r="D290" s="184" t="s">
        <v>189</v>
      </c>
      <c r="E290" s="185" t="s">
        <v>826</v>
      </c>
      <c r="F290" s="186" t="s">
        <v>827</v>
      </c>
      <c r="G290" s="187" t="s">
        <v>197</v>
      </c>
      <c r="H290" s="188">
        <v>137</v>
      </c>
      <c r="I290" s="189"/>
      <c r="J290" s="190">
        <f>ROUND(I290*H290,1)</f>
        <v>0</v>
      </c>
      <c r="K290" s="191"/>
      <c r="L290" s="36"/>
      <c r="M290" s="192" t="s">
        <v>1</v>
      </c>
      <c r="N290" s="193" t="s">
        <v>44</v>
      </c>
      <c r="O290" s="68"/>
      <c r="P290" s="194">
        <f>O290*H290</f>
        <v>0</v>
      </c>
      <c r="Q290" s="194">
        <v>0.00026</v>
      </c>
      <c r="R290" s="194">
        <f>Q290*H290</f>
        <v>0.03562</v>
      </c>
      <c r="S290" s="194">
        <v>0</v>
      </c>
      <c r="T290" s="195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6" t="s">
        <v>256</v>
      </c>
      <c r="AT290" s="196" t="s">
        <v>189</v>
      </c>
      <c r="AU290" s="196" t="s">
        <v>89</v>
      </c>
      <c r="AY290" s="14" t="s">
        <v>186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14" t="s">
        <v>87</v>
      </c>
      <c r="BK290" s="197">
        <f>ROUND(I290*H290,1)</f>
        <v>0</v>
      </c>
      <c r="BL290" s="14" t="s">
        <v>256</v>
      </c>
      <c r="BM290" s="196" t="s">
        <v>828</v>
      </c>
    </row>
    <row r="291" spans="2:63" s="12" customFormat="1" ht="22.9" customHeight="1">
      <c r="B291" s="168"/>
      <c r="C291" s="169"/>
      <c r="D291" s="170" t="s">
        <v>78</v>
      </c>
      <c r="E291" s="182" t="s">
        <v>833</v>
      </c>
      <c r="F291" s="182" t="s">
        <v>834</v>
      </c>
      <c r="G291" s="169"/>
      <c r="H291" s="169"/>
      <c r="I291" s="172"/>
      <c r="J291" s="183">
        <f>BK291</f>
        <v>0</v>
      </c>
      <c r="K291" s="169"/>
      <c r="L291" s="174"/>
      <c r="M291" s="175"/>
      <c r="N291" s="176"/>
      <c r="O291" s="176"/>
      <c r="P291" s="177">
        <f>SUM(P292:P293)</f>
        <v>0</v>
      </c>
      <c r="Q291" s="176"/>
      <c r="R291" s="177">
        <f>SUM(R292:R293)</f>
        <v>0</v>
      </c>
      <c r="S291" s="176"/>
      <c r="T291" s="178">
        <f>SUM(T292:T293)</f>
        <v>0</v>
      </c>
      <c r="AR291" s="179" t="s">
        <v>89</v>
      </c>
      <c r="AT291" s="180" t="s">
        <v>78</v>
      </c>
      <c r="AU291" s="180" t="s">
        <v>87</v>
      </c>
      <c r="AY291" s="179" t="s">
        <v>186</v>
      </c>
      <c r="BK291" s="181">
        <f>SUM(BK292:BK293)</f>
        <v>0</v>
      </c>
    </row>
    <row r="292" spans="1:65" s="2" customFormat="1" ht="24.2" customHeight="1">
      <c r="A292" s="31"/>
      <c r="B292" s="32"/>
      <c r="C292" s="184" t="s">
        <v>732</v>
      </c>
      <c r="D292" s="184" t="s">
        <v>189</v>
      </c>
      <c r="E292" s="185" t="s">
        <v>836</v>
      </c>
      <c r="F292" s="186" t="s">
        <v>923</v>
      </c>
      <c r="G292" s="187" t="s">
        <v>197</v>
      </c>
      <c r="H292" s="188">
        <v>13.745</v>
      </c>
      <c r="I292" s="189"/>
      <c r="J292" s="190">
        <f>ROUND(I292*H292,1)</f>
        <v>0</v>
      </c>
      <c r="K292" s="191"/>
      <c r="L292" s="36"/>
      <c r="M292" s="192" t="s">
        <v>1</v>
      </c>
      <c r="N292" s="193" t="s">
        <v>44</v>
      </c>
      <c r="O292" s="68"/>
      <c r="P292" s="194">
        <f>O292*H292</f>
        <v>0</v>
      </c>
      <c r="Q292" s="194">
        <v>0</v>
      </c>
      <c r="R292" s="194">
        <f>Q292*H292</f>
        <v>0</v>
      </c>
      <c r="S292" s="194">
        <v>0</v>
      </c>
      <c r="T292" s="195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6" t="s">
        <v>256</v>
      </c>
      <c r="AT292" s="196" t="s">
        <v>189</v>
      </c>
      <c r="AU292" s="196" t="s">
        <v>89</v>
      </c>
      <c r="AY292" s="14" t="s">
        <v>186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14" t="s">
        <v>87</v>
      </c>
      <c r="BK292" s="197">
        <f>ROUND(I292*H292,1)</f>
        <v>0</v>
      </c>
      <c r="BL292" s="14" t="s">
        <v>256</v>
      </c>
      <c r="BM292" s="196" t="s">
        <v>838</v>
      </c>
    </row>
    <row r="293" spans="1:47" s="2" customFormat="1" ht="29.25">
      <c r="A293" s="31"/>
      <c r="B293" s="32"/>
      <c r="C293" s="33"/>
      <c r="D293" s="198" t="s">
        <v>206</v>
      </c>
      <c r="E293" s="33"/>
      <c r="F293" s="199" t="s">
        <v>1367</v>
      </c>
      <c r="G293" s="33"/>
      <c r="H293" s="33"/>
      <c r="I293" s="200"/>
      <c r="J293" s="33"/>
      <c r="K293" s="33"/>
      <c r="L293" s="36"/>
      <c r="M293" s="201"/>
      <c r="N293" s="202"/>
      <c r="O293" s="68"/>
      <c r="P293" s="68"/>
      <c r="Q293" s="68"/>
      <c r="R293" s="68"/>
      <c r="S293" s="68"/>
      <c r="T293" s="69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T293" s="14" t="s">
        <v>206</v>
      </c>
      <c r="AU293" s="14" t="s">
        <v>89</v>
      </c>
    </row>
    <row r="294" spans="2:63" s="12" customFormat="1" ht="25.9" customHeight="1">
      <c r="B294" s="168"/>
      <c r="C294" s="169"/>
      <c r="D294" s="170" t="s">
        <v>78</v>
      </c>
      <c r="E294" s="171" t="s">
        <v>840</v>
      </c>
      <c r="F294" s="171" t="s">
        <v>841</v>
      </c>
      <c r="G294" s="169"/>
      <c r="H294" s="169"/>
      <c r="I294" s="172"/>
      <c r="J294" s="173">
        <f>BK294</f>
        <v>0</v>
      </c>
      <c r="K294" s="169"/>
      <c r="L294" s="174"/>
      <c r="M294" s="175"/>
      <c r="N294" s="176"/>
      <c r="O294" s="176"/>
      <c r="P294" s="177">
        <f>SUM(P295:P296)</f>
        <v>0</v>
      </c>
      <c r="Q294" s="176"/>
      <c r="R294" s="177">
        <f>SUM(R295:R296)</f>
        <v>0</v>
      </c>
      <c r="S294" s="176"/>
      <c r="T294" s="178">
        <f>SUM(T295:T296)</f>
        <v>0</v>
      </c>
      <c r="AR294" s="179" t="s">
        <v>193</v>
      </c>
      <c r="AT294" s="180" t="s">
        <v>78</v>
      </c>
      <c r="AU294" s="180" t="s">
        <v>79</v>
      </c>
      <c r="AY294" s="179" t="s">
        <v>186</v>
      </c>
      <c r="BK294" s="181">
        <f>SUM(BK295:BK296)</f>
        <v>0</v>
      </c>
    </row>
    <row r="295" spans="1:65" s="2" customFormat="1" ht="16.5" customHeight="1">
      <c r="A295" s="31"/>
      <c r="B295" s="32"/>
      <c r="C295" s="184" t="s">
        <v>736</v>
      </c>
      <c r="D295" s="184" t="s">
        <v>189</v>
      </c>
      <c r="E295" s="185" t="s">
        <v>849</v>
      </c>
      <c r="F295" s="186" t="s">
        <v>850</v>
      </c>
      <c r="G295" s="187" t="s">
        <v>845</v>
      </c>
      <c r="H295" s="188">
        <v>4</v>
      </c>
      <c r="I295" s="189"/>
      <c r="J295" s="190">
        <f>ROUND(I295*H295,1)</f>
        <v>0</v>
      </c>
      <c r="K295" s="191"/>
      <c r="L295" s="36"/>
      <c r="M295" s="192" t="s">
        <v>1</v>
      </c>
      <c r="N295" s="193" t="s">
        <v>44</v>
      </c>
      <c r="O295" s="68"/>
      <c r="P295" s="194">
        <f>O295*H295</f>
        <v>0</v>
      </c>
      <c r="Q295" s="194">
        <v>0</v>
      </c>
      <c r="R295" s="194">
        <f>Q295*H295</f>
        <v>0</v>
      </c>
      <c r="S295" s="194">
        <v>0</v>
      </c>
      <c r="T295" s="195">
        <f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96" t="s">
        <v>846</v>
      </c>
      <c r="AT295" s="196" t="s">
        <v>189</v>
      </c>
      <c r="AU295" s="196" t="s">
        <v>87</v>
      </c>
      <c r="AY295" s="14" t="s">
        <v>186</v>
      </c>
      <c r="BE295" s="197">
        <f>IF(N295="základní",J295,0)</f>
        <v>0</v>
      </c>
      <c r="BF295" s="197">
        <f>IF(N295="snížená",J295,0)</f>
        <v>0</v>
      </c>
      <c r="BG295" s="197">
        <f>IF(N295="zákl. přenesená",J295,0)</f>
        <v>0</v>
      </c>
      <c r="BH295" s="197">
        <f>IF(N295="sníž. přenesená",J295,0)</f>
        <v>0</v>
      </c>
      <c r="BI295" s="197">
        <f>IF(N295="nulová",J295,0)</f>
        <v>0</v>
      </c>
      <c r="BJ295" s="14" t="s">
        <v>87</v>
      </c>
      <c r="BK295" s="197">
        <f>ROUND(I295*H295,1)</f>
        <v>0</v>
      </c>
      <c r="BL295" s="14" t="s">
        <v>846</v>
      </c>
      <c r="BM295" s="196" t="s">
        <v>851</v>
      </c>
    </row>
    <row r="296" spans="1:65" s="2" customFormat="1" ht="16.5" customHeight="1">
      <c r="A296" s="31"/>
      <c r="B296" s="32"/>
      <c r="C296" s="184" t="s">
        <v>740</v>
      </c>
      <c r="D296" s="184" t="s">
        <v>189</v>
      </c>
      <c r="E296" s="185" t="s">
        <v>853</v>
      </c>
      <c r="F296" s="186" t="s">
        <v>854</v>
      </c>
      <c r="G296" s="187" t="s">
        <v>845</v>
      </c>
      <c r="H296" s="188">
        <v>8</v>
      </c>
      <c r="I296" s="189"/>
      <c r="J296" s="190">
        <f>ROUND(I296*H296,1)</f>
        <v>0</v>
      </c>
      <c r="K296" s="191"/>
      <c r="L296" s="36"/>
      <c r="M296" s="214" t="s">
        <v>1</v>
      </c>
      <c r="N296" s="215" t="s">
        <v>44</v>
      </c>
      <c r="O296" s="216"/>
      <c r="P296" s="217">
        <f>O296*H296</f>
        <v>0</v>
      </c>
      <c r="Q296" s="217">
        <v>0</v>
      </c>
      <c r="R296" s="217">
        <f>Q296*H296</f>
        <v>0</v>
      </c>
      <c r="S296" s="217">
        <v>0</v>
      </c>
      <c r="T296" s="218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6" t="s">
        <v>846</v>
      </c>
      <c r="AT296" s="196" t="s">
        <v>189</v>
      </c>
      <c r="AU296" s="196" t="s">
        <v>87</v>
      </c>
      <c r="AY296" s="14" t="s">
        <v>186</v>
      </c>
      <c r="BE296" s="197">
        <f>IF(N296="základní",J296,0)</f>
        <v>0</v>
      </c>
      <c r="BF296" s="197">
        <f>IF(N296="snížená",J296,0)</f>
        <v>0</v>
      </c>
      <c r="BG296" s="197">
        <f>IF(N296="zákl. přenesená",J296,0)</f>
        <v>0</v>
      </c>
      <c r="BH296" s="197">
        <f>IF(N296="sníž. přenesená",J296,0)</f>
        <v>0</v>
      </c>
      <c r="BI296" s="197">
        <f>IF(N296="nulová",J296,0)</f>
        <v>0</v>
      </c>
      <c r="BJ296" s="14" t="s">
        <v>87</v>
      </c>
      <c r="BK296" s="197">
        <f>ROUND(I296*H296,1)</f>
        <v>0</v>
      </c>
      <c r="BL296" s="14" t="s">
        <v>846</v>
      </c>
      <c r="BM296" s="196" t="s">
        <v>855</v>
      </c>
    </row>
    <row r="297" spans="1:31" s="2" customFormat="1" ht="6.95" customHeight="1">
      <c r="A297" s="31"/>
      <c r="B297" s="51"/>
      <c r="C297" s="52"/>
      <c r="D297" s="52"/>
      <c r="E297" s="52"/>
      <c r="F297" s="52"/>
      <c r="G297" s="52"/>
      <c r="H297" s="52"/>
      <c r="I297" s="52"/>
      <c r="J297" s="52"/>
      <c r="K297" s="52"/>
      <c r="L297" s="36"/>
      <c r="M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</row>
  </sheetData>
  <sheetProtection algorithmName="SHA-512" hashValue="eYJ0V4lutfw+cfPuizwljUP/TVVOCUcIscHhjjj08c64OjpaeLJNg/t9Y6uWfgvJugWg8cIenzY88OPDoahO8Q==" saltValue="KPhTC4T2/ILyhCukA/z84um7aurq8B7WRLo7tDO8btg9bYvRN30VHsWy0OYrZsqz6XHBhMkoP9699LJHetpEew==" spinCount="100000" sheet="1" objects="1" scenarios="1" formatColumns="0" formatRows="0" autoFilter="0"/>
  <autoFilter ref="C136:K296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116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1368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ROUND(J137,1)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ROUND((SUM(BE137:BE302)),1)</f>
        <v>0</v>
      </c>
      <c r="G33" s="31"/>
      <c r="H33" s="31"/>
      <c r="I33" s="121">
        <v>0.21</v>
      </c>
      <c r="J33" s="120">
        <f>ROUND(((SUM(BE137:BE302))*I33),1)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ROUND((SUM(BF137:BF302)),1)</f>
        <v>0</v>
      </c>
      <c r="G34" s="31"/>
      <c r="H34" s="31"/>
      <c r="I34" s="121">
        <v>0.15</v>
      </c>
      <c r="J34" s="120">
        <f>ROUND(((SUM(BF137:BF302))*I34),1)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ROUND((SUM(BG137:BG302)),1)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ROUND((SUM(BH137:BH302)),1)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ROUND((SUM(BI137:BI302)),1)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2.1.1.10. - Odborná polytechnická učebna 118    3.NP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J137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J138</f>
        <v>0</v>
      </c>
      <c r="K97" s="145"/>
      <c r="L97" s="149"/>
    </row>
    <row r="98" spans="2:12" s="10" customFormat="1" ht="19.9" customHeight="1">
      <c r="B98" s="150"/>
      <c r="C98" s="151"/>
      <c r="D98" s="152" t="s">
        <v>150</v>
      </c>
      <c r="E98" s="153"/>
      <c r="F98" s="153"/>
      <c r="G98" s="153"/>
      <c r="H98" s="153"/>
      <c r="I98" s="153"/>
      <c r="J98" s="154">
        <f>J139</f>
        <v>0</v>
      </c>
      <c r="K98" s="151"/>
      <c r="L98" s="155"/>
    </row>
    <row r="99" spans="2:12" s="10" customFormat="1" ht="19.9" customHeight="1">
      <c r="B99" s="150"/>
      <c r="C99" s="151"/>
      <c r="D99" s="152" t="s">
        <v>151</v>
      </c>
      <c r="E99" s="153"/>
      <c r="F99" s="153"/>
      <c r="G99" s="153"/>
      <c r="H99" s="153"/>
      <c r="I99" s="153"/>
      <c r="J99" s="154">
        <f>J147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152</v>
      </c>
      <c r="E100" s="153"/>
      <c r="F100" s="153"/>
      <c r="G100" s="153"/>
      <c r="H100" s="153"/>
      <c r="I100" s="153"/>
      <c r="J100" s="154">
        <f>J163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153</v>
      </c>
      <c r="E101" s="153"/>
      <c r="F101" s="153"/>
      <c r="G101" s="153"/>
      <c r="H101" s="153"/>
      <c r="I101" s="153"/>
      <c r="J101" s="154">
        <f>J170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154</v>
      </c>
      <c r="E102" s="147"/>
      <c r="F102" s="147"/>
      <c r="G102" s="147"/>
      <c r="H102" s="147"/>
      <c r="I102" s="147"/>
      <c r="J102" s="148">
        <f>J173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155</v>
      </c>
      <c r="E103" s="153"/>
      <c r="F103" s="153"/>
      <c r="G103" s="153"/>
      <c r="H103" s="153"/>
      <c r="I103" s="153"/>
      <c r="J103" s="154">
        <f>J174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156</v>
      </c>
      <c r="E104" s="153"/>
      <c r="F104" s="153"/>
      <c r="G104" s="153"/>
      <c r="H104" s="153"/>
      <c r="I104" s="153"/>
      <c r="J104" s="154">
        <f>J185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157</v>
      </c>
      <c r="E105" s="153"/>
      <c r="F105" s="153"/>
      <c r="G105" s="153"/>
      <c r="H105" s="153"/>
      <c r="I105" s="153"/>
      <c r="J105" s="154">
        <f>J200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159</v>
      </c>
      <c r="E106" s="153"/>
      <c r="F106" s="153"/>
      <c r="G106" s="153"/>
      <c r="H106" s="153"/>
      <c r="I106" s="153"/>
      <c r="J106" s="154">
        <f>J206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161</v>
      </c>
      <c r="E107" s="153"/>
      <c r="F107" s="153"/>
      <c r="G107" s="153"/>
      <c r="H107" s="153"/>
      <c r="I107" s="153"/>
      <c r="J107" s="154">
        <f>J215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858</v>
      </c>
      <c r="E108" s="153"/>
      <c r="F108" s="153"/>
      <c r="G108" s="153"/>
      <c r="H108" s="153"/>
      <c r="I108" s="153"/>
      <c r="J108" s="154">
        <f>J220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1234</v>
      </c>
      <c r="E109" s="153"/>
      <c r="F109" s="153"/>
      <c r="G109" s="153"/>
      <c r="H109" s="153"/>
      <c r="I109" s="153"/>
      <c r="J109" s="154">
        <f>J226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163</v>
      </c>
      <c r="E110" s="153"/>
      <c r="F110" s="153"/>
      <c r="G110" s="153"/>
      <c r="H110" s="153"/>
      <c r="I110" s="153"/>
      <c r="J110" s="154">
        <f>J233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1042</v>
      </c>
      <c r="E111" s="153"/>
      <c r="F111" s="153"/>
      <c r="G111" s="153"/>
      <c r="H111" s="153"/>
      <c r="I111" s="153"/>
      <c r="J111" s="154">
        <f>J241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165</v>
      </c>
      <c r="E112" s="153"/>
      <c r="F112" s="153"/>
      <c r="G112" s="153"/>
      <c r="H112" s="153"/>
      <c r="I112" s="153"/>
      <c r="J112" s="154">
        <f>J244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166</v>
      </c>
      <c r="E113" s="153"/>
      <c r="F113" s="153"/>
      <c r="G113" s="153"/>
      <c r="H113" s="153"/>
      <c r="I113" s="153"/>
      <c r="J113" s="154">
        <f>J261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167</v>
      </c>
      <c r="E114" s="153"/>
      <c r="F114" s="153"/>
      <c r="G114" s="153"/>
      <c r="H114" s="153"/>
      <c r="I114" s="153"/>
      <c r="J114" s="154">
        <f>J275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168</v>
      </c>
      <c r="E115" s="153"/>
      <c r="F115" s="153"/>
      <c r="G115" s="153"/>
      <c r="H115" s="153"/>
      <c r="I115" s="153"/>
      <c r="J115" s="154">
        <f>J287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169</v>
      </c>
      <c r="E116" s="153"/>
      <c r="F116" s="153"/>
      <c r="G116" s="153"/>
      <c r="H116" s="153"/>
      <c r="I116" s="153"/>
      <c r="J116" s="154">
        <f>J295</f>
        <v>0</v>
      </c>
      <c r="K116" s="151"/>
      <c r="L116" s="155"/>
    </row>
    <row r="117" spans="2:12" s="9" customFormat="1" ht="24.95" customHeight="1">
      <c r="B117" s="144"/>
      <c r="C117" s="145"/>
      <c r="D117" s="146" t="s">
        <v>170</v>
      </c>
      <c r="E117" s="147"/>
      <c r="F117" s="147"/>
      <c r="G117" s="147"/>
      <c r="H117" s="147"/>
      <c r="I117" s="147"/>
      <c r="J117" s="148">
        <f>J298</f>
        <v>0</v>
      </c>
      <c r="K117" s="145"/>
      <c r="L117" s="149"/>
    </row>
    <row r="118" spans="1:31" s="2" customFormat="1" ht="21.7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3" spans="1:31" s="2" customFormat="1" ht="6.95" customHeight="1">
      <c r="A123" s="31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4.95" customHeight="1">
      <c r="A124" s="31"/>
      <c r="B124" s="32"/>
      <c r="C124" s="20" t="s">
        <v>171</v>
      </c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16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70" t="str">
        <f>E7</f>
        <v>Odborné učebny G Brandýs – Gymnázium J.S. Machara</v>
      </c>
      <c r="F127" s="271"/>
      <c r="G127" s="271"/>
      <c r="H127" s="271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142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6.5" customHeight="1">
      <c r="A129" s="31"/>
      <c r="B129" s="32"/>
      <c r="C129" s="33"/>
      <c r="D129" s="33"/>
      <c r="E129" s="226" t="str">
        <f>E9</f>
        <v>2.1.1.10. - Odborná polytechnická učebna 118    3.NP</v>
      </c>
      <c r="F129" s="272"/>
      <c r="G129" s="272"/>
      <c r="H129" s="272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2" customHeight="1">
      <c r="A131" s="31"/>
      <c r="B131" s="32"/>
      <c r="C131" s="26" t="s">
        <v>20</v>
      </c>
      <c r="D131" s="33"/>
      <c r="E131" s="33"/>
      <c r="F131" s="24" t="str">
        <f>F12</f>
        <v xml:space="preserve">Gymnázium J. S. Machara, Královická 668  </v>
      </c>
      <c r="G131" s="33"/>
      <c r="H131" s="33"/>
      <c r="I131" s="26" t="s">
        <v>22</v>
      </c>
      <c r="J131" s="63" t="str">
        <f>IF(J12="","",J12)</f>
        <v>15. 5. 2022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6.9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40.15" customHeight="1">
      <c r="A133" s="31"/>
      <c r="B133" s="32"/>
      <c r="C133" s="26" t="s">
        <v>24</v>
      </c>
      <c r="D133" s="33"/>
      <c r="E133" s="33"/>
      <c r="F133" s="24" t="str">
        <f>E15</f>
        <v>Středočeský kraj, Praha 5, Zborovská 81/11</v>
      </c>
      <c r="G133" s="33"/>
      <c r="H133" s="33"/>
      <c r="I133" s="26" t="s">
        <v>31</v>
      </c>
      <c r="J133" s="29" t="str">
        <f>E21</f>
        <v>Stebau s.r.o., Jižní 870, 500 03 Hradec Králové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5.2" customHeight="1">
      <c r="A134" s="31"/>
      <c r="B134" s="32"/>
      <c r="C134" s="26" t="s">
        <v>29</v>
      </c>
      <c r="D134" s="33"/>
      <c r="E134" s="33"/>
      <c r="F134" s="24" t="str">
        <f>IF(E18="","",E18)</f>
        <v>Vyplň údaj</v>
      </c>
      <c r="G134" s="33"/>
      <c r="H134" s="33"/>
      <c r="I134" s="26" t="s">
        <v>35</v>
      </c>
      <c r="J134" s="29" t="str">
        <f>E24</f>
        <v xml:space="preserve"> 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0.35" customHeight="1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11" customFormat="1" ht="29.25" customHeight="1">
      <c r="A136" s="156"/>
      <c r="B136" s="157"/>
      <c r="C136" s="158" t="s">
        <v>172</v>
      </c>
      <c r="D136" s="159" t="s">
        <v>64</v>
      </c>
      <c r="E136" s="159" t="s">
        <v>60</v>
      </c>
      <c r="F136" s="159" t="s">
        <v>61</v>
      </c>
      <c r="G136" s="159" t="s">
        <v>173</v>
      </c>
      <c r="H136" s="159" t="s">
        <v>174</v>
      </c>
      <c r="I136" s="159" t="s">
        <v>175</v>
      </c>
      <c r="J136" s="160" t="s">
        <v>146</v>
      </c>
      <c r="K136" s="161" t="s">
        <v>176</v>
      </c>
      <c r="L136" s="162"/>
      <c r="M136" s="72" t="s">
        <v>1</v>
      </c>
      <c r="N136" s="73" t="s">
        <v>43</v>
      </c>
      <c r="O136" s="73" t="s">
        <v>177</v>
      </c>
      <c r="P136" s="73" t="s">
        <v>178</v>
      </c>
      <c r="Q136" s="73" t="s">
        <v>179</v>
      </c>
      <c r="R136" s="73" t="s">
        <v>180</v>
      </c>
      <c r="S136" s="73" t="s">
        <v>181</v>
      </c>
      <c r="T136" s="74" t="s">
        <v>182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</row>
    <row r="137" spans="1:63" s="2" customFormat="1" ht="22.9" customHeight="1">
      <c r="A137" s="31"/>
      <c r="B137" s="32"/>
      <c r="C137" s="79" t="s">
        <v>183</v>
      </c>
      <c r="D137" s="33"/>
      <c r="E137" s="33"/>
      <c r="F137" s="33"/>
      <c r="G137" s="33"/>
      <c r="H137" s="33"/>
      <c r="I137" s="33"/>
      <c r="J137" s="163">
        <f>BK137</f>
        <v>0</v>
      </c>
      <c r="K137" s="33"/>
      <c r="L137" s="36"/>
      <c r="M137" s="75"/>
      <c r="N137" s="164"/>
      <c r="O137" s="76"/>
      <c r="P137" s="165">
        <f>P138+P173+P298</f>
        <v>0</v>
      </c>
      <c r="Q137" s="76"/>
      <c r="R137" s="165">
        <f>R138+R173+R298</f>
        <v>7.454135999999999</v>
      </c>
      <c r="S137" s="76"/>
      <c r="T137" s="166">
        <f>T138+T173+T298</f>
        <v>9.644818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78</v>
      </c>
      <c r="AU137" s="14" t="s">
        <v>148</v>
      </c>
      <c r="BK137" s="167">
        <f>BK138+BK173+BK298</f>
        <v>0</v>
      </c>
    </row>
    <row r="138" spans="2:63" s="12" customFormat="1" ht="25.9" customHeight="1">
      <c r="B138" s="168"/>
      <c r="C138" s="169"/>
      <c r="D138" s="170" t="s">
        <v>78</v>
      </c>
      <c r="E138" s="171" t="s">
        <v>184</v>
      </c>
      <c r="F138" s="171" t="s">
        <v>185</v>
      </c>
      <c r="G138" s="169"/>
      <c r="H138" s="169"/>
      <c r="I138" s="172"/>
      <c r="J138" s="173">
        <f>BK138</f>
        <v>0</v>
      </c>
      <c r="K138" s="169"/>
      <c r="L138" s="174"/>
      <c r="M138" s="175"/>
      <c r="N138" s="176"/>
      <c r="O138" s="176"/>
      <c r="P138" s="177">
        <f>P139+P147+P163+P170</f>
        <v>0</v>
      </c>
      <c r="Q138" s="176"/>
      <c r="R138" s="177">
        <f>R139+R147+R163+R170</f>
        <v>4.560261</v>
      </c>
      <c r="S138" s="176"/>
      <c r="T138" s="178">
        <f>T139+T147+T163+T170</f>
        <v>6.467350000000001</v>
      </c>
      <c r="AR138" s="179" t="s">
        <v>87</v>
      </c>
      <c r="AT138" s="180" t="s">
        <v>78</v>
      </c>
      <c r="AU138" s="180" t="s">
        <v>79</v>
      </c>
      <c r="AY138" s="179" t="s">
        <v>186</v>
      </c>
      <c r="BK138" s="181">
        <f>BK139+BK147+BK163+BK170</f>
        <v>0</v>
      </c>
    </row>
    <row r="139" spans="2:63" s="12" customFormat="1" ht="22.9" customHeight="1">
      <c r="B139" s="168"/>
      <c r="C139" s="169"/>
      <c r="D139" s="170" t="s">
        <v>78</v>
      </c>
      <c r="E139" s="182" t="s">
        <v>187</v>
      </c>
      <c r="F139" s="182" t="s">
        <v>188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SUM(P140:P146)</f>
        <v>0</v>
      </c>
      <c r="Q139" s="176"/>
      <c r="R139" s="177">
        <f>SUM(R140:R146)</f>
        <v>4.544735999999999</v>
      </c>
      <c r="S139" s="176"/>
      <c r="T139" s="178">
        <f>SUM(T140:T146)</f>
        <v>0</v>
      </c>
      <c r="AR139" s="179" t="s">
        <v>87</v>
      </c>
      <c r="AT139" s="180" t="s">
        <v>78</v>
      </c>
      <c r="AU139" s="180" t="s">
        <v>87</v>
      </c>
      <c r="AY139" s="179" t="s">
        <v>186</v>
      </c>
      <c r="BK139" s="181">
        <f>SUM(BK140:BK146)</f>
        <v>0</v>
      </c>
    </row>
    <row r="140" spans="1:65" s="2" customFormat="1" ht="16.5" customHeight="1">
      <c r="A140" s="31"/>
      <c r="B140" s="32"/>
      <c r="C140" s="184" t="s">
        <v>87</v>
      </c>
      <c r="D140" s="184" t="s">
        <v>189</v>
      </c>
      <c r="E140" s="185" t="s">
        <v>200</v>
      </c>
      <c r="F140" s="186" t="s">
        <v>201</v>
      </c>
      <c r="G140" s="187" t="s">
        <v>197</v>
      </c>
      <c r="H140" s="188">
        <v>6.4</v>
      </c>
      <c r="I140" s="189"/>
      <c r="J140" s="190">
        <f aca="true" t="shared" si="0" ref="J140:J145">ROUND(I140*H140,1)</f>
        <v>0</v>
      </c>
      <c r="K140" s="191"/>
      <c r="L140" s="36"/>
      <c r="M140" s="192" t="s">
        <v>1</v>
      </c>
      <c r="N140" s="193" t="s">
        <v>44</v>
      </c>
      <c r="O140" s="68"/>
      <c r="P140" s="194">
        <f aca="true" t="shared" si="1" ref="P140:P145">O140*H140</f>
        <v>0</v>
      </c>
      <c r="Q140" s="194">
        <v>0.04</v>
      </c>
      <c r="R140" s="194">
        <f aca="true" t="shared" si="2" ref="R140:R145">Q140*H140</f>
        <v>0.256</v>
      </c>
      <c r="S140" s="194">
        <v>0</v>
      </c>
      <c r="T140" s="195">
        <f aca="true" t="shared" si="3" ref="T140:T145"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193</v>
      </c>
      <c r="AT140" s="196" t="s">
        <v>189</v>
      </c>
      <c r="AU140" s="196" t="s">
        <v>89</v>
      </c>
      <c r="AY140" s="14" t="s">
        <v>186</v>
      </c>
      <c r="BE140" s="197">
        <f aca="true" t="shared" si="4" ref="BE140:BE145">IF(N140="základní",J140,0)</f>
        <v>0</v>
      </c>
      <c r="BF140" s="197">
        <f aca="true" t="shared" si="5" ref="BF140:BF145">IF(N140="snížená",J140,0)</f>
        <v>0</v>
      </c>
      <c r="BG140" s="197">
        <f aca="true" t="shared" si="6" ref="BG140:BG145">IF(N140="zákl. přenesená",J140,0)</f>
        <v>0</v>
      </c>
      <c r="BH140" s="197">
        <f aca="true" t="shared" si="7" ref="BH140:BH145">IF(N140="sníž. přenesená",J140,0)</f>
        <v>0</v>
      </c>
      <c r="BI140" s="197">
        <f aca="true" t="shared" si="8" ref="BI140:BI145">IF(N140="nulová",J140,0)</f>
        <v>0</v>
      </c>
      <c r="BJ140" s="14" t="s">
        <v>87</v>
      </c>
      <c r="BK140" s="197">
        <f aca="true" t="shared" si="9" ref="BK140:BK145">ROUND(I140*H140,1)</f>
        <v>0</v>
      </c>
      <c r="BL140" s="14" t="s">
        <v>193</v>
      </c>
      <c r="BM140" s="196" t="s">
        <v>202</v>
      </c>
    </row>
    <row r="141" spans="1:65" s="2" customFormat="1" ht="16.5" customHeight="1">
      <c r="A141" s="31"/>
      <c r="B141" s="32"/>
      <c r="C141" s="184" t="s">
        <v>89</v>
      </c>
      <c r="D141" s="184" t="s">
        <v>189</v>
      </c>
      <c r="E141" s="185" t="s">
        <v>203</v>
      </c>
      <c r="F141" s="186" t="s">
        <v>204</v>
      </c>
      <c r="G141" s="187" t="s">
        <v>192</v>
      </c>
      <c r="H141" s="188">
        <v>2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44</v>
      </c>
      <c r="O141" s="68"/>
      <c r="P141" s="194">
        <f t="shared" si="1"/>
        <v>0</v>
      </c>
      <c r="Q141" s="194">
        <v>0.1575</v>
      </c>
      <c r="R141" s="194">
        <f t="shared" si="2"/>
        <v>0.315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193</v>
      </c>
      <c r="AT141" s="196" t="s">
        <v>189</v>
      </c>
      <c r="AU141" s="196" t="s">
        <v>89</v>
      </c>
      <c r="AY141" s="14" t="s">
        <v>186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87</v>
      </c>
      <c r="BK141" s="197">
        <f t="shared" si="9"/>
        <v>0</v>
      </c>
      <c r="BL141" s="14" t="s">
        <v>193</v>
      </c>
      <c r="BM141" s="196" t="s">
        <v>205</v>
      </c>
    </row>
    <row r="142" spans="1:65" s="2" customFormat="1" ht="16.5" customHeight="1">
      <c r="A142" s="31"/>
      <c r="B142" s="32"/>
      <c r="C142" s="184" t="s">
        <v>199</v>
      </c>
      <c r="D142" s="184" t="s">
        <v>189</v>
      </c>
      <c r="E142" s="185" t="s">
        <v>209</v>
      </c>
      <c r="F142" s="186" t="s">
        <v>210</v>
      </c>
      <c r="G142" s="187" t="s">
        <v>197</v>
      </c>
      <c r="H142" s="188">
        <v>3.2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44</v>
      </c>
      <c r="O142" s="68"/>
      <c r="P142" s="194">
        <f t="shared" si="1"/>
        <v>0</v>
      </c>
      <c r="Q142" s="194">
        <v>0.03358</v>
      </c>
      <c r="R142" s="194">
        <f t="shared" si="2"/>
        <v>0.107456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193</v>
      </c>
      <c r="AT142" s="196" t="s">
        <v>189</v>
      </c>
      <c r="AU142" s="196" t="s">
        <v>89</v>
      </c>
      <c r="AY142" s="14" t="s">
        <v>186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87</v>
      </c>
      <c r="BK142" s="197">
        <f t="shared" si="9"/>
        <v>0</v>
      </c>
      <c r="BL142" s="14" t="s">
        <v>193</v>
      </c>
      <c r="BM142" s="196" t="s">
        <v>211</v>
      </c>
    </row>
    <row r="143" spans="1:65" s="2" customFormat="1" ht="24.2" customHeight="1">
      <c r="A143" s="31"/>
      <c r="B143" s="32"/>
      <c r="C143" s="184" t="s">
        <v>193</v>
      </c>
      <c r="D143" s="184" t="s">
        <v>189</v>
      </c>
      <c r="E143" s="185" t="s">
        <v>1061</v>
      </c>
      <c r="F143" s="186" t="s">
        <v>1062</v>
      </c>
      <c r="G143" s="187" t="s">
        <v>197</v>
      </c>
      <c r="H143" s="188">
        <v>127.6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44</v>
      </c>
      <c r="O143" s="68"/>
      <c r="P143" s="194">
        <f t="shared" si="1"/>
        <v>0</v>
      </c>
      <c r="Q143" s="194">
        <v>0.0303</v>
      </c>
      <c r="R143" s="194">
        <f t="shared" si="2"/>
        <v>3.8662799999999997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193</v>
      </c>
      <c r="AT143" s="196" t="s">
        <v>189</v>
      </c>
      <c r="AU143" s="196" t="s">
        <v>89</v>
      </c>
      <c r="AY143" s="14" t="s">
        <v>186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87</v>
      </c>
      <c r="BK143" s="197">
        <f t="shared" si="9"/>
        <v>0</v>
      </c>
      <c r="BL143" s="14" t="s">
        <v>193</v>
      </c>
      <c r="BM143" s="196" t="s">
        <v>1369</v>
      </c>
    </row>
    <row r="144" spans="1:65" s="2" customFormat="1" ht="16.5" customHeight="1">
      <c r="A144" s="31"/>
      <c r="B144" s="32"/>
      <c r="C144" s="184" t="s">
        <v>208</v>
      </c>
      <c r="D144" s="184" t="s">
        <v>189</v>
      </c>
      <c r="E144" s="185" t="s">
        <v>1064</v>
      </c>
      <c r="F144" s="186" t="s">
        <v>1065</v>
      </c>
      <c r="G144" s="187" t="s">
        <v>197</v>
      </c>
      <c r="H144" s="188">
        <v>20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193</v>
      </c>
      <c r="AT144" s="196" t="s">
        <v>189</v>
      </c>
      <c r="AU144" s="196" t="s">
        <v>89</v>
      </c>
      <c r="AY144" s="14" t="s">
        <v>186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87</v>
      </c>
      <c r="BK144" s="197">
        <f t="shared" si="9"/>
        <v>0</v>
      </c>
      <c r="BL144" s="14" t="s">
        <v>193</v>
      </c>
      <c r="BM144" s="196" t="s">
        <v>1066</v>
      </c>
    </row>
    <row r="145" spans="1:65" s="2" customFormat="1" ht="16.5" customHeight="1">
      <c r="A145" s="31"/>
      <c r="B145" s="32"/>
      <c r="C145" s="184" t="s">
        <v>187</v>
      </c>
      <c r="D145" s="184" t="s">
        <v>189</v>
      </c>
      <c r="E145" s="185" t="s">
        <v>222</v>
      </c>
      <c r="F145" s="186" t="s">
        <v>223</v>
      </c>
      <c r="G145" s="187" t="s">
        <v>192</v>
      </c>
      <c r="H145" s="188">
        <v>2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193</v>
      </c>
      <c r="AT145" s="196" t="s">
        <v>189</v>
      </c>
      <c r="AU145" s="196" t="s">
        <v>89</v>
      </c>
      <c r="AY145" s="14" t="s">
        <v>186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87</v>
      </c>
      <c r="BK145" s="197">
        <f t="shared" si="9"/>
        <v>0</v>
      </c>
      <c r="BL145" s="14" t="s">
        <v>193</v>
      </c>
      <c r="BM145" s="196" t="s">
        <v>1370</v>
      </c>
    </row>
    <row r="146" spans="1:47" s="2" customFormat="1" ht="29.25">
      <c r="A146" s="31"/>
      <c r="B146" s="32"/>
      <c r="C146" s="33"/>
      <c r="D146" s="198" t="s">
        <v>206</v>
      </c>
      <c r="E146" s="33"/>
      <c r="F146" s="199" t="s">
        <v>1371</v>
      </c>
      <c r="G146" s="33"/>
      <c r="H146" s="33"/>
      <c r="I146" s="200"/>
      <c r="J146" s="33"/>
      <c r="K146" s="33"/>
      <c r="L146" s="36"/>
      <c r="M146" s="201"/>
      <c r="N146" s="202"/>
      <c r="O146" s="68"/>
      <c r="P146" s="68"/>
      <c r="Q146" s="68"/>
      <c r="R146" s="68"/>
      <c r="S146" s="68"/>
      <c r="T146" s="69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4" t="s">
        <v>206</v>
      </c>
      <c r="AU146" s="14" t="s">
        <v>89</v>
      </c>
    </row>
    <row r="147" spans="2:63" s="12" customFormat="1" ht="22.9" customHeight="1">
      <c r="B147" s="168"/>
      <c r="C147" s="169"/>
      <c r="D147" s="170" t="s">
        <v>78</v>
      </c>
      <c r="E147" s="182" t="s">
        <v>226</v>
      </c>
      <c r="F147" s="182" t="s">
        <v>227</v>
      </c>
      <c r="G147" s="169"/>
      <c r="H147" s="169"/>
      <c r="I147" s="172"/>
      <c r="J147" s="183">
        <f>BK147</f>
        <v>0</v>
      </c>
      <c r="K147" s="169"/>
      <c r="L147" s="174"/>
      <c r="M147" s="175"/>
      <c r="N147" s="176"/>
      <c r="O147" s="176"/>
      <c r="P147" s="177">
        <f>SUM(P148:P162)</f>
        <v>0</v>
      </c>
      <c r="Q147" s="176"/>
      <c r="R147" s="177">
        <f>SUM(R148:R162)</f>
        <v>0.015525</v>
      </c>
      <c r="S147" s="176"/>
      <c r="T147" s="178">
        <f>SUM(T148:T162)</f>
        <v>6.467350000000001</v>
      </c>
      <c r="AR147" s="179" t="s">
        <v>87</v>
      </c>
      <c r="AT147" s="180" t="s">
        <v>78</v>
      </c>
      <c r="AU147" s="180" t="s">
        <v>87</v>
      </c>
      <c r="AY147" s="179" t="s">
        <v>186</v>
      </c>
      <c r="BK147" s="181">
        <f>SUM(BK148:BK162)</f>
        <v>0</v>
      </c>
    </row>
    <row r="148" spans="1:65" s="2" customFormat="1" ht="24.2" customHeight="1">
      <c r="A148" s="31"/>
      <c r="B148" s="32"/>
      <c r="C148" s="184" t="s">
        <v>215</v>
      </c>
      <c r="D148" s="184" t="s">
        <v>189</v>
      </c>
      <c r="E148" s="185" t="s">
        <v>228</v>
      </c>
      <c r="F148" s="186" t="s">
        <v>229</v>
      </c>
      <c r="G148" s="187" t="s">
        <v>197</v>
      </c>
      <c r="H148" s="188">
        <v>62.1</v>
      </c>
      <c r="I148" s="189"/>
      <c r="J148" s="190">
        <f>ROUND(I148*H148,1)</f>
        <v>0</v>
      </c>
      <c r="K148" s="191"/>
      <c r="L148" s="36"/>
      <c r="M148" s="192" t="s">
        <v>1</v>
      </c>
      <c r="N148" s="193" t="s">
        <v>44</v>
      </c>
      <c r="O148" s="68"/>
      <c r="P148" s="194">
        <f>O148*H148</f>
        <v>0</v>
      </c>
      <c r="Q148" s="194">
        <v>0.00021</v>
      </c>
      <c r="R148" s="194">
        <f>Q148*H148</f>
        <v>0.013041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193</v>
      </c>
      <c r="AT148" s="196" t="s">
        <v>189</v>
      </c>
      <c r="AU148" s="196" t="s">
        <v>89</v>
      </c>
      <c r="AY148" s="14" t="s">
        <v>186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87</v>
      </c>
      <c r="BK148" s="197">
        <f>ROUND(I148*H148,1)</f>
        <v>0</v>
      </c>
      <c r="BL148" s="14" t="s">
        <v>193</v>
      </c>
      <c r="BM148" s="196" t="s">
        <v>1073</v>
      </c>
    </row>
    <row r="149" spans="1:65" s="2" customFormat="1" ht="16.5" customHeight="1">
      <c r="A149" s="31"/>
      <c r="B149" s="32"/>
      <c r="C149" s="184" t="s">
        <v>221</v>
      </c>
      <c r="D149" s="184" t="s">
        <v>189</v>
      </c>
      <c r="E149" s="185" t="s">
        <v>232</v>
      </c>
      <c r="F149" s="186" t="s">
        <v>233</v>
      </c>
      <c r="G149" s="187" t="s">
        <v>197</v>
      </c>
      <c r="H149" s="188">
        <v>62.1</v>
      </c>
      <c r="I149" s="189"/>
      <c r="J149" s="190">
        <f>ROUND(I149*H149,1)</f>
        <v>0</v>
      </c>
      <c r="K149" s="191"/>
      <c r="L149" s="36"/>
      <c r="M149" s="192" t="s">
        <v>1</v>
      </c>
      <c r="N149" s="193" t="s">
        <v>44</v>
      </c>
      <c r="O149" s="68"/>
      <c r="P149" s="194">
        <f>O149*H149</f>
        <v>0</v>
      </c>
      <c r="Q149" s="194">
        <v>4E-05</v>
      </c>
      <c r="R149" s="194">
        <f>Q149*H149</f>
        <v>0.002484</v>
      </c>
      <c r="S149" s="194">
        <v>0</v>
      </c>
      <c r="T149" s="19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193</v>
      </c>
      <c r="AT149" s="196" t="s">
        <v>189</v>
      </c>
      <c r="AU149" s="196" t="s">
        <v>89</v>
      </c>
      <c r="AY149" s="14" t="s">
        <v>186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87</v>
      </c>
      <c r="BK149" s="197">
        <f>ROUND(I149*H149,1)</f>
        <v>0</v>
      </c>
      <c r="BL149" s="14" t="s">
        <v>193</v>
      </c>
      <c r="BM149" s="196" t="s">
        <v>234</v>
      </c>
    </row>
    <row r="150" spans="1:65" s="2" customFormat="1" ht="16.5" customHeight="1">
      <c r="A150" s="31"/>
      <c r="B150" s="32"/>
      <c r="C150" s="184" t="s">
        <v>226</v>
      </c>
      <c r="D150" s="184" t="s">
        <v>189</v>
      </c>
      <c r="E150" s="185" t="s">
        <v>241</v>
      </c>
      <c r="F150" s="186" t="s">
        <v>242</v>
      </c>
      <c r="G150" s="187" t="s">
        <v>197</v>
      </c>
      <c r="H150" s="188">
        <v>3.2</v>
      </c>
      <c r="I150" s="189"/>
      <c r="J150" s="190">
        <f>ROUND(I150*H150,1)</f>
        <v>0</v>
      </c>
      <c r="K150" s="191"/>
      <c r="L150" s="36"/>
      <c r="M150" s="192" t="s">
        <v>1</v>
      </c>
      <c r="N150" s="193" t="s">
        <v>44</v>
      </c>
      <c r="O150" s="68"/>
      <c r="P150" s="194">
        <f>O150*H150</f>
        <v>0</v>
      </c>
      <c r="Q150" s="194">
        <v>0</v>
      </c>
      <c r="R150" s="194">
        <f>Q150*H150</f>
        <v>0</v>
      </c>
      <c r="S150" s="194">
        <v>0.055</v>
      </c>
      <c r="T150" s="195">
        <f>S150*H150</f>
        <v>0.17600000000000002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193</v>
      </c>
      <c r="AT150" s="196" t="s">
        <v>189</v>
      </c>
      <c r="AU150" s="196" t="s">
        <v>89</v>
      </c>
      <c r="AY150" s="14" t="s">
        <v>186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87</v>
      </c>
      <c r="BK150" s="197">
        <f>ROUND(I150*H150,1)</f>
        <v>0</v>
      </c>
      <c r="BL150" s="14" t="s">
        <v>193</v>
      </c>
      <c r="BM150" s="196" t="s">
        <v>243</v>
      </c>
    </row>
    <row r="151" spans="1:65" s="2" customFormat="1" ht="16.5" customHeight="1">
      <c r="A151" s="31"/>
      <c r="B151" s="32"/>
      <c r="C151" s="184" t="s">
        <v>231</v>
      </c>
      <c r="D151" s="184" t="s">
        <v>189</v>
      </c>
      <c r="E151" s="185" t="s">
        <v>245</v>
      </c>
      <c r="F151" s="186" t="s">
        <v>246</v>
      </c>
      <c r="G151" s="187" t="s">
        <v>197</v>
      </c>
      <c r="H151" s="188">
        <v>3.8</v>
      </c>
      <c r="I151" s="189"/>
      <c r="J151" s="190">
        <f>ROUND(I151*H151,1)</f>
        <v>0</v>
      </c>
      <c r="K151" s="191"/>
      <c r="L151" s="36"/>
      <c r="M151" s="192" t="s">
        <v>1</v>
      </c>
      <c r="N151" s="193" t="s">
        <v>44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0.088</v>
      </c>
      <c r="T151" s="195">
        <f>S151*H151</f>
        <v>0.3344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193</v>
      </c>
      <c r="AT151" s="196" t="s">
        <v>189</v>
      </c>
      <c r="AU151" s="196" t="s">
        <v>89</v>
      </c>
      <c r="AY151" s="14" t="s">
        <v>186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87</v>
      </c>
      <c r="BK151" s="197">
        <f>ROUND(I151*H151,1)</f>
        <v>0</v>
      </c>
      <c r="BL151" s="14" t="s">
        <v>193</v>
      </c>
      <c r="BM151" s="196" t="s">
        <v>247</v>
      </c>
    </row>
    <row r="152" spans="1:47" s="2" customFormat="1" ht="19.5">
      <c r="A152" s="31"/>
      <c r="B152" s="32"/>
      <c r="C152" s="33"/>
      <c r="D152" s="198" t="s">
        <v>206</v>
      </c>
      <c r="E152" s="33"/>
      <c r="F152" s="199" t="s">
        <v>1372</v>
      </c>
      <c r="G152" s="33"/>
      <c r="H152" s="33"/>
      <c r="I152" s="200"/>
      <c r="J152" s="33"/>
      <c r="K152" s="33"/>
      <c r="L152" s="36"/>
      <c r="M152" s="201"/>
      <c r="N152" s="202"/>
      <c r="O152" s="68"/>
      <c r="P152" s="68"/>
      <c r="Q152" s="68"/>
      <c r="R152" s="68"/>
      <c r="S152" s="68"/>
      <c r="T152" s="69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4" t="s">
        <v>206</v>
      </c>
      <c r="AU152" s="14" t="s">
        <v>89</v>
      </c>
    </row>
    <row r="153" spans="1:65" s="2" customFormat="1" ht="16.5" customHeight="1">
      <c r="A153" s="31"/>
      <c r="B153" s="32"/>
      <c r="C153" s="184" t="s">
        <v>235</v>
      </c>
      <c r="D153" s="184" t="s">
        <v>189</v>
      </c>
      <c r="E153" s="185" t="s">
        <v>249</v>
      </c>
      <c r="F153" s="186" t="s">
        <v>250</v>
      </c>
      <c r="G153" s="187" t="s">
        <v>197</v>
      </c>
      <c r="H153" s="188">
        <v>0.5</v>
      </c>
      <c r="I153" s="189"/>
      <c r="J153" s="190">
        <f>ROUND(I153*H153,1)</f>
        <v>0</v>
      </c>
      <c r="K153" s="191"/>
      <c r="L153" s="36"/>
      <c r="M153" s="192" t="s">
        <v>1</v>
      </c>
      <c r="N153" s="193" t="s">
        <v>44</v>
      </c>
      <c r="O153" s="68"/>
      <c r="P153" s="194">
        <f>O153*H153</f>
        <v>0</v>
      </c>
      <c r="Q153" s="194">
        <v>0</v>
      </c>
      <c r="R153" s="194">
        <f>Q153*H153</f>
        <v>0</v>
      </c>
      <c r="S153" s="194">
        <v>0.065</v>
      </c>
      <c r="T153" s="195">
        <f>S153*H153</f>
        <v>0.0325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193</v>
      </c>
      <c r="AT153" s="196" t="s">
        <v>189</v>
      </c>
      <c r="AU153" s="196" t="s">
        <v>89</v>
      </c>
      <c r="AY153" s="14" t="s">
        <v>186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87</v>
      </c>
      <c r="BK153" s="197">
        <f>ROUND(I153*H153,1)</f>
        <v>0</v>
      </c>
      <c r="BL153" s="14" t="s">
        <v>193</v>
      </c>
      <c r="BM153" s="196" t="s">
        <v>1373</v>
      </c>
    </row>
    <row r="154" spans="1:47" s="2" customFormat="1" ht="19.5">
      <c r="A154" s="31"/>
      <c r="B154" s="32"/>
      <c r="C154" s="33"/>
      <c r="D154" s="198" t="s">
        <v>206</v>
      </c>
      <c r="E154" s="33"/>
      <c r="F154" s="199" t="s">
        <v>1374</v>
      </c>
      <c r="G154" s="33"/>
      <c r="H154" s="33"/>
      <c r="I154" s="200"/>
      <c r="J154" s="33"/>
      <c r="K154" s="33"/>
      <c r="L154" s="36"/>
      <c r="M154" s="201"/>
      <c r="N154" s="202"/>
      <c r="O154" s="68"/>
      <c r="P154" s="68"/>
      <c r="Q154" s="68"/>
      <c r="R154" s="68"/>
      <c r="S154" s="68"/>
      <c r="T154" s="69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4" t="s">
        <v>206</v>
      </c>
      <c r="AU154" s="14" t="s">
        <v>89</v>
      </c>
    </row>
    <row r="155" spans="1:65" s="2" customFormat="1" ht="16.5" customHeight="1">
      <c r="A155" s="31"/>
      <c r="B155" s="32"/>
      <c r="C155" s="184" t="s">
        <v>240</v>
      </c>
      <c r="D155" s="184" t="s">
        <v>189</v>
      </c>
      <c r="E155" s="185" t="s">
        <v>1375</v>
      </c>
      <c r="F155" s="186" t="s">
        <v>1376</v>
      </c>
      <c r="G155" s="187" t="s">
        <v>197</v>
      </c>
      <c r="H155" s="188">
        <v>2.2</v>
      </c>
      <c r="I155" s="189"/>
      <c r="J155" s="190">
        <f>ROUND(I155*H155,1)</f>
        <v>0</v>
      </c>
      <c r="K155" s="191"/>
      <c r="L155" s="36"/>
      <c r="M155" s="192" t="s">
        <v>1</v>
      </c>
      <c r="N155" s="193" t="s">
        <v>44</v>
      </c>
      <c r="O155" s="68"/>
      <c r="P155" s="194">
        <f>O155*H155</f>
        <v>0</v>
      </c>
      <c r="Q155" s="194">
        <v>0</v>
      </c>
      <c r="R155" s="194">
        <f>Q155*H155</f>
        <v>0</v>
      </c>
      <c r="S155" s="194">
        <v>0.002</v>
      </c>
      <c r="T155" s="195">
        <f>S155*H155</f>
        <v>0.0044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193</v>
      </c>
      <c r="AT155" s="196" t="s">
        <v>189</v>
      </c>
      <c r="AU155" s="196" t="s">
        <v>89</v>
      </c>
      <c r="AY155" s="14" t="s">
        <v>186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87</v>
      </c>
      <c r="BK155" s="197">
        <f>ROUND(I155*H155,1)</f>
        <v>0</v>
      </c>
      <c r="BL155" s="14" t="s">
        <v>193</v>
      </c>
      <c r="BM155" s="196" t="s">
        <v>1377</v>
      </c>
    </row>
    <row r="156" spans="1:47" s="2" customFormat="1" ht="19.5">
      <c r="A156" s="31"/>
      <c r="B156" s="32"/>
      <c r="C156" s="33"/>
      <c r="D156" s="198" t="s">
        <v>206</v>
      </c>
      <c r="E156" s="33"/>
      <c r="F156" s="199" t="s">
        <v>1378</v>
      </c>
      <c r="G156" s="33"/>
      <c r="H156" s="33"/>
      <c r="I156" s="200"/>
      <c r="J156" s="33"/>
      <c r="K156" s="33"/>
      <c r="L156" s="36"/>
      <c r="M156" s="201"/>
      <c r="N156" s="202"/>
      <c r="O156" s="68"/>
      <c r="P156" s="68"/>
      <c r="Q156" s="68"/>
      <c r="R156" s="68"/>
      <c r="S156" s="68"/>
      <c r="T156" s="69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4" t="s">
        <v>206</v>
      </c>
      <c r="AU156" s="14" t="s">
        <v>89</v>
      </c>
    </row>
    <row r="157" spans="1:65" s="2" customFormat="1" ht="16.5" customHeight="1">
      <c r="A157" s="31"/>
      <c r="B157" s="32"/>
      <c r="C157" s="184" t="s">
        <v>244</v>
      </c>
      <c r="D157" s="184" t="s">
        <v>189</v>
      </c>
      <c r="E157" s="185" t="s">
        <v>1379</v>
      </c>
      <c r="F157" s="186" t="s">
        <v>1380</v>
      </c>
      <c r="G157" s="187" t="s">
        <v>218</v>
      </c>
      <c r="H157" s="188">
        <v>1.4</v>
      </c>
      <c r="I157" s="189"/>
      <c r="J157" s="190">
        <f>ROUND(I157*H157,1)</f>
        <v>0</v>
      </c>
      <c r="K157" s="191"/>
      <c r="L157" s="36"/>
      <c r="M157" s="192" t="s">
        <v>1</v>
      </c>
      <c r="N157" s="193" t="s">
        <v>44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1.8</v>
      </c>
      <c r="T157" s="195">
        <f>S157*H157</f>
        <v>2.52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193</v>
      </c>
      <c r="AT157" s="196" t="s">
        <v>189</v>
      </c>
      <c r="AU157" s="196" t="s">
        <v>89</v>
      </c>
      <c r="AY157" s="14" t="s">
        <v>186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87</v>
      </c>
      <c r="BK157" s="197">
        <f>ROUND(I157*H157,1)</f>
        <v>0</v>
      </c>
      <c r="BL157" s="14" t="s">
        <v>193</v>
      </c>
      <c r="BM157" s="196" t="s">
        <v>1381</v>
      </c>
    </row>
    <row r="158" spans="1:47" s="2" customFormat="1" ht="19.5">
      <c r="A158" s="31"/>
      <c r="B158" s="32"/>
      <c r="C158" s="33"/>
      <c r="D158" s="198" t="s">
        <v>206</v>
      </c>
      <c r="E158" s="33"/>
      <c r="F158" s="199" t="s">
        <v>1382</v>
      </c>
      <c r="G158" s="33"/>
      <c r="H158" s="33"/>
      <c r="I158" s="200"/>
      <c r="J158" s="33"/>
      <c r="K158" s="33"/>
      <c r="L158" s="36"/>
      <c r="M158" s="201"/>
      <c r="N158" s="202"/>
      <c r="O158" s="68"/>
      <c r="P158" s="68"/>
      <c r="Q158" s="68"/>
      <c r="R158" s="68"/>
      <c r="S158" s="68"/>
      <c r="T158" s="69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4" t="s">
        <v>206</v>
      </c>
      <c r="AU158" s="14" t="s">
        <v>89</v>
      </c>
    </row>
    <row r="159" spans="1:65" s="2" customFormat="1" ht="21.75" customHeight="1">
      <c r="A159" s="31"/>
      <c r="B159" s="32"/>
      <c r="C159" s="184" t="s">
        <v>248</v>
      </c>
      <c r="D159" s="184" t="s">
        <v>189</v>
      </c>
      <c r="E159" s="185" t="s">
        <v>1078</v>
      </c>
      <c r="F159" s="186" t="s">
        <v>1079</v>
      </c>
      <c r="G159" s="187" t="s">
        <v>197</v>
      </c>
      <c r="H159" s="188">
        <v>127.6</v>
      </c>
      <c r="I159" s="189"/>
      <c r="J159" s="190">
        <f>ROUND(I159*H159,1)</f>
        <v>0</v>
      </c>
      <c r="K159" s="191"/>
      <c r="L159" s="36"/>
      <c r="M159" s="192" t="s">
        <v>1</v>
      </c>
      <c r="N159" s="193" t="s">
        <v>44</v>
      </c>
      <c r="O159" s="68"/>
      <c r="P159" s="194">
        <f>O159*H159</f>
        <v>0</v>
      </c>
      <c r="Q159" s="194">
        <v>0</v>
      </c>
      <c r="R159" s="194">
        <f>Q159*H159</f>
        <v>0</v>
      </c>
      <c r="S159" s="194">
        <v>0.02</v>
      </c>
      <c r="T159" s="195">
        <f>S159*H159</f>
        <v>2.552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193</v>
      </c>
      <c r="AT159" s="196" t="s">
        <v>189</v>
      </c>
      <c r="AU159" s="196" t="s">
        <v>89</v>
      </c>
      <c r="AY159" s="14" t="s">
        <v>186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4" t="s">
        <v>87</v>
      </c>
      <c r="BK159" s="197">
        <f>ROUND(I159*H159,1)</f>
        <v>0</v>
      </c>
      <c r="BL159" s="14" t="s">
        <v>193</v>
      </c>
      <c r="BM159" s="196" t="s">
        <v>1383</v>
      </c>
    </row>
    <row r="160" spans="1:65" s="2" customFormat="1" ht="16.5" customHeight="1">
      <c r="A160" s="31"/>
      <c r="B160" s="32"/>
      <c r="C160" s="184" t="s">
        <v>8</v>
      </c>
      <c r="D160" s="184" t="s">
        <v>189</v>
      </c>
      <c r="E160" s="185" t="s">
        <v>878</v>
      </c>
      <c r="F160" s="186" t="s">
        <v>879</v>
      </c>
      <c r="G160" s="187" t="s">
        <v>197</v>
      </c>
      <c r="H160" s="188">
        <v>0.8</v>
      </c>
      <c r="I160" s="189"/>
      <c r="J160" s="190">
        <f>ROUND(I160*H160,1)</f>
        <v>0</v>
      </c>
      <c r="K160" s="191"/>
      <c r="L160" s="36"/>
      <c r="M160" s="192" t="s">
        <v>1</v>
      </c>
      <c r="N160" s="193" t="s">
        <v>44</v>
      </c>
      <c r="O160" s="68"/>
      <c r="P160" s="194">
        <f>O160*H160</f>
        <v>0</v>
      </c>
      <c r="Q160" s="194">
        <v>0</v>
      </c>
      <c r="R160" s="194">
        <f>Q160*H160</f>
        <v>0</v>
      </c>
      <c r="S160" s="194">
        <v>0.068</v>
      </c>
      <c r="T160" s="195">
        <f>S160*H160</f>
        <v>0.054400000000000004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193</v>
      </c>
      <c r="AT160" s="196" t="s">
        <v>189</v>
      </c>
      <c r="AU160" s="196" t="s">
        <v>89</v>
      </c>
      <c r="AY160" s="14" t="s">
        <v>186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4" t="s">
        <v>87</v>
      </c>
      <c r="BK160" s="197">
        <f>ROUND(I160*H160,1)</f>
        <v>0</v>
      </c>
      <c r="BL160" s="14" t="s">
        <v>193</v>
      </c>
      <c r="BM160" s="196" t="s">
        <v>1246</v>
      </c>
    </row>
    <row r="161" spans="1:65" s="2" customFormat="1" ht="16.5" customHeight="1">
      <c r="A161" s="31"/>
      <c r="B161" s="32"/>
      <c r="C161" s="184" t="s">
        <v>256</v>
      </c>
      <c r="D161" s="184" t="s">
        <v>189</v>
      </c>
      <c r="E161" s="185" t="s">
        <v>261</v>
      </c>
      <c r="F161" s="186" t="s">
        <v>262</v>
      </c>
      <c r="G161" s="187" t="s">
        <v>218</v>
      </c>
      <c r="H161" s="188">
        <v>20.35</v>
      </c>
      <c r="I161" s="189"/>
      <c r="J161" s="190">
        <f>ROUND(I161*H161,1)</f>
        <v>0</v>
      </c>
      <c r="K161" s="191"/>
      <c r="L161" s="36"/>
      <c r="M161" s="192" t="s">
        <v>1</v>
      </c>
      <c r="N161" s="193" t="s">
        <v>44</v>
      </c>
      <c r="O161" s="68"/>
      <c r="P161" s="194">
        <f>O161*H161</f>
        <v>0</v>
      </c>
      <c r="Q161" s="194">
        <v>0</v>
      </c>
      <c r="R161" s="194">
        <f>Q161*H161</f>
        <v>0</v>
      </c>
      <c r="S161" s="194">
        <v>0.039</v>
      </c>
      <c r="T161" s="195">
        <f>S161*H161</f>
        <v>0.7936500000000001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193</v>
      </c>
      <c r="AT161" s="196" t="s">
        <v>189</v>
      </c>
      <c r="AU161" s="196" t="s">
        <v>89</v>
      </c>
      <c r="AY161" s="14" t="s">
        <v>186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4" t="s">
        <v>87</v>
      </c>
      <c r="BK161" s="197">
        <f>ROUND(I161*H161,1)</f>
        <v>0</v>
      </c>
      <c r="BL161" s="14" t="s">
        <v>193</v>
      </c>
      <c r="BM161" s="196" t="s">
        <v>263</v>
      </c>
    </row>
    <row r="162" spans="1:47" s="2" customFormat="1" ht="87.75">
      <c r="A162" s="31"/>
      <c r="B162" s="32"/>
      <c r="C162" s="33"/>
      <c r="D162" s="198" t="s">
        <v>206</v>
      </c>
      <c r="E162" s="33"/>
      <c r="F162" s="199" t="s">
        <v>1384</v>
      </c>
      <c r="G162" s="33"/>
      <c r="H162" s="33"/>
      <c r="I162" s="200"/>
      <c r="J162" s="33"/>
      <c r="K162" s="33"/>
      <c r="L162" s="36"/>
      <c r="M162" s="201"/>
      <c r="N162" s="202"/>
      <c r="O162" s="68"/>
      <c r="P162" s="68"/>
      <c r="Q162" s="68"/>
      <c r="R162" s="68"/>
      <c r="S162" s="68"/>
      <c r="T162" s="69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4" t="s">
        <v>206</v>
      </c>
      <c r="AU162" s="14" t="s">
        <v>89</v>
      </c>
    </row>
    <row r="163" spans="2:63" s="12" customFormat="1" ht="22.9" customHeight="1">
      <c r="B163" s="168"/>
      <c r="C163" s="169"/>
      <c r="D163" s="170" t="s">
        <v>78</v>
      </c>
      <c r="E163" s="182" t="s">
        <v>265</v>
      </c>
      <c r="F163" s="182" t="s">
        <v>266</v>
      </c>
      <c r="G163" s="169"/>
      <c r="H163" s="169"/>
      <c r="I163" s="172"/>
      <c r="J163" s="183">
        <f>BK163</f>
        <v>0</v>
      </c>
      <c r="K163" s="169"/>
      <c r="L163" s="174"/>
      <c r="M163" s="175"/>
      <c r="N163" s="176"/>
      <c r="O163" s="176"/>
      <c r="P163" s="177">
        <f>SUM(P164:P169)</f>
        <v>0</v>
      </c>
      <c r="Q163" s="176"/>
      <c r="R163" s="177">
        <f>SUM(R164:R169)</f>
        <v>0</v>
      </c>
      <c r="S163" s="176"/>
      <c r="T163" s="178">
        <f>SUM(T164:T169)</f>
        <v>0</v>
      </c>
      <c r="AR163" s="179" t="s">
        <v>87</v>
      </c>
      <c r="AT163" s="180" t="s">
        <v>78</v>
      </c>
      <c r="AU163" s="180" t="s">
        <v>87</v>
      </c>
      <c r="AY163" s="179" t="s">
        <v>186</v>
      </c>
      <c r="BK163" s="181">
        <f>SUM(BK164:BK169)</f>
        <v>0</v>
      </c>
    </row>
    <row r="164" spans="1:65" s="2" customFormat="1" ht="16.5" customHeight="1">
      <c r="A164" s="31"/>
      <c r="B164" s="32"/>
      <c r="C164" s="184" t="s">
        <v>260</v>
      </c>
      <c r="D164" s="184" t="s">
        <v>189</v>
      </c>
      <c r="E164" s="185" t="s">
        <v>268</v>
      </c>
      <c r="F164" s="186" t="s">
        <v>269</v>
      </c>
      <c r="G164" s="187" t="s">
        <v>270</v>
      </c>
      <c r="H164" s="188">
        <v>9.645</v>
      </c>
      <c r="I164" s="189"/>
      <c r="J164" s="190">
        <f aca="true" t="shared" si="10" ref="J164:J169">ROUND(I164*H164,1)</f>
        <v>0</v>
      </c>
      <c r="K164" s="191"/>
      <c r="L164" s="36"/>
      <c r="M164" s="192" t="s">
        <v>1</v>
      </c>
      <c r="N164" s="193" t="s">
        <v>44</v>
      </c>
      <c r="O164" s="68"/>
      <c r="P164" s="194">
        <f aca="true" t="shared" si="11" ref="P164:P169">O164*H164</f>
        <v>0</v>
      </c>
      <c r="Q164" s="194">
        <v>0</v>
      </c>
      <c r="R164" s="194">
        <f aca="true" t="shared" si="12" ref="R164:R169">Q164*H164</f>
        <v>0</v>
      </c>
      <c r="S164" s="194">
        <v>0</v>
      </c>
      <c r="T164" s="195">
        <f aca="true" t="shared" si="13" ref="T164:T169"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193</v>
      </c>
      <c r="AT164" s="196" t="s">
        <v>189</v>
      </c>
      <c r="AU164" s="196" t="s">
        <v>89</v>
      </c>
      <c r="AY164" s="14" t="s">
        <v>186</v>
      </c>
      <c r="BE164" s="197">
        <f aca="true" t="shared" si="14" ref="BE164:BE169">IF(N164="základní",J164,0)</f>
        <v>0</v>
      </c>
      <c r="BF164" s="197">
        <f aca="true" t="shared" si="15" ref="BF164:BF169">IF(N164="snížená",J164,0)</f>
        <v>0</v>
      </c>
      <c r="BG164" s="197">
        <f aca="true" t="shared" si="16" ref="BG164:BG169">IF(N164="zákl. přenesená",J164,0)</f>
        <v>0</v>
      </c>
      <c r="BH164" s="197">
        <f aca="true" t="shared" si="17" ref="BH164:BH169">IF(N164="sníž. přenesená",J164,0)</f>
        <v>0</v>
      </c>
      <c r="BI164" s="197">
        <f aca="true" t="shared" si="18" ref="BI164:BI169">IF(N164="nulová",J164,0)</f>
        <v>0</v>
      </c>
      <c r="BJ164" s="14" t="s">
        <v>87</v>
      </c>
      <c r="BK164" s="197">
        <f aca="true" t="shared" si="19" ref="BK164:BK169">ROUND(I164*H164,1)</f>
        <v>0</v>
      </c>
      <c r="BL164" s="14" t="s">
        <v>193</v>
      </c>
      <c r="BM164" s="196" t="s">
        <v>1385</v>
      </c>
    </row>
    <row r="165" spans="1:65" s="2" customFormat="1" ht="16.5" customHeight="1">
      <c r="A165" s="31"/>
      <c r="B165" s="32"/>
      <c r="C165" s="184" t="s">
        <v>267</v>
      </c>
      <c r="D165" s="184" t="s">
        <v>189</v>
      </c>
      <c r="E165" s="185" t="s">
        <v>1386</v>
      </c>
      <c r="F165" s="186" t="s">
        <v>1387</v>
      </c>
      <c r="G165" s="187" t="s">
        <v>270</v>
      </c>
      <c r="H165" s="188">
        <v>9.645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44</v>
      </c>
      <c r="O165" s="68"/>
      <c r="P165" s="194">
        <f t="shared" si="11"/>
        <v>0</v>
      </c>
      <c r="Q165" s="194">
        <v>0</v>
      </c>
      <c r="R165" s="194">
        <f t="shared" si="12"/>
        <v>0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193</v>
      </c>
      <c r="AT165" s="196" t="s">
        <v>189</v>
      </c>
      <c r="AU165" s="196" t="s">
        <v>89</v>
      </c>
      <c r="AY165" s="14" t="s">
        <v>186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87</v>
      </c>
      <c r="BK165" s="197">
        <f t="shared" si="19"/>
        <v>0</v>
      </c>
      <c r="BL165" s="14" t="s">
        <v>193</v>
      </c>
      <c r="BM165" s="196" t="s">
        <v>1388</v>
      </c>
    </row>
    <row r="166" spans="1:65" s="2" customFormat="1" ht="21.75" customHeight="1">
      <c r="A166" s="31"/>
      <c r="B166" s="32"/>
      <c r="C166" s="184" t="s">
        <v>272</v>
      </c>
      <c r="D166" s="184" t="s">
        <v>189</v>
      </c>
      <c r="E166" s="185" t="s">
        <v>277</v>
      </c>
      <c r="F166" s="186" t="s">
        <v>278</v>
      </c>
      <c r="G166" s="187" t="s">
        <v>270</v>
      </c>
      <c r="H166" s="188">
        <v>9.645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44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193</v>
      </c>
      <c r="AT166" s="196" t="s">
        <v>189</v>
      </c>
      <c r="AU166" s="196" t="s">
        <v>89</v>
      </c>
      <c r="AY166" s="14" t="s">
        <v>186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87</v>
      </c>
      <c r="BK166" s="197">
        <f t="shared" si="19"/>
        <v>0</v>
      </c>
      <c r="BL166" s="14" t="s">
        <v>193</v>
      </c>
      <c r="BM166" s="196" t="s">
        <v>1389</v>
      </c>
    </row>
    <row r="167" spans="1:65" s="2" customFormat="1" ht="16.5" customHeight="1">
      <c r="A167" s="31"/>
      <c r="B167" s="32"/>
      <c r="C167" s="184" t="s">
        <v>276</v>
      </c>
      <c r="D167" s="184" t="s">
        <v>189</v>
      </c>
      <c r="E167" s="185" t="s">
        <v>280</v>
      </c>
      <c r="F167" s="186" t="s">
        <v>281</v>
      </c>
      <c r="G167" s="187" t="s">
        <v>270</v>
      </c>
      <c r="H167" s="188">
        <v>9.645</v>
      </c>
      <c r="I167" s="189"/>
      <c r="J167" s="190">
        <f t="shared" si="10"/>
        <v>0</v>
      </c>
      <c r="K167" s="191"/>
      <c r="L167" s="36"/>
      <c r="M167" s="192" t="s">
        <v>1</v>
      </c>
      <c r="N167" s="193" t="s">
        <v>44</v>
      </c>
      <c r="O167" s="68"/>
      <c r="P167" s="194">
        <f t="shared" si="11"/>
        <v>0</v>
      </c>
      <c r="Q167" s="194">
        <v>0</v>
      </c>
      <c r="R167" s="194">
        <f t="shared" si="12"/>
        <v>0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193</v>
      </c>
      <c r="AT167" s="196" t="s">
        <v>189</v>
      </c>
      <c r="AU167" s="196" t="s">
        <v>89</v>
      </c>
      <c r="AY167" s="14" t="s">
        <v>186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87</v>
      </c>
      <c r="BK167" s="197">
        <f t="shared" si="19"/>
        <v>0</v>
      </c>
      <c r="BL167" s="14" t="s">
        <v>193</v>
      </c>
      <c r="BM167" s="196" t="s">
        <v>1390</v>
      </c>
    </row>
    <row r="168" spans="1:65" s="2" customFormat="1" ht="16.5" customHeight="1">
      <c r="A168" s="31"/>
      <c r="B168" s="32"/>
      <c r="C168" s="184" t="s">
        <v>7</v>
      </c>
      <c r="D168" s="184" t="s">
        <v>189</v>
      </c>
      <c r="E168" s="185" t="s">
        <v>284</v>
      </c>
      <c r="F168" s="186" t="s">
        <v>285</v>
      </c>
      <c r="G168" s="187" t="s">
        <v>270</v>
      </c>
      <c r="H168" s="188">
        <v>183.255</v>
      </c>
      <c r="I168" s="189"/>
      <c r="J168" s="190">
        <f t="shared" si="10"/>
        <v>0</v>
      </c>
      <c r="K168" s="191"/>
      <c r="L168" s="36"/>
      <c r="M168" s="192" t="s">
        <v>1</v>
      </c>
      <c r="N168" s="193" t="s">
        <v>44</v>
      </c>
      <c r="O168" s="68"/>
      <c r="P168" s="194">
        <f t="shared" si="11"/>
        <v>0</v>
      </c>
      <c r="Q168" s="194">
        <v>0</v>
      </c>
      <c r="R168" s="194">
        <f t="shared" si="12"/>
        <v>0</v>
      </c>
      <c r="S168" s="194">
        <v>0</v>
      </c>
      <c r="T168" s="19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193</v>
      </c>
      <c r="AT168" s="196" t="s">
        <v>189</v>
      </c>
      <c r="AU168" s="196" t="s">
        <v>89</v>
      </c>
      <c r="AY168" s="14" t="s">
        <v>186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4" t="s">
        <v>87</v>
      </c>
      <c r="BK168" s="197">
        <f t="shared" si="19"/>
        <v>0</v>
      </c>
      <c r="BL168" s="14" t="s">
        <v>193</v>
      </c>
      <c r="BM168" s="196" t="s">
        <v>1391</v>
      </c>
    </row>
    <row r="169" spans="1:65" s="2" customFormat="1" ht="24.2" customHeight="1">
      <c r="A169" s="31"/>
      <c r="B169" s="32"/>
      <c r="C169" s="184" t="s">
        <v>283</v>
      </c>
      <c r="D169" s="184" t="s">
        <v>189</v>
      </c>
      <c r="E169" s="185" t="s">
        <v>288</v>
      </c>
      <c r="F169" s="186" t="s">
        <v>289</v>
      </c>
      <c r="G169" s="187" t="s">
        <v>270</v>
      </c>
      <c r="H169" s="188">
        <v>9.645</v>
      </c>
      <c r="I169" s="189"/>
      <c r="J169" s="190">
        <f t="shared" si="10"/>
        <v>0</v>
      </c>
      <c r="K169" s="191"/>
      <c r="L169" s="36"/>
      <c r="M169" s="192" t="s">
        <v>1</v>
      </c>
      <c r="N169" s="193" t="s">
        <v>44</v>
      </c>
      <c r="O169" s="68"/>
      <c r="P169" s="194">
        <f t="shared" si="11"/>
        <v>0</v>
      </c>
      <c r="Q169" s="194">
        <v>0</v>
      </c>
      <c r="R169" s="194">
        <f t="shared" si="12"/>
        <v>0</v>
      </c>
      <c r="S169" s="194">
        <v>0</v>
      </c>
      <c r="T169" s="19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193</v>
      </c>
      <c r="AT169" s="196" t="s">
        <v>189</v>
      </c>
      <c r="AU169" s="196" t="s">
        <v>89</v>
      </c>
      <c r="AY169" s="14" t="s">
        <v>186</v>
      </c>
      <c r="BE169" s="197">
        <f t="shared" si="14"/>
        <v>0</v>
      </c>
      <c r="BF169" s="197">
        <f t="shared" si="15"/>
        <v>0</v>
      </c>
      <c r="BG169" s="197">
        <f t="shared" si="16"/>
        <v>0</v>
      </c>
      <c r="BH169" s="197">
        <f t="shared" si="17"/>
        <v>0</v>
      </c>
      <c r="BI169" s="197">
        <f t="shared" si="18"/>
        <v>0</v>
      </c>
      <c r="BJ169" s="14" t="s">
        <v>87</v>
      </c>
      <c r="BK169" s="197">
        <f t="shared" si="19"/>
        <v>0</v>
      </c>
      <c r="BL169" s="14" t="s">
        <v>193</v>
      </c>
      <c r="BM169" s="196" t="s">
        <v>1392</v>
      </c>
    </row>
    <row r="170" spans="2:63" s="12" customFormat="1" ht="22.9" customHeight="1">
      <c r="B170" s="168"/>
      <c r="C170" s="169"/>
      <c r="D170" s="170" t="s">
        <v>78</v>
      </c>
      <c r="E170" s="182" t="s">
        <v>291</v>
      </c>
      <c r="F170" s="182" t="s">
        <v>292</v>
      </c>
      <c r="G170" s="169"/>
      <c r="H170" s="169"/>
      <c r="I170" s="172"/>
      <c r="J170" s="183">
        <f>BK170</f>
        <v>0</v>
      </c>
      <c r="K170" s="169"/>
      <c r="L170" s="174"/>
      <c r="M170" s="175"/>
      <c r="N170" s="176"/>
      <c r="O170" s="176"/>
      <c r="P170" s="177">
        <f>SUM(P171:P172)</f>
        <v>0</v>
      </c>
      <c r="Q170" s="176"/>
      <c r="R170" s="177">
        <f>SUM(R171:R172)</f>
        <v>0</v>
      </c>
      <c r="S170" s="176"/>
      <c r="T170" s="178">
        <f>SUM(T171:T172)</f>
        <v>0</v>
      </c>
      <c r="AR170" s="179" t="s">
        <v>87</v>
      </c>
      <c r="AT170" s="180" t="s">
        <v>78</v>
      </c>
      <c r="AU170" s="180" t="s">
        <v>87</v>
      </c>
      <c r="AY170" s="179" t="s">
        <v>186</v>
      </c>
      <c r="BK170" s="181">
        <f>SUM(BK171:BK172)</f>
        <v>0</v>
      </c>
    </row>
    <row r="171" spans="1:65" s="2" customFormat="1" ht="16.5" customHeight="1">
      <c r="A171" s="31"/>
      <c r="B171" s="32"/>
      <c r="C171" s="184" t="s">
        <v>287</v>
      </c>
      <c r="D171" s="184" t="s">
        <v>189</v>
      </c>
      <c r="E171" s="185" t="s">
        <v>1393</v>
      </c>
      <c r="F171" s="186" t="s">
        <v>1394</v>
      </c>
      <c r="G171" s="187" t="s">
        <v>270</v>
      </c>
      <c r="H171" s="188">
        <v>4.56</v>
      </c>
      <c r="I171" s="189"/>
      <c r="J171" s="190">
        <f>ROUND(I171*H171,1)</f>
        <v>0</v>
      </c>
      <c r="K171" s="191"/>
      <c r="L171" s="36"/>
      <c r="M171" s="192" t="s">
        <v>1</v>
      </c>
      <c r="N171" s="193" t="s">
        <v>44</v>
      </c>
      <c r="O171" s="68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193</v>
      </c>
      <c r="AT171" s="196" t="s">
        <v>189</v>
      </c>
      <c r="AU171" s="196" t="s">
        <v>89</v>
      </c>
      <c r="AY171" s="14" t="s">
        <v>186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4" t="s">
        <v>87</v>
      </c>
      <c r="BK171" s="197">
        <f>ROUND(I171*H171,1)</f>
        <v>0</v>
      </c>
      <c r="BL171" s="14" t="s">
        <v>193</v>
      </c>
      <c r="BM171" s="196" t="s">
        <v>1395</v>
      </c>
    </row>
    <row r="172" spans="1:65" s="2" customFormat="1" ht="16.5" customHeight="1">
      <c r="A172" s="31"/>
      <c r="B172" s="32"/>
      <c r="C172" s="184" t="s">
        <v>293</v>
      </c>
      <c r="D172" s="184" t="s">
        <v>189</v>
      </c>
      <c r="E172" s="185" t="s">
        <v>298</v>
      </c>
      <c r="F172" s="186" t="s">
        <v>299</v>
      </c>
      <c r="G172" s="187" t="s">
        <v>270</v>
      </c>
      <c r="H172" s="188">
        <v>4.56</v>
      </c>
      <c r="I172" s="189"/>
      <c r="J172" s="190">
        <f>ROUND(I172*H172,1)</f>
        <v>0</v>
      </c>
      <c r="K172" s="191"/>
      <c r="L172" s="36"/>
      <c r="M172" s="192" t="s">
        <v>1</v>
      </c>
      <c r="N172" s="193" t="s">
        <v>44</v>
      </c>
      <c r="O172" s="68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193</v>
      </c>
      <c r="AT172" s="196" t="s">
        <v>189</v>
      </c>
      <c r="AU172" s="196" t="s">
        <v>89</v>
      </c>
      <c r="AY172" s="14" t="s">
        <v>186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4" t="s">
        <v>87</v>
      </c>
      <c r="BK172" s="197">
        <f>ROUND(I172*H172,1)</f>
        <v>0</v>
      </c>
      <c r="BL172" s="14" t="s">
        <v>193</v>
      </c>
      <c r="BM172" s="196" t="s">
        <v>1396</v>
      </c>
    </row>
    <row r="173" spans="2:63" s="12" customFormat="1" ht="25.9" customHeight="1">
      <c r="B173" s="168"/>
      <c r="C173" s="169"/>
      <c r="D173" s="170" t="s">
        <v>78</v>
      </c>
      <c r="E173" s="171" t="s">
        <v>301</v>
      </c>
      <c r="F173" s="171" t="s">
        <v>302</v>
      </c>
      <c r="G173" s="169"/>
      <c r="H173" s="169"/>
      <c r="I173" s="172"/>
      <c r="J173" s="173">
        <f>BK173</f>
        <v>0</v>
      </c>
      <c r="K173" s="169"/>
      <c r="L173" s="174"/>
      <c r="M173" s="175"/>
      <c r="N173" s="176"/>
      <c r="O173" s="176"/>
      <c r="P173" s="177">
        <f>P174+P185+P200+P206+P215+P220+P226+P233+P241+P244+P261+P275+P287+P295</f>
        <v>0</v>
      </c>
      <c r="Q173" s="176"/>
      <c r="R173" s="177">
        <f>R174+R185+R200+R206+R215+R220+R226+R233+R241+R244+R261+R275+R287+R295</f>
        <v>2.8938749999999995</v>
      </c>
      <c r="S173" s="176"/>
      <c r="T173" s="178">
        <f>T174+T185+T200+T206+T215+T220+T226+T233+T241+T244+T261+T275+T287+T295</f>
        <v>3.1774679999999997</v>
      </c>
      <c r="AR173" s="179" t="s">
        <v>89</v>
      </c>
      <c r="AT173" s="180" t="s">
        <v>78</v>
      </c>
      <c r="AU173" s="180" t="s">
        <v>79</v>
      </c>
      <c r="AY173" s="179" t="s">
        <v>186</v>
      </c>
      <c r="BK173" s="181">
        <f>BK174+BK185+BK200+BK206+BK215+BK220+BK226+BK233+BK241+BK244+BK261+BK275+BK287+BK295</f>
        <v>0</v>
      </c>
    </row>
    <row r="174" spans="2:63" s="12" customFormat="1" ht="22.9" customHeight="1">
      <c r="B174" s="168"/>
      <c r="C174" s="169"/>
      <c r="D174" s="170" t="s">
        <v>78</v>
      </c>
      <c r="E174" s="182" t="s">
        <v>303</v>
      </c>
      <c r="F174" s="182" t="s">
        <v>304</v>
      </c>
      <c r="G174" s="169"/>
      <c r="H174" s="169"/>
      <c r="I174" s="172"/>
      <c r="J174" s="183">
        <f>BK174</f>
        <v>0</v>
      </c>
      <c r="K174" s="169"/>
      <c r="L174" s="174"/>
      <c r="M174" s="175"/>
      <c r="N174" s="176"/>
      <c r="O174" s="176"/>
      <c r="P174" s="177">
        <f>SUM(P175:P184)</f>
        <v>0</v>
      </c>
      <c r="Q174" s="176"/>
      <c r="R174" s="177">
        <f>SUM(R175:R184)</f>
        <v>0.00657</v>
      </c>
      <c r="S174" s="176"/>
      <c r="T174" s="178">
        <f>SUM(T175:T184)</f>
        <v>0.02984</v>
      </c>
      <c r="AR174" s="179" t="s">
        <v>89</v>
      </c>
      <c r="AT174" s="180" t="s">
        <v>78</v>
      </c>
      <c r="AU174" s="180" t="s">
        <v>87</v>
      </c>
      <c r="AY174" s="179" t="s">
        <v>186</v>
      </c>
      <c r="BK174" s="181">
        <f>SUM(BK175:BK184)</f>
        <v>0</v>
      </c>
    </row>
    <row r="175" spans="1:65" s="2" customFormat="1" ht="16.5" customHeight="1">
      <c r="A175" s="31"/>
      <c r="B175" s="32"/>
      <c r="C175" s="184" t="s">
        <v>297</v>
      </c>
      <c r="D175" s="184" t="s">
        <v>189</v>
      </c>
      <c r="E175" s="185" t="s">
        <v>306</v>
      </c>
      <c r="F175" s="186" t="s">
        <v>307</v>
      </c>
      <c r="G175" s="187" t="s">
        <v>308</v>
      </c>
      <c r="H175" s="188">
        <v>2</v>
      </c>
      <c r="I175" s="189"/>
      <c r="J175" s="190">
        <f aca="true" t="shared" si="20" ref="J175:J180">ROUND(I175*H175,1)</f>
        <v>0</v>
      </c>
      <c r="K175" s="191"/>
      <c r="L175" s="36"/>
      <c r="M175" s="192" t="s">
        <v>1</v>
      </c>
      <c r="N175" s="193" t="s">
        <v>44</v>
      </c>
      <c r="O175" s="68"/>
      <c r="P175" s="194">
        <f aca="true" t="shared" si="21" ref="P175:P180">O175*H175</f>
        <v>0</v>
      </c>
      <c r="Q175" s="194">
        <v>0</v>
      </c>
      <c r="R175" s="194">
        <f aca="true" t="shared" si="22" ref="R175:R180">Q175*H175</f>
        <v>0</v>
      </c>
      <c r="S175" s="194">
        <v>0.01492</v>
      </c>
      <c r="T175" s="195">
        <f aca="true" t="shared" si="23" ref="T175:T180">S175*H175</f>
        <v>0.02984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256</v>
      </c>
      <c r="AT175" s="196" t="s">
        <v>189</v>
      </c>
      <c r="AU175" s="196" t="s">
        <v>89</v>
      </c>
      <c r="AY175" s="14" t="s">
        <v>186</v>
      </c>
      <c r="BE175" s="197">
        <f aca="true" t="shared" si="24" ref="BE175:BE180">IF(N175="základní",J175,0)</f>
        <v>0</v>
      </c>
      <c r="BF175" s="197">
        <f aca="true" t="shared" si="25" ref="BF175:BF180">IF(N175="snížená",J175,0)</f>
        <v>0</v>
      </c>
      <c r="BG175" s="197">
        <f aca="true" t="shared" si="26" ref="BG175:BG180">IF(N175="zákl. přenesená",J175,0)</f>
        <v>0</v>
      </c>
      <c r="BH175" s="197">
        <f aca="true" t="shared" si="27" ref="BH175:BH180">IF(N175="sníž. přenesená",J175,0)</f>
        <v>0</v>
      </c>
      <c r="BI175" s="197">
        <f aca="true" t="shared" si="28" ref="BI175:BI180">IF(N175="nulová",J175,0)</f>
        <v>0</v>
      </c>
      <c r="BJ175" s="14" t="s">
        <v>87</v>
      </c>
      <c r="BK175" s="197">
        <f aca="true" t="shared" si="29" ref="BK175:BK180">ROUND(I175*H175,1)</f>
        <v>0</v>
      </c>
      <c r="BL175" s="14" t="s">
        <v>256</v>
      </c>
      <c r="BM175" s="196" t="s">
        <v>309</v>
      </c>
    </row>
    <row r="176" spans="1:65" s="2" customFormat="1" ht="16.5" customHeight="1">
      <c r="A176" s="31"/>
      <c r="B176" s="32"/>
      <c r="C176" s="184" t="s">
        <v>305</v>
      </c>
      <c r="D176" s="184" t="s">
        <v>189</v>
      </c>
      <c r="E176" s="185" t="s">
        <v>311</v>
      </c>
      <c r="F176" s="186" t="s">
        <v>312</v>
      </c>
      <c r="G176" s="187" t="s">
        <v>192</v>
      </c>
      <c r="H176" s="188">
        <v>1</v>
      </c>
      <c r="I176" s="189"/>
      <c r="J176" s="190">
        <f t="shared" si="20"/>
        <v>0</v>
      </c>
      <c r="K176" s="191"/>
      <c r="L176" s="36"/>
      <c r="M176" s="192" t="s">
        <v>1</v>
      </c>
      <c r="N176" s="193" t="s">
        <v>44</v>
      </c>
      <c r="O176" s="68"/>
      <c r="P176" s="194">
        <f t="shared" si="21"/>
        <v>0</v>
      </c>
      <c r="Q176" s="194">
        <v>0.0005</v>
      </c>
      <c r="R176" s="194">
        <f t="shared" si="22"/>
        <v>0.0005</v>
      </c>
      <c r="S176" s="194">
        <v>0</v>
      </c>
      <c r="T176" s="19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256</v>
      </c>
      <c r="AT176" s="196" t="s">
        <v>189</v>
      </c>
      <c r="AU176" s="196" t="s">
        <v>89</v>
      </c>
      <c r="AY176" s="14" t="s">
        <v>186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4" t="s">
        <v>87</v>
      </c>
      <c r="BK176" s="197">
        <f t="shared" si="29"/>
        <v>0</v>
      </c>
      <c r="BL176" s="14" t="s">
        <v>256</v>
      </c>
      <c r="BM176" s="196" t="s">
        <v>313</v>
      </c>
    </row>
    <row r="177" spans="1:65" s="2" customFormat="1" ht="16.5" customHeight="1">
      <c r="A177" s="31"/>
      <c r="B177" s="32"/>
      <c r="C177" s="184" t="s">
        <v>310</v>
      </c>
      <c r="D177" s="184" t="s">
        <v>189</v>
      </c>
      <c r="E177" s="185" t="s">
        <v>315</v>
      </c>
      <c r="F177" s="186" t="s">
        <v>316</v>
      </c>
      <c r="G177" s="187" t="s">
        <v>192</v>
      </c>
      <c r="H177" s="188">
        <v>1</v>
      </c>
      <c r="I177" s="189"/>
      <c r="J177" s="190">
        <f t="shared" si="20"/>
        <v>0</v>
      </c>
      <c r="K177" s="191"/>
      <c r="L177" s="36"/>
      <c r="M177" s="192" t="s">
        <v>1</v>
      </c>
      <c r="N177" s="193" t="s">
        <v>44</v>
      </c>
      <c r="O177" s="68"/>
      <c r="P177" s="194">
        <f t="shared" si="21"/>
        <v>0</v>
      </c>
      <c r="Q177" s="194">
        <v>0.00031</v>
      </c>
      <c r="R177" s="194">
        <f t="shared" si="22"/>
        <v>0.00031</v>
      </c>
      <c r="S177" s="194">
        <v>0</v>
      </c>
      <c r="T177" s="19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256</v>
      </c>
      <c r="AT177" s="196" t="s">
        <v>189</v>
      </c>
      <c r="AU177" s="196" t="s">
        <v>89</v>
      </c>
      <c r="AY177" s="14" t="s">
        <v>186</v>
      </c>
      <c r="BE177" s="197">
        <f t="shared" si="24"/>
        <v>0</v>
      </c>
      <c r="BF177" s="197">
        <f t="shared" si="25"/>
        <v>0</v>
      </c>
      <c r="BG177" s="197">
        <f t="shared" si="26"/>
        <v>0</v>
      </c>
      <c r="BH177" s="197">
        <f t="shared" si="27"/>
        <v>0</v>
      </c>
      <c r="BI177" s="197">
        <f t="shared" si="28"/>
        <v>0</v>
      </c>
      <c r="BJ177" s="14" t="s">
        <v>87</v>
      </c>
      <c r="BK177" s="197">
        <f t="shared" si="29"/>
        <v>0</v>
      </c>
      <c r="BL177" s="14" t="s">
        <v>256</v>
      </c>
      <c r="BM177" s="196" t="s">
        <v>317</v>
      </c>
    </row>
    <row r="178" spans="1:65" s="2" customFormat="1" ht="16.5" customHeight="1">
      <c r="A178" s="31"/>
      <c r="B178" s="32"/>
      <c r="C178" s="184" t="s">
        <v>314</v>
      </c>
      <c r="D178" s="184" t="s">
        <v>189</v>
      </c>
      <c r="E178" s="185" t="s">
        <v>323</v>
      </c>
      <c r="F178" s="186" t="s">
        <v>882</v>
      </c>
      <c r="G178" s="187" t="s">
        <v>308</v>
      </c>
      <c r="H178" s="188">
        <v>12</v>
      </c>
      <c r="I178" s="189"/>
      <c r="J178" s="190">
        <f t="shared" si="20"/>
        <v>0</v>
      </c>
      <c r="K178" s="191"/>
      <c r="L178" s="36"/>
      <c r="M178" s="192" t="s">
        <v>1</v>
      </c>
      <c r="N178" s="193" t="s">
        <v>44</v>
      </c>
      <c r="O178" s="68"/>
      <c r="P178" s="194">
        <f t="shared" si="21"/>
        <v>0</v>
      </c>
      <c r="Q178" s="194">
        <v>0.00048</v>
      </c>
      <c r="R178" s="194">
        <f t="shared" si="22"/>
        <v>0.00576</v>
      </c>
      <c r="S178" s="194">
        <v>0</v>
      </c>
      <c r="T178" s="19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256</v>
      </c>
      <c r="AT178" s="196" t="s">
        <v>189</v>
      </c>
      <c r="AU178" s="196" t="s">
        <v>89</v>
      </c>
      <c r="AY178" s="14" t="s">
        <v>186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87</v>
      </c>
      <c r="BK178" s="197">
        <f t="shared" si="29"/>
        <v>0</v>
      </c>
      <c r="BL178" s="14" t="s">
        <v>256</v>
      </c>
      <c r="BM178" s="196" t="s">
        <v>883</v>
      </c>
    </row>
    <row r="179" spans="1:65" s="2" customFormat="1" ht="16.5" customHeight="1">
      <c r="A179" s="31"/>
      <c r="B179" s="32"/>
      <c r="C179" s="184" t="s">
        <v>318</v>
      </c>
      <c r="D179" s="184" t="s">
        <v>189</v>
      </c>
      <c r="E179" s="185" t="s">
        <v>339</v>
      </c>
      <c r="F179" s="186" t="s">
        <v>340</v>
      </c>
      <c r="G179" s="187" t="s">
        <v>192</v>
      </c>
      <c r="H179" s="188">
        <v>1</v>
      </c>
      <c r="I179" s="189"/>
      <c r="J179" s="190">
        <f t="shared" si="20"/>
        <v>0</v>
      </c>
      <c r="K179" s="191"/>
      <c r="L179" s="36"/>
      <c r="M179" s="192" t="s">
        <v>1</v>
      </c>
      <c r="N179" s="193" t="s">
        <v>44</v>
      </c>
      <c r="O179" s="68"/>
      <c r="P179" s="194">
        <f t="shared" si="21"/>
        <v>0</v>
      </c>
      <c r="Q179" s="194">
        <v>0</v>
      </c>
      <c r="R179" s="194">
        <f t="shared" si="22"/>
        <v>0</v>
      </c>
      <c r="S179" s="194">
        <v>0</v>
      </c>
      <c r="T179" s="19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256</v>
      </c>
      <c r="AT179" s="196" t="s">
        <v>189</v>
      </c>
      <c r="AU179" s="196" t="s">
        <v>89</v>
      </c>
      <c r="AY179" s="14" t="s">
        <v>186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4" t="s">
        <v>87</v>
      </c>
      <c r="BK179" s="197">
        <f t="shared" si="29"/>
        <v>0</v>
      </c>
      <c r="BL179" s="14" t="s">
        <v>256</v>
      </c>
      <c r="BM179" s="196" t="s">
        <v>341</v>
      </c>
    </row>
    <row r="180" spans="1:65" s="2" customFormat="1" ht="16.5" customHeight="1">
      <c r="A180" s="31"/>
      <c r="B180" s="32"/>
      <c r="C180" s="184" t="s">
        <v>322</v>
      </c>
      <c r="D180" s="184" t="s">
        <v>189</v>
      </c>
      <c r="E180" s="185" t="s">
        <v>1085</v>
      </c>
      <c r="F180" s="186" t="s">
        <v>1086</v>
      </c>
      <c r="G180" s="187" t="s">
        <v>192</v>
      </c>
      <c r="H180" s="188">
        <v>2</v>
      </c>
      <c r="I180" s="189"/>
      <c r="J180" s="190">
        <f t="shared" si="20"/>
        <v>0</v>
      </c>
      <c r="K180" s="191"/>
      <c r="L180" s="36"/>
      <c r="M180" s="192" t="s">
        <v>1</v>
      </c>
      <c r="N180" s="193" t="s">
        <v>44</v>
      </c>
      <c r="O180" s="68"/>
      <c r="P180" s="194">
        <f t="shared" si="21"/>
        <v>0</v>
      </c>
      <c r="Q180" s="194">
        <v>0</v>
      </c>
      <c r="R180" s="194">
        <f t="shared" si="22"/>
        <v>0</v>
      </c>
      <c r="S180" s="194">
        <v>0</v>
      </c>
      <c r="T180" s="19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256</v>
      </c>
      <c r="AT180" s="196" t="s">
        <v>189</v>
      </c>
      <c r="AU180" s="196" t="s">
        <v>89</v>
      </c>
      <c r="AY180" s="14" t="s">
        <v>186</v>
      </c>
      <c r="BE180" s="197">
        <f t="shared" si="24"/>
        <v>0</v>
      </c>
      <c r="BF180" s="197">
        <f t="shared" si="25"/>
        <v>0</v>
      </c>
      <c r="BG180" s="197">
        <f t="shared" si="26"/>
        <v>0</v>
      </c>
      <c r="BH180" s="197">
        <f t="shared" si="27"/>
        <v>0</v>
      </c>
      <c r="BI180" s="197">
        <f t="shared" si="28"/>
        <v>0</v>
      </c>
      <c r="BJ180" s="14" t="s">
        <v>87</v>
      </c>
      <c r="BK180" s="197">
        <f t="shared" si="29"/>
        <v>0</v>
      </c>
      <c r="BL180" s="14" t="s">
        <v>256</v>
      </c>
      <c r="BM180" s="196" t="s">
        <v>1397</v>
      </c>
    </row>
    <row r="181" spans="1:47" s="2" customFormat="1" ht="19.5">
      <c r="A181" s="31"/>
      <c r="B181" s="32"/>
      <c r="C181" s="33"/>
      <c r="D181" s="198" t="s">
        <v>206</v>
      </c>
      <c r="E181" s="33"/>
      <c r="F181" s="199" t="s">
        <v>1398</v>
      </c>
      <c r="G181" s="33"/>
      <c r="H181" s="33"/>
      <c r="I181" s="200"/>
      <c r="J181" s="33"/>
      <c r="K181" s="33"/>
      <c r="L181" s="36"/>
      <c r="M181" s="201"/>
      <c r="N181" s="202"/>
      <c r="O181" s="68"/>
      <c r="P181" s="68"/>
      <c r="Q181" s="68"/>
      <c r="R181" s="68"/>
      <c r="S181" s="68"/>
      <c r="T181" s="69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4" t="s">
        <v>206</v>
      </c>
      <c r="AU181" s="14" t="s">
        <v>89</v>
      </c>
    </row>
    <row r="182" spans="1:65" s="2" customFormat="1" ht="16.5" customHeight="1">
      <c r="A182" s="31"/>
      <c r="B182" s="32"/>
      <c r="C182" s="184" t="s">
        <v>326</v>
      </c>
      <c r="D182" s="184" t="s">
        <v>189</v>
      </c>
      <c r="E182" s="185" t="s">
        <v>1399</v>
      </c>
      <c r="F182" s="186" t="s">
        <v>1400</v>
      </c>
      <c r="G182" s="187" t="s">
        <v>270</v>
      </c>
      <c r="H182" s="188">
        <v>0.007</v>
      </c>
      <c r="I182" s="189"/>
      <c r="J182" s="190">
        <f>ROUND(I182*H182,1)</f>
        <v>0</v>
      </c>
      <c r="K182" s="191"/>
      <c r="L182" s="36"/>
      <c r="M182" s="192" t="s">
        <v>1</v>
      </c>
      <c r="N182" s="193" t="s">
        <v>44</v>
      </c>
      <c r="O182" s="68"/>
      <c r="P182" s="194">
        <f>O182*H182</f>
        <v>0</v>
      </c>
      <c r="Q182" s="194">
        <v>0</v>
      </c>
      <c r="R182" s="194">
        <f>Q182*H182</f>
        <v>0</v>
      </c>
      <c r="S182" s="194">
        <v>0</v>
      </c>
      <c r="T182" s="19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256</v>
      </c>
      <c r="AT182" s="196" t="s">
        <v>189</v>
      </c>
      <c r="AU182" s="196" t="s">
        <v>89</v>
      </c>
      <c r="AY182" s="14" t="s">
        <v>186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4" t="s">
        <v>87</v>
      </c>
      <c r="BK182" s="197">
        <f>ROUND(I182*H182,1)</f>
        <v>0</v>
      </c>
      <c r="BL182" s="14" t="s">
        <v>256</v>
      </c>
      <c r="BM182" s="196" t="s">
        <v>1401</v>
      </c>
    </row>
    <row r="183" spans="1:65" s="2" customFormat="1" ht="16.5" customHeight="1">
      <c r="A183" s="31"/>
      <c r="B183" s="32"/>
      <c r="C183" s="184" t="s">
        <v>330</v>
      </c>
      <c r="D183" s="184" t="s">
        <v>189</v>
      </c>
      <c r="E183" s="185" t="s">
        <v>355</v>
      </c>
      <c r="F183" s="186" t="s">
        <v>356</v>
      </c>
      <c r="G183" s="187" t="s">
        <v>270</v>
      </c>
      <c r="H183" s="188">
        <v>0.007</v>
      </c>
      <c r="I183" s="189"/>
      <c r="J183" s="190">
        <f>ROUND(I183*H183,1)</f>
        <v>0</v>
      </c>
      <c r="K183" s="191"/>
      <c r="L183" s="36"/>
      <c r="M183" s="192" t="s">
        <v>1</v>
      </c>
      <c r="N183" s="193" t="s">
        <v>44</v>
      </c>
      <c r="O183" s="68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256</v>
      </c>
      <c r="AT183" s="196" t="s">
        <v>189</v>
      </c>
      <c r="AU183" s="196" t="s">
        <v>89</v>
      </c>
      <c r="AY183" s="14" t="s">
        <v>186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4" t="s">
        <v>87</v>
      </c>
      <c r="BK183" s="197">
        <f>ROUND(I183*H183,1)</f>
        <v>0</v>
      </c>
      <c r="BL183" s="14" t="s">
        <v>256</v>
      </c>
      <c r="BM183" s="196" t="s">
        <v>1402</v>
      </c>
    </row>
    <row r="184" spans="1:65" s="2" customFormat="1" ht="16.5" customHeight="1">
      <c r="A184" s="31"/>
      <c r="B184" s="32"/>
      <c r="C184" s="184" t="s">
        <v>334</v>
      </c>
      <c r="D184" s="184" t="s">
        <v>189</v>
      </c>
      <c r="E184" s="185" t="s">
        <v>359</v>
      </c>
      <c r="F184" s="186" t="s">
        <v>360</v>
      </c>
      <c r="G184" s="187" t="s">
        <v>270</v>
      </c>
      <c r="H184" s="188">
        <v>0.007</v>
      </c>
      <c r="I184" s="189"/>
      <c r="J184" s="190">
        <f>ROUND(I184*H184,1)</f>
        <v>0</v>
      </c>
      <c r="K184" s="191"/>
      <c r="L184" s="36"/>
      <c r="M184" s="192" t="s">
        <v>1</v>
      </c>
      <c r="N184" s="193" t="s">
        <v>44</v>
      </c>
      <c r="O184" s="68"/>
      <c r="P184" s="194">
        <f>O184*H184</f>
        <v>0</v>
      </c>
      <c r="Q184" s="194">
        <v>0</v>
      </c>
      <c r="R184" s="194">
        <f>Q184*H184</f>
        <v>0</v>
      </c>
      <c r="S184" s="194">
        <v>0</v>
      </c>
      <c r="T184" s="195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256</v>
      </c>
      <c r="AT184" s="196" t="s">
        <v>189</v>
      </c>
      <c r="AU184" s="196" t="s">
        <v>89</v>
      </c>
      <c r="AY184" s="14" t="s">
        <v>186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4" t="s">
        <v>87</v>
      </c>
      <c r="BK184" s="197">
        <f>ROUND(I184*H184,1)</f>
        <v>0</v>
      </c>
      <c r="BL184" s="14" t="s">
        <v>256</v>
      </c>
      <c r="BM184" s="196" t="s">
        <v>1403</v>
      </c>
    </row>
    <row r="185" spans="2:63" s="12" customFormat="1" ht="22.9" customHeight="1">
      <c r="B185" s="168"/>
      <c r="C185" s="169"/>
      <c r="D185" s="170" t="s">
        <v>78</v>
      </c>
      <c r="E185" s="182" t="s">
        <v>362</v>
      </c>
      <c r="F185" s="182" t="s">
        <v>363</v>
      </c>
      <c r="G185" s="169"/>
      <c r="H185" s="169"/>
      <c r="I185" s="172"/>
      <c r="J185" s="183">
        <f>BK185</f>
        <v>0</v>
      </c>
      <c r="K185" s="169"/>
      <c r="L185" s="174"/>
      <c r="M185" s="175"/>
      <c r="N185" s="176"/>
      <c r="O185" s="176"/>
      <c r="P185" s="177">
        <f>SUM(P186:P199)</f>
        <v>0</v>
      </c>
      <c r="Q185" s="176"/>
      <c r="R185" s="177">
        <f>SUM(R186:R199)</f>
        <v>0.03864</v>
      </c>
      <c r="S185" s="176"/>
      <c r="T185" s="178">
        <f>SUM(T186:T199)</f>
        <v>0.013309999999999999</v>
      </c>
      <c r="AR185" s="179" t="s">
        <v>89</v>
      </c>
      <c r="AT185" s="180" t="s">
        <v>78</v>
      </c>
      <c r="AU185" s="180" t="s">
        <v>87</v>
      </c>
      <c r="AY185" s="179" t="s">
        <v>186</v>
      </c>
      <c r="BK185" s="181">
        <f>SUM(BK186:BK199)</f>
        <v>0</v>
      </c>
    </row>
    <row r="186" spans="1:65" s="2" customFormat="1" ht="16.5" customHeight="1">
      <c r="A186" s="31"/>
      <c r="B186" s="32"/>
      <c r="C186" s="184" t="s">
        <v>338</v>
      </c>
      <c r="D186" s="184" t="s">
        <v>189</v>
      </c>
      <c r="E186" s="185" t="s">
        <v>365</v>
      </c>
      <c r="F186" s="186" t="s">
        <v>366</v>
      </c>
      <c r="G186" s="187" t="s">
        <v>308</v>
      </c>
      <c r="H186" s="188">
        <v>6</v>
      </c>
      <c r="I186" s="189"/>
      <c r="J186" s="190">
        <f aca="true" t="shared" si="30" ref="J186:J199">ROUND(I186*H186,1)</f>
        <v>0</v>
      </c>
      <c r="K186" s="191"/>
      <c r="L186" s="36"/>
      <c r="M186" s="192" t="s">
        <v>1</v>
      </c>
      <c r="N186" s="193" t="s">
        <v>44</v>
      </c>
      <c r="O186" s="68"/>
      <c r="P186" s="194">
        <f aca="true" t="shared" si="31" ref="P186:P199">O186*H186</f>
        <v>0</v>
      </c>
      <c r="Q186" s="194">
        <v>0</v>
      </c>
      <c r="R186" s="194">
        <f aca="true" t="shared" si="32" ref="R186:R199">Q186*H186</f>
        <v>0</v>
      </c>
      <c r="S186" s="194">
        <v>0.00213</v>
      </c>
      <c r="T186" s="195">
        <f aca="true" t="shared" si="33" ref="T186:T199">S186*H186</f>
        <v>0.01278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256</v>
      </c>
      <c r="AT186" s="196" t="s">
        <v>189</v>
      </c>
      <c r="AU186" s="196" t="s">
        <v>89</v>
      </c>
      <c r="AY186" s="14" t="s">
        <v>186</v>
      </c>
      <c r="BE186" s="197">
        <f aca="true" t="shared" si="34" ref="BE186:BE199">IF(N186="základní",J186,0)</f>
        <v>0</v>
      </c>
      <c r="BF186" s="197">
        <f aca="true" t="shared" si="35" ref="BF186:BF199">IF(N186="snížená",J186,0)</f>
        <v>0</v>
      </c>
      <c r="BG186" s="197">
        <f aca="true" t="shared" si="36" ref="BG186:BG199">IF(N186="zákl. přenesená",J186,0)</f>
        <v>0</v>
      </c>
      <c r="BH186" s="197">
        <f aca="true" t="shared" si="37" ref="BH186:BH199">IF(N186="sníž. přenesená",J186,0)</f>
        <v>0</v>
      </c>
      <c r="BI186" s="197">
        <f aca="true" t="shared" si="38" ref="BI186:BI199">IF(N186="nulová",J186,0)</f>
        <v>0</v>
      </c>
      <c r="BJ186" s="14" t="s">
        <v>87</v>
      </c>
      <c r="BK186" s="197">
        <f aca="true" t="shared" si="39" ref="BK186:BK199">ROUND(I186*H186,1)</f>
        <v>0</v>
      </c>
      <c r="BL186" s="14" t="s">
        <v>256</v>
      </c>
      <c r="BM186" s="196" t="s">
        <v>367</v>
      </c>
    </row>
    <row r="187" spans="1:65" s="2" customFormat="1" ht="16.5" customHeight="1">
      <c r="A187" s="31"/>
      <c r="B187" s="32"/>
      <c r="C187" s="184" t="s">
        <v>342</v>
      </c>
      <c r="D187" s="184" t="s">
        <v>189</v>
      </c>
      <c r="E187" s="185" t="s">
        <v>369</v>
      </c>
      <c r="F187" s="186" t="s">
        <v>370</v>
      </c>
      <c r="G187" s="187" t="s">
        <v>371</v>
      </c>
      <c r="H187" s="188">
        <v>2</v>
      </c>
      <c r="I187" s="189"/>
      <c r="J187" s="190">
        <f t="shared" si="30"/>
        <v>0</v>
      </c>
      <c r="K187" s="191"/>
      <c r="L187" s="36"/>
      <c r="M187" s="192" t="s">
        <v>1</v>
      </c>
      <c r="N187" s="193" t="s">
        <v>44</v>
      </c>
      <c r="O187" s="68"/>
      <c r="P187" s="194">
        <f t="shared" si="31"/>
        <v>0</v>
      </c>
      <c r="Q187" s="194">
        <v>0.00524</v>
      </c>
      <c r="R187" s="194">
        <f t="shared" si="32"/>
        <v>0.01048</v>
      </c>
      <c r="S187" s="194">
        <v>0</v>
      </c>
      <c r="T187" s="19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256</v>
      </c>
      <c r="AT187" s="196" t="s">
        <v>189</v>
      </c>
      <c r="AU187" s="196" t="s">
        <v>89</v>
      </c>
      <c r="AY187" s="14" t="s">
        <v>186</v>
      </c>
      <c r="BE187" s="197">
        <f t="shared" si="34"/>
        <v>0</v>
      </c>
      <c r="BF187" s="197">
        <f t="shared" si="35"/>
        <v>0</v>
      </c>
      <c r="BG187" s="197">
        <f t="shared" si="36"/>
        <v>0</v>
      </c>
      <c r="BH187" s="197">
        <f t="shared" si="37"/>
        <v>0</v>
      </c>
      <c r="BI187" s="197">
        <f t="shared" si="38"/>
        <v>0</v>
      </c>
      <c r="BJ187" s="14" t="s">
        <v>87</v>
      </c>
      <c r="BK187" s="197">
        <f t="shared" si="39"/>
        <v>0</v>
      </c>
      <c r="BL187" s="14" t="s">
        <v>256</v>
      </c>
      <c r="BM187" s="196" t="s">
        <v>372</v>
      </c>
    </row>
    <row r="188" spans="1:65" s="2" customFormat="1" ht="16.5" customHeight="1">
      <c r="A188" s="31"/>
      <c r="B188" s="32"/>
      <c r="C188" s="184" t="s">
        <v>346</v>
      </c>
      <c r="D188" s="184" t="s">
        <v>189</v>
      </c>
      <c r="E188" s="185" t="s">
        <v>374</v>
      </c>
      <c r="F188" s="186" t="s">
        <v>375</v>
      </c>
      <c r="G188" s="187" t="s">
        <v>192</v>
      </c>
      <c r="H188" s="188">
        <v>2</v>
      </c>
      <c r="I188" s="189"/>
      <c r="J188" s="190">
        <f t="shared" si="30"/>
        <v>0</v>
      </c>
      <c r="K188" s="191"/>
      <c r="L188" s="36"/>
      <c r="M188" s="192" t="s">
        <v>1</v>
      </c>
      <c r="N188" s="193" t="s">
        <v>44</v>
      </c>
      <c r="O188" s="68"/>
      <c r="P188" s="194">
        <f t="shared" si="31"/>
        <v>0</v>
      </c>
      <c r="Q188" s="194">
        <v>0.0012</v>
      </c>
      <c r="R188" s="194">
        <f t="shared" si="32"/>
        <v>0.0024</v>
      </c>
      <c r="S188" s="194">
        <v>0</v>
      </c>
      <c r="T188" s="195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256</v>
      </c>
      <c r="AT188" s="196" t="s">
        <v>189</v>
      </c>
      <c r="AU188" s="196" t="s">
        <v>89</v>
      </c>
      <c r="AY188" s="14" t="s">
        <v>186</v>
      </c>
      <c r="BE188" s="197">
        <f t="shared" si="34"/>
        <v>0</v>
      </c>
      <c r="BF188" s="197">
        <f t="shared" si="35"/>
        <v>0</v>
      </c>
      <c r="BG188" s="197">
        <f t="shared" si="36"/>
        <v>0</v>
      </c>
      <c r="BH188" s="197">
        <f t="shared" si="37"/>
        <v>0</v>
      </c>
      <c r="BI188" s="197">
        <f t="shared" si="38"/>
        <v>0</v>
      </c>
      <c r="BJ188" s="14" t="s">
        <v>87</v>
      </c>
      <c r="BK188" s="197">
        <f t="shared" si="39"/>
        <v>0</v>
      </c>
      <c r="BL188" s="14" t="s">
        <v>256</v>
      </c>
      <c r="BM188" s="196" t="s">
        <v>376</v>
      </c>
    </row>
    <row r="189" spans="1:65" s="2" customFormat="1" ht="16.5" customHeight="1">
      <c r="A189" s="31"/>
      <c r="B189" s="32"/>
      <c r="C189" s="184" t="s">
        <v>350</v>
      </c>
      <c r="D189" s="184" t="s">
        <v>189</v>
      </c>
      <c r="E189" s="185" t="s">
        <v>378</v>
      </c>
      <c r="F189" s="186" t="s">
        <v>379</v>
      </c>
      <c r="G189" s="187" t="s">
        <v>308</v>
      </c>
      <c r="H189" s="188">
        <v>24</v>
      </c>
      <c r="I189" s="189"/>
      <c r="J189" s="190">
        <f t="shared" si="30"/>
        <v>0</v>
      </c>
      <c r="K189" s="191"/>
      <c r="L189" s="36"/>
      <c r="M189" s="192" t="s">
        <v>1</v>
      </c>
      <c r="N189" s="193" t="s">
        <v>44</v>
      </c>
      <c r="O189" s="68"/>
      <c r="P189" s="194">
        <f t="shared" si="31"/>
        <v>0</v>
      </c>
      <c r="Q189" s="194">
        <v>0.00084</v>
      </c>
      <c r="R189" s="194">
        <f t="shared" si="32"/>
        <v>0.02016</v>
      </c>
      <c r="S189" s="194">
        <v>0</v>
      </c>
      <c r="T189" s="195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256</v>
      </c>
      <c r="AT189" s="196" t="s">
        <v>189</v>
      </c>
      <c r="AU189" s="196" t="s">
        <v>89</v>
      </c>
      <c r="AY189" s="14" t="s">
        <v>186</v>
      </c>
      <c r="BE189" s="197">
        <f t="shared" si="34"/>
        <v>0</v>
      </c>
      <c r="BF189" s="197">
        <f t="shared" si="35"/>
        <v>0</v>
      </c>
      <c r="BG189" s="197">
        <f t="shared" si="36"/>
        <v>0</v>
      </c>
      <c r="BH189" s="197">
        <f t="shared" si="37"/>
        <v>0</v>
      </c>
      <c r="BI189" s="197">
        <f t="shared" si="38"/>
        <v>0</v>
      </c>
      <c r="BJ189" s="14" t="s">
        <v>87</v>
      </c>
      <c r="BK189" s="197">
        <f t="shared" si="39"/>
        <v>0</v>
      </c>
      <c r="BL189" s="14" t="s">
        <v>256</v>
      </c>
      <c r="BM189" s="196" t="s">
        <v>380</v>
      </c>
    </row>
    <row r="190" spans="1:65" s="2" customFormat="1" ht="21.75" customHeight="1">
      <c r="A190" s="31"/>
      <c r="B190" s="32"/>
      <c r="C190" s="184" t="s">
        <v>354</v>
      </c>
      <c r="D190" s="184" t="s">
        <v>189</v>
      </c>
      <c r="E190" s="185" t="s">
        <v>394</v>
      </c>
      <c r="F190" s="186" t="s">
        <v>395</v>
      </c>
      <c r="G190" s="187" t="s">
        <v>308</v>
      </c>
      <c r="H190" s="188">
        <v>6</v>
      </c>
      <c r="I190" s="189"/>
      <c r="J190" s="190">
        <f t="shared" si="30"/>
        <v>0</v>
      </c>
      <c r="K190" s="191"/>
      <c r="L190" s="36"/>
      <c r="M190" s="192" t="s">
        <v>1</v>
      </c>
      <c r="N190" s="193" t="s">
        <v>44</v>
      </c>
      <c r="O190" s="68"/>
      <c r="P190" s="194">
        <f t="shared" si="31"/>
        <v>0</v>
      </c>
      <c r="Q190" s="194">
        <v>5E-05</v>
      </c>
      <c r="R190" s="194">
        <f t="shared" si="32"/>
        <v>0.00030000000000000003</v>
      </c>
      <c r="S190" s="194">
        <v>0</v>
      </c>
      <c r="T190" s="195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256</v>
      </c>
      <c r="AT190" s="196" t="s">
        <v>189</v>
      </c>
      <c r="AU190" s="196" t="s">
        <v>89</v>
      </c>
      <c r="AY190" s="14" t="s">
        <v>186</v>
      </c>
      <c r="BE190" s="197">
        <f t="shared" si="34"/>
        <v>0</v>
      </c>
      <c r="BF190" s="197">
        <f t="shared" si="35"/>
        <v>0</v>
      </c>
      <c r="BG190" s="197">
        <f t="shared" si="36"/>
        <v>0</v>
      </c>
      <c r="BH190" s="197">
        <f t="shared" si="37"/>
        <v>0</v>
      </c>
      <c r="BI190" s="197">
        <f t="shared" si="38"/>
        <v>0</v>
      </c>
      <c r="BJ190" s="14" t="s">
        <v>87</v>
      </c>
      <c r="BK190" s="197">
        <f t="shared" si="39"/>
        <v>0</v>
      </c>
      <c r="BL190" s="14" t="s">
        <v>256</v>
      </c>
      <c r="BM190" s="196" t="s">
        <v>396</v>
      </c>
    </row>
    <row r="191" spans="1:65" s="2" customFormat="1" ht="16.5" customHeight="1">
      <c r="A191" s="31"/>
      <c r="B191" s="32"/>
      <c r="C191" s="184" t="s">
        <v>358</v>
      </c>
      <c r="D191" s="184" t="s">
        <v>189</v>
      </c>
      <c r="E191" s="185" t="s">
        <v>402</v>
      </c>
      <c r="F191" s="186" t="s">
        <v>403</v>
      </c>
      <c r="G191" s="187" t="s">
        <v>192</v>
      </c>
      <c r="H191" s="188">
        <v>4</v>
      </c>
      <c r="I191" s="189"/>
      <c r="J191" s="190">
        <f t="shared" si="30"/>
        <v>0</v>
      </c>
      <c r="K191" s="191"/>
      <c r="L191" s="36"/>
      <c r="M191" s="192" t="s">
        <v>1</v>
      </c>
      <c r="N191" s="193" t="s">
        <v>44</v>
      </c>
      <c r="O191" s="68"/>
      <c r="P191" s="194">
        <f t="shared" si="31"/>
        <v>0</v>
      </c>
      <c r="Q191" s="194">
        <v>0</v>
      </c>
      <c r="R191" s="194">
        <f t="shared" si="32"/>
        <v>0</v>
      </c>
      <c r="S191" s="194">
        <v>0</v>
      </c>
      <c r="T191" s="195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256</v>
      </c>
      <c r="AT191" s="196" t="s">
        <v>189</v>
      </c>
      <c r="AU191" s="196" t="s">
        <v>89</v>
      </c>
      <c r="AY191" s="14" t="s">
        <v>186</v>
      </c>
      <c r="BE191" s="197">
        <f t="shared" si="34"/>
        <v>0</v>
      </c>
      <c r="BF191" s="197">
        <f t="shared" si="35"/>
        <v>0</v>
      </c>
      <c r="BG191" s="197">
        <f t="shared" si="36"/>
        <v>0</v>
      </c>
      <c r="BH191" s="197">
        <f t="shared" si="37"/>
        <v>0</v>
      </c>
      <c r="BI191" s="197">
        <f t="shared" si="38"/>
        <v>0</v>
      </c>
      <c r="BJ191" s="14" t="s">
        <v>87</v>
      </c>
      <c r="BK191" s="197">
        <f t="shared" si="39"/>
        <v>0</v>
      </c>
      <c r="BL191" s="14" t="s">
        <v>256</v>
      </c>
      <c r="BM191" s="196" t="s">
        <v>404</v>
      </c>
    </row>
    <row r="192" spans="1:65" s="2" customFormat="1" ht="16.5" customHeight="1">
      <c r="A192" s="31"/>
      <c r="B192" s="32"/>
      <c r="C192" s="184" t="s">
        <v>364</v>
      </c>
      <c r="D192" s="184" t="s">
        <v>189</v>
      </c>
      <c r="E192" s="185" t="s">
        <v>406</v>
      </c>
      <c r="F192" s="186" t="s">
        <v>407</v>
      </c>
      <c r="G192" s="187" t="s">
        <v>192</v>
      </c>
      <c r="H192" s="188">
        <v>2</v>
      </c>
      <c r="I192" s="189"/>
      <c r="J192" s="190">
        <f t="shared" si="30"/>
        <v>0</v>
      </c>
      <c r="K192" s="191"/>
      <c r="L192" s="36"/>
      <c r="M192" s="192" t="s">
        <v>1</v>
      </c>
      <c r="N192" s="193" t="s">
        <v>44</v>
      </c>
      <c r="O192" s="68"/>
      <c r="P192" s="194">
        <f t="shared" si="31"/>
        <v>0</v>
      </c>
      <c r="Q192" s="194">
        <v>0</v>
      </c>
      <c r="R192" s="194">
        <f t="shared" si="32"/>
        <v>0</v>
      </c>
      <c r="S192" s="194">
        <v>0</v>
      </c>
      <c r="T192" s="195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256</v>
      </c>
      <c r="AT192" s="196" t="s">
        <v>189</v>
      </c>
      <c r="AU192" s="196" t="s">
        <v>89</v>
      </c>
      <c r="AY192" s="14" t="s">
        <v>186</v>
      </c>
      <c r="BE192" s="197">
        <f t="shared" si="34"/>
        <v>0</v>
      </c>
      <c r="BF192" s="197">
        <f t="shared" si="35"/>
        <v>0</v>
      </c>
      <c r="BG192" s="197">
        <f t="shared" si="36"/>
        <v>0</v>
      </c>
      <c r="BH192" s="197">
        <f t="shared" si="37"/>
        <v>0</v>
      </c>
      <c r="BI192" s="197">
        <f t="shared" si="38"/>
        <v>0</v>
      </c>
      <c r="BJ192" s="14" t="s">
        <v>87</v>
      </c>
      <c r="BK192" s="197">
        <f t="shared" si="39"/>
        <v>0</v>
      </c>
      <c r="BL192" s="14" t="s">
        <v>256</v>
      </c>
      <c r="BM192" s="196" t="s">
        <v>408</v>
      </c>
    </row>
    <row r="193" spans="1:65" s="2" customFormat="1" ht="16.5" customHeight="1">
      <c r="A193" s="31"/>
      <c r="B193" s="32"/>
      <c r="C193" s="184" t="s">
        <v>368</v>
      </c>
      <c r="D193" s="184" t="s">
        <v>189</v>
      </c>
      <c r="E193" s="185" t="s">
        <v>410</v>
      </c>
      <c r="F193" s="186" t="s">
        <v>411</v>
      </c>
      <c r="G193" s="187" t="s">
        <v>192</v>
      </c>
      <c r="H193" s="188">
        <v>4</v>
      </c>
      <c r="I193" s="189"/>
      <c r="J193" s="190">
        <f t="shared" si="30"/>
        <v>0</v>
      </c>
      <c r="K193" s="191"/>
      <c r="L193" s="36"/>
      <c r="M193" s="192" t="s">
        <v>1</v>
      </c>
      <c r="N193" s="193" t="s">
        <v>44</v>
      </c>
      <c r="O193" s="68"/>
      <c r="P193" s="194">
        <f t="shared" si="31"/>
        <v>0</v>
      </c>
      <c r="Q193" s="194">
        <v>0.00017</v>
      </c>
      <c r="R193" s="194">
        <f t="shared" si="32"/>
        <v>0.00068</v>
      </c>
      <c r="S193" s="194">
        <v>0</v>
      </c>
      <c r="T193" s="195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256</v>
      </c>
      <c r="AT193" s="196" t="s">
        <v>189</v>
      </c>
      <c r="AU193" s="196" t="s">
        <v>89</v>
      </c>
      <c r="AY193" s="14" t="s">
        <v>186</v>
      </c>
      <c r="BE193" s="197">
        <f t="shared" si="34"/>
        <v>0</v>
      </c>
      <c r="BF193" s="197">
        <f t="shared" si="35"/>
        <v>0</v>
      </c>
      <c r="BG193" s="197">
        <f t="shared" si="36"/>
        <v>0</v>
      </c>
      <c r="BH193" s="197">
        <f t="shared" si="37"/>
        <v>0</v>
      </c>
      <c r="BI193" s="197">
        <f t="shared" si="38"/>
        <v>0</v>
      </c>
      <c r="BJ193" s="14" t="s">
        <v>87</v>
      </c>
      <c r="BK193" s="197">
        <f t="shared" si="39"/>
        <v>0</v>
      </c>
      <c r="BL193" s="14" t="s">
        <v>256</v>
      </c>
      <c r="BM193" s="196" t="s">
        <v>412</v>
      </c>
    </row>
    <row r="194" spans="1:65" s="2" customFormat="1" ht="16.5" customHeight="1">
      <c r="A194" s="31"/>
      <c r="B194" s="32"/>
      <c r="C194" s="184" t="s">
        <v>373</v>
      </c>
      <c r="D194" s="184" t="s">
        <v>189</v>
      </c>
      <c r="E194" s="185" t="s">
        <v>414</v>
      </c>
      <c r="F194" s="186" t="s">
        <v>415</v>
      </c>
      <c r="G194" s="187" t="s">
        <v>192</v>
      </c>
      <c r="H194" s="188">
        <v>1</v>
      </c>
      <c r="I194" s="189"/>
      <c r="J194" s="190">
        <f t="shared" si="30"/>
        <v>0</v>
      </c>
      <c r="K194" s="191"/>
      <c r="L194" s="36"/>
      <c r="M194" s="192" t="s">
        <v>1</v>
      </c>
      <c r="N194" s="193" t="s">
        <v>44</v>
      </c>
      <c r="O194" s="68"/>
      <c r="P194" s="194">
        <f t="shared" si="31"/>
        <v>0</v>
      </c>
      <c r="Q194" s="194">
        <v>0</v>
      </c>
      <c r="R194" s="194">
        <f t="shared" si="32"/>
        <v>0</v>
      </c>
      <c r="S194" s="194">
        <v>0.00053</v>
      </c>
      <c r="T194" s="195">
        <f t="shared" si="33"/>
        <v>0.00053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256</v>
      </c>
      <c r="AT194" s="196" t="s">
        <v>189</v>
      </c>
      <c r="AU194" s="196" t="s">
        <v>89</v>
      </c>
      <c r="AY194" s="14" t="s">
        <v>186</v>
      </c>
      <c r="BE194" s="197">
        <f t="shared" si="34"/>
        <v>0</v>
      </c>
      <c r="BF194" s="197">
        <f t="shared" si="35"/>
        <v>0</v>
      </c>
      <c r="BG194" s="197">
        <f t="shared" si="36"/>
        <v>0</v>
      </c>
      <c r="BH194" s="197">
        <f t="shared" si="37"/>
        <v>0</v>
      </c>
      <c r="BI194" s="197">
        <f t="shared" si="38"/>
        <v>0</v>
      </c>
      <c r="BJ194" s="14" t="s">
        <v>87</v>
      </c>
      <c r="BK194" s="197">
        <f t="shared" si="39"/>
        <v>0</v>
      </c>
      <c r="BL194" s="14" t="s">
        <v>256</v>
      </c>
      <c r="BM194" s="196" t="s">
        <v>416</v>
      </c>
    </row>
    <row r="195" spans="1:65" s="2" customFormat="1" ht="16.5" customHeight="1">
      <c r="A195" s="31"/>
      <c r="B195" s="32"/>
      <c r="C195" s="184" t="s">
        <v>377</v>
      </c>
      <c r="D195" s="184" t="s">
        <v>189</v>
      </c>
      <c r="E195" s="185" t="s">
        <v>422</v>
      </c>
      <c r="F195" s="186" t="s">
        <v>423</v>
      </c>
      <c r="G195" s="187" t="s">
        <v>308</v>
      </c>
      <c r="H195" s="188">
        <v>24</v>
      </c>
      <c r="I195" s="189"/>
      <c r="J195" s="190">
        <f t="shared" si="30"/>
        <v>0</v>
      </c>
      <c r="K195" s="191"/>
      <c r="L195" s="36"/>
      <c r="M195" s="192" t="s">
        <v>1</v>
      </c>
      <c r="N195" s="193" t="s">
        <v>44</v>
      </c>
      <c r="O195" s="68"/>
      <c r="P195" s="194">
        <f t="shared" si="31"/>
        <v>0</v>
      </c>
      <c r="Q195" s="194">
        <v>0.00019</v>
      </c>
      <c r="R195" s="194">
        <f t="shared" si="32"/>
        <v>0.00456</v>
      </c>
      <c r="S195" s="194">
        <v>0</v>
      </c>
      <c r="T195" s="195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256</v>
      </c>
      <c r="AT195" s="196" t="s">
        <v>189</v>
      </c>
      <c r="AU195" s="196" t="s">
        <v>89</v>
      </c>
      <c r="AY195" s="14" t="s">
        <v>186</v>
      </c>
      <c r="BE195" s="197">
        <f t="shared" si="34"/>
        <v>0</v>
      </c>
      <c r="BF195" s="197">
        <f t="shared" si="35"/>
        <v>0</v>
      </c>
      <c r="BG195" s="197">
        <f t="shared" si="36"/>
        <v>0</v>
      </c>
      <c r="BH195" s="197">
        <f t="shared" si="37"/>
        <v>0</v>
      </c>
      <c r="BI195" s="197">
        <f t="shared" si="38"/>
        <v>0</v>
      </c>
      <c r="BJ195" s="14" t="s">
        <v>87</v>
      </c>
      <c r="BK195" s="197">
        <f t="shared" si="39"/>
        <v>0</v>
      </c>
      <c r="BL195" s="14" t="s">
        <v>256</v>
      </c>
      <c r="BM195" s="196" t="s">
        <v>424</v>
      </c>
    </row>
    <row r="196" spans="1:65" s="2" customFormat="1" ht="16.5" customHeight="1">
      <c r="A196" s="31"/>
      <c r="B196" s="32"/>
      <c r="C196" s="184" t="s">
        <v>381</v>
      </c>
      <c r="D196" s="184" t="s">
        <v>189</v>
      </c>
      <c r="E196" s="185" t="s">
        <v>426</v>
      </c>
      <c r="F196" s="186" t="s">
        <v>427</v>
      </c>
      <c r="G196" s="187" t="s">
        <v>308</v>
      </c>
      <c r="H196" s="188">
        <v>6</v>
      </c>
      <c r="I196" s="189"/>
      <c r="J196" s="190">
        <f t="shared" si="30"/>
        <v>0</v>
      </c>
      <c r="K196" s="191"/>
      <c r="L196" s="36"/>
      <c r="M196" s="192" t="s">
        <v>1</v>
      </c>
      <c r="N196" s="193" t="s">
        <v>44</v>
      </c>
      <c r="O196" s="68"/>
      <c r="P196" s="194">
        <f t="shared" si="31"/>
        <v>0</v>
      </c>
      <c r="Q196" s="194">
        <v>1E-05</v>
      </c>
      <c r="R196" s="194">
        <f t="shared" si="32"/>
        <v>6.000000000000001E-05</v>
      </c>
      <c r="S196" s="194">
        <v>0</v>
      </c>
      <c r="T196" s="195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256</v>
      </c>
      <c r="AT196" s="196" t="s">
        <v>189</v>
      </c>
      <c r="AU196" s="196" t="s">
        <v>89</v>
      </c>
      <c r="AY196" s="14" t="s">
        <v>186</v>
      </c>
      <c r="BE196" s="197">
        <f t="shared" si="34"/>
        <v>0</v>
      </c>
      <c r="BF196" s="197">
        <f t="shared" si="35"/>
        <v>0</v>
      </c>
      <c r="BG196" s="197">
        <f t="shared" si="36"/>
        <v>0</v>
      </c>
      <c r="BH196" s="197">
        <f t="shared" si="37"/>
        <v>0</v>
      </c>
      <c r="BI196" s="197">
        <f t="shared" si="38"/>
        <v>0</v>
      </c>
      <c r="BJ196" s="14" t="s">
        <v>87</v>
      </c>
      <c r="BK196" s="197">
        <f t="shared" si="39"/>
        <v>0</v>
      </c>
      <c r="BL196" s="14" t="s">
        <v>256</v>
      </c>
      <c r="BM196" s="196" t="s">
        <v>428</v>
      </c>
    </row>
    <row r="197" spans="1:65" s="2" customFormat="1" ht="16.5" customHeight="1">
      <c r="A197" s="31"/>
      <c r="B197" s="32"/>
      <c r="C197" s="184" t="s">
        <v>385</v>
      </c>
      <c r="D197" s="184" t="s">
        <v>189</v>
      </c>
      <c r="E197" s="185" t="s">
        <v>1404</v>
      </c>
      <c r="F197" s="186" t="s">
        <v>1405</v>
      </c>
      <c r="G197" s="187" t="s">
        <v>270</v>
      </c>
      <c r="H197" s="188">
        <v>0.039</v>
      </c>
      <c r="I197" s="189"/>
      <c r="J197" s="190">
        <f t="shared" si="30"/>
        <v>0</v>
      </c>
      <c r="K197" s="191"/>
      <c r="L197" s="36"/>
      <c r="M197" s="192" t="s">
        <v>1</v>
      </c>
      <c r="N197" s="193" t="s">
        <v>44</v>
      </c>
      <c r="O197" s="68"/>
      <c r="P197" s="194">
        <f t="shared" si="31"/>
        <v>0</v>
      </c>
      <c r="Q197" s="194">
        <v>0</v>
      </c>
      <c r="R197" s="194">
        <f t="shared" si="32"/>
        <v>0</v>
      </c>
      <c r="S197" s="194">
        <v>0</v>
      </c>
      <c r="T197" s="195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256</v>
      </c>
      <c r="AT197" s="196" t="s">
        <v>189</v>
      </c>
      <c r="AU197" s="196" t="s">
        <v>89</v>
      </c>
      <c r="AY197" s="14" t="s">
        <v>186</v>
      </c>
      <c r="BE197" s="197">
        <f t="shared" si="34"/>
        <v>0</v>
      </c>
      <c r="BF197" s="197">
        <f t="shared" si="35"/>
        <v>0</v>
      </c>
      <c r="BG197" s="197">
        <f t="shared" si="36"/>
        <v>0</v>
      </c>
      <c r="BH197" s="197">
        <f t="shared" si="37"/>
        <v>0</v>
      </c>
      <c r="BI197" s="197">
        <f t="shared" si="38"/>
        <v>0</v>
      </c>
      <c r="BJ197" s="14" t="s">
        <v>87</v>
      </c>
      <c r="BK197" s="197">
        <f t="shared" si="39"/>
        <v>0</v>
      </c>
      <c r="BL197" s="14" t="s">
        <v>256</v>
      </c>
      <c r="BM197" s="196" t="s">
        <v>1406</v>
      </c>
    </row>
    <row r="198" spans="1:65" s="2" customFormat="1" ht="16.5" customHeight="1">
      <c r="A198" s="31"/>
      <c r="B198" s="32"/>
      <c r="C198" s="184" t="s">
        <v>389</v>
      </c>
      <c r="D198" s="184" t="s">
        <v>189</v>
      </c>
      <c r="E198" s="185" t="s">
        <v>434</v>
      </c>
      <c r="F198" s="186" t="s">
        <v>435</v>
      </c>
      <c r="G198" s="187" t="s">
        <v>270</v>
      </c>
      <c r="H198" s="188">
        <v>0.039</v>
      </c>
      <c r="I198" s="189"/>
      <c r="J198" s="190">
        <f t="shared" si="30"/>
        <v>0</v>
      </c>
      <c r="K198" s="191"/>
      <c r="L198" s="36"/>
      <c r="M198" s="192" t="s">
        <v>1</v>
      </c>
      <c r="N198" s="193" t="s">
        <v>44</v>
      </c>
      <c r="O198" s="68"/>
      <c r="P198" s="194">
        <f t="shared" si="31"/>
        <v>0</v>
      </c>
      <c r="Q198" s="194">
        <v>0</v>
      </c>
      <c r="R198" s="194">
        <f t="shared" si="32"/>
        <v>0</v>
      </c>
      <c r="S198" s="194">
        <v>0</v>
      </c>
      <c r="T198" s="195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256</v>
      </c>
      <c r="AT198" s="196" t="s">
        <v>189</v>
      </c>
      <c r="AU198" s="196" t="s">
        <v>89</v>
      </c>
      <c r="AY198" s="14" t="s">
        <v>186</v>
      </c>
      <c r="BE198" s="197">
        <f t="shared" si="34"/>
        <v>0</v>
      </c>
      <c r="BF198" s="197">
        <f t="shared" si="35"/>
        <v>0</v>
      </c>
      <c r="BG198" s="197">
        <f t="shared" si="36"/>
        <v>0</v>
      </c>
      <c r="BH198" s="197">
        <f t="shared" si="37"/>
        <v>0</v>
      </c>
      <c r="BI198" s="197">
        <f t="shared" si="38"/>
        <v>0</v>
      </c>
      <c r="BJ198" s="14" t="s">
        <v>87</v>
      </c>
      <c r="BK198" s="197">
        <f t="shared" si="39"/>
        <v>0</v>
      </c>
      <c r="BL198" s="14" t="s">
        <v>256</v>
      </c>
      <c r="BM198" s="196" t="s">
        <v>1407</v>
      </c>
    </row>
    <row r="199" spans="1:65" s="2" customFormat="1" ht="16.5" customHeight="1">
      <c r="A199" s="31"/>
      <c r="B199" s="32"/>
      <c r="C199" s="184" t="s">
        <v>393</v>
      </c>
      <c r="D199" s="184" t="s">
        <v>189</v>
      </c>
      <c r="E199" s="185" t="s">
        <v>438</v>
      </c>
      <c r="F199" s="186" t="s">
        <v>439</v>
      </c>
      <c r="G199" s="187" t="s">
        <v>270</v>
      </c>
      <c r="H199" s="188">
        <v>0.02</v>
      </c>
      <c r="I199" s="189"/>
      <c r="J199" s="190">
        <f t="shared" si="30"/>
        <v>0</v>
      </c>
      <c r="K199" s="191"/>
      <c r="L199" s="36"/>
      <c r="M199" s="192" t="s">
        <v>1</v>
      </c>
      <c r="N199" s="193" t="s">
        <v>44</v>
      </c>
      <c r="O199" s="68"/>
      <c r="P199" s="194">
        <f t="shared" si="31"/>
        <v>0</v>
      </c>
      <c r="Q199" s="194">
        <v>0</v>
      </c>
      <c r="R199" s="194">
        <f t="shared" si="32"/>
        <v>0</v>
      </c>
      <c r="S199" s="194">
        <v>0</v>
      </c>
      <c r="T199" s="195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256</v>
      </c>
      <c r="AT199" s="196" t="s">
        <v>189</v>
      </c>
      <c r="AU199" s="196" t="s">
        <v>89</v>
      </c>
      <c r="AY199" s="14" t="s">
        <v>186</v>
      </c>
      <c r="BE199" s="197">
        <f t="shared" si="34"/>
        <v>0</v>
      </c>
      <c r="BF199" s="197">
        <f t="shared" si="35"/>
        <v>0</v>
      </c>
      <c r="BG199" s="197">
        <f t="shared" si="36"/>
        <v>0</v>
      </c>
      <c r="BH199" s="197">
        <f t="shared" si="37"/>
        <v>0</v>
      </c>
      <c r="BI199" s="197">
        <f t="shared" si="38"/>
        <v>0</v>
      </c>
      <c r="BJ199" s="14" t="s">
        <v>87</v>
      </c>
      <c r="BK199" s="197">
        <f t="shared" si="39"/>
        <v>0</v>
      </c>
      <c r="BL199" s="14" t="s">
        <v>256</v>
      </c>
      <c r="BM199" s="196" t="s">
        <v>1258</v>
      </c>
    </row>
    <row r="200" spans="2:63" s="12" customFormat="1" ht="22.9" customHeight="1">
      <c r="B200" s="168"/>
      <c r="C200" s="169"/>
      <c r="D200" s="170" t="s">
        <v>78</v>
      </c>
      <c r="E200" s="182" t="s">
        <v>441</v>
      </c>
      <c r="F200" s="182" t="s">
        <v>442</v>
      </c>
      <c r="G200" s="169"/>
      <c r="H200" s="169"/>
      <c r="I200" s="172"/>
      <c r="J200" s="183">
        <f>BK200</f>
        <v>0</v>
      </c>
      <c r="K200" s="169"/>
      <c r="L200" s="174"/>
      <c r="M200" s="175"/>
      <c r="N200" s="176"/>
      <c r="O200" s="176"/>
      <c r="P200" s="177">
        <f>SUM(P201:P205)</f>
        <v>0</v>
      </c>
      <c r="Q200" s="176"/>
      <c r="R200" s="177">
        <f>SUM(R201:R205)</f>
        <v>0.00072</v>
      </c>
      <c r="S200" s="176"/>
      <c r="T200" s="178">
        <f>SUM(T201:T205)</f>
        <v>0.02102</v>
      </c>
      <c r="AR200" s="179" t="s">
        <v>89</v>
      </c>
      <c r="AT200" s="180" t="s">
        <v>78</v>
      </c>
      <c r="AU200" s="180" t="s">
        <v>87</v>
      </c>
      <c r="AY200" s="179" t="s">
        <v>186</v>
      </c>
      <c r="BK200" s="181">
        <f>SUM(BK201:BK205)</f>
        <v>0</v>
      </c>
    </row>
    <row r="201" spans="1:65" s="2" customFormat="1" ht="16.5" customHeight="1">
      <c r="A201" s="31"/>
      <c r="B201" s="32"/>
      <c r="C201" s="184" t="s">
        <v>397</v>
      </c>
      <c r="D201" s="184" t="s">
        <v>189</v>
      </c>
      <c r="E201" s="185" t="s">
        <v>444</v>
      </c>
      <c r="F201" s="186" t="s">
        <v>445</v>
      </c>
      <c r="G201" s="187" t="s">
        <v>371</v>
      </c>
      <c r="H201" s="188">
        <v>1</v>
      </c>
      <c r="I201" s="189"/>
      <c r="J201" s="190">
        <f>ROUND(I201*H201,1)</f>
        <v>0</v>
      </c>
      <c r="K201" s="191"/>
      <c r="L201" s="36"/>
      <c r="M201" s="192" t="s">
        <v>1</v>
      </c>
      <c r="N201" s="193" t="s">
        <v>44</v>
      </c>
      <c r="O201" s="68"/>
      <c r="P201" s="194">
        <f>O201*H201</f>
        <v>0</v>
      </c>
      <c r="Q201" s="194">
        <v>0</v>
      </c>
      <c r="R201" s="194">
        <f>Q201*H201</f>
        <v>0</v>
      </c>
      <c r="S201" s="194">
        <v>0.01946</v>
      </c>
      <c r="T201" s="195">
        <f>S201*H201</f>
        <v>0.01946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256</v>
      </c>
      <c r="AT201" s="196" t="s">
        <v>189</v>
      </c>
      <c r="AU201" s="196" t="s">
        <v>89</v>
      </c>
      <c r="AY201" s="14" t="s">
        <v>186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4" t="s">
        <v>87</v>
      </c>
      <c r="BK201" s="197">
        <f>ROUND(I201*H201,1)</f>
        <v>0</v>
      </c>
      <c r="BL201" s="14" t="s">
        <v>256</v>
      </c>
      <c r="BM201" s="196" t="s">
        <v>1259</v>
      </c>
    </row>
    <row r="202" spans="1:65" s="2" customFormat="1" ht="16.5" customHeight="1">
      <c r="A202" s="31"/>
      <c r="B202" s="32"/>
      <c r="C202" s="184" t="s">
        <v>401</v>
      </c>
      <c r="D202" s="184" t="s">
        <v>189</v>
      </c>
      <c r="E202" s="185" t="s">
        <v>467</v>
      </c>
      <c r="F202" s="186" t="s">
        <v>468</v>
      </c>
      <c r="G202" s="187" t="s">
        <v>371</v>
      </c>
      <c r="H202" s="188">
        <v>2</v>
      </c>
      <c r="I202" s="189"/>
      <c r="J202" s="190">
        <f>ROUND(I202*H202,1)</f>
        <v>0</v>
      </c>
      <c r="K202" s="191"/>
      <c r="L202" s="36"/>
      <c r="M202" s="192" t="s">
        <v>1</v>
      </c>
      <c r="N202" s="193" t="s">
        <v>44</v>
      </c>
      <c r="O202" s="68"/>
      <c r="P202" s="194">
        <f>O202*H202</f>
        <v>0</v>
      </c>
      <c r="Q202" s="194">
        <v>0.00024</v>
      </c>
      <c r="R202" s="194">
        <f>Q202*H202</f>
        <v>0.00048</v>
      </c>
      <c r="S202" s="194">
        <v>0</v>
      </c>
      <c r="T202" s="19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256</v>
      </c>
      <c r="AT202" s="196" t="s">
        <v>189</v>
      </c>
      <c r="AU202" s="196" t="s">
        <v>89</v>
      </c>
      <c r="AY202" s="14" t="s">
        <v>186</v>
      </c>
      <c r="BE202" s="197">
        <f>IF(N202="základní",J202,0)</f>
        <v>0</v>
      </c>
      <c r="BF202" s="197">
        <f>IF(N202="snížená",J202,0)</f>
        <v>0</v>
      </c>
      <c r="BG202" s="197">
        <f>IF(N202="zákl. přenesená",J202,0)</f>
        <v>0</v>
      </c>
      <c r="BH202" s="197">
        <f>IF(N202="sníž. přenesená",J202,0)</f>
        <v>0</v>
      </c>
      <c r="BI202" s="197">
        <f>IF(N202="nulová",J202,0)</f>
        <v>0</v>
      </c>
      <c r="BJ202" s="14" t="s">
        <v>87</v>
      </c>
      <c r="BK202" s="197">
        <f>ROUND(I202*H202,1)</f>
        <v>0</v>
      </c>
      <c r="BL202" s="14" t="s">
        <v>256</v>
      </c>
      <c r="BM202" s="196" t="s">
        <v>469</v>
      </c>
    </row>
    <row r="203" spans="1:65" s="2" customFormat="1" ht="16.5" customHeight="1">
      <c r="A203" s="31"/>
      <c r="B203" s="32"/>
      <c r="C203" s="184" t="s">
        <v>405</v>
      </c>
      <c r="D203" s="184" t="s">
        <v>189</v>
      </c>
      <c r="E203" s="185" t="s">
        <v>471</v>
      </c>
      <c r="F203" s="186" t="s">
        <v>472</v>
      </c>
      <c r="G203" s="187" t="s">
        <v>371</v>
      </c>
      <c r="H203" s="188">
        <v>1</v>
      </c>
      <c r="I203" s="189"/>
      <c r="J203" s="190">
        <f>ROUND(I203*H203,1)</f>
        <v>0</v>
      </c>
      <c r="K203" s="191"/>
      <c r="L203" s="36"/>
      <c r="M203" s="192" t="s">
        <v>1</v>
      </c>
      <c r="N203" s="193" t="s">
        <v>44</v>
      </c>
      <c r="O203" s="68"/>
      <c r="P203" s="194">
        <f>O203*H203</f>
        <v>0</v>
      </c>
      <c r="Q203" s="194">
        <v>0</v>
      </c>
      <c r="R203" s="194">
        <f>Q203*H203</f>
        <v>0</v>
      </c>
      <c r="S203" s="194">
        <v>0.00156</v>
      </c>
      <c r="T203" s="195">
        <f>S203*H203</f>
        <v>0.00156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256</v>
      </c>
      <c r="AT203" s="196" t="s">
        <v>189</v>
      </c>
      <c r="AU203" s="196" t="s">
        <v>89</v>
      </c>
      <c r="AY203" s="14" t="s">
        <v>186</v>
      </c>
      <c r="BE203" s="197">
        <f>IF(N203="základní",J203,0)</f>
        <v>0</v>
      </c>
      <c r="BF203" s="197">
        <f>IF(N203="snížená",J203,0)</f>
        <v>0</v>
      </c>
      <c r="BG203" s="197">
        <f>IF(N203="zákl. přenesená",J203,0)</f>
        <v>0</v>
      </c>
      <c r="BH203" s="197">
        <f>IF(N203="sníž. přenesená",J203,0)</f>
        <v>0</v>
      </c>
      <c r="BI203" s="197">
        <f>IF(N203="nulová",J203,0)</f>
        <v>0</v>
      </c>
      <c r="BJ203" s="14" t="s">
        <v>87</v>
      </c>
      <c r="BK203" s="197">
        <f>ROUND(I203*H203,1)</f>
        <v>0</v>
      </c>
      <c r="BL203" s="14" t="s">
        <v>256</v>
      </c>
      <c r="BM203" s="196" t="s">
        <v>1269</v>
      </c>
    </row>
    <row r="204" spans="1:65" s="2" customFormat="1" ht="16.5" customHeight="1">
      <c r="A204" s="31"/>
      <c r="B204" s="32"/>
      <c r="C204" s="184" t="s">
        <v>409</v>
      </c>
      <c r="D204" s="184" t="s">
        <v>189</v>
      </c>
      <c r="E204" s="185" t="s">
        <v>1408</v>
      </c>
      <c r="F204" s="186" t="s">
        <v>960</v>
      </c>
      <c r="G204" s="187" t="s">
        <v>371</v>
      </c>
      <c r="H204" s="188">
        <v>1</v>
      </c>
      <c r="I204" s="189"/>
      <c r="J204" s="190">
        <f>ROUND(I204*H204,1)</f>
        <v>0</v>
      </c>
      <c r="K204" s="191"/>
      <c r="L204" s="36"/>
      <c r="M204" s="192" t="s">
        <v>1</v>
      </c>
      <c r="N204" s="193" t="s">
        <v>44</v>
      </c>
      <c r="O204" s="68"/>
      <c r="P204" s="194">
        <f>O204*H204</f>
        <v>0</v>
      </c>
      <c r="Q204" s="194">
        <v>0.00024</v>
      </c>
      <c r="R204" s="194">
        <f>Q204*H204</f>
        <v>0.00024</v>
      </c>
      <c r="S204" s="194">
        <v>0</v>
      </c>
      <c r="T204" s="195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256</v>
      </c>
      <c r="AT204" s="196" t="s">
        <v>189</v>
      </c>
      <c r="AU204" s="196" t="s">
        <v>89</v>
      </c>
      <c r="AY204" s="14" t="s">
        <v>186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14" t="s">
        <v>87</v>
      </c>
      <c r="BK204" s="197">
        <f>ROUND(I204*H204,1)</f>
        <v>0</v>
      </c>
      <c r="BL204" s="14" t="s">
        <v>256</v>
      </c>
      <c r="BM204" s="196" t="s">
        <v>1409</v>
      </c>
    </row>
    <row r="205" spans="1:47" s="2" customFormat="1" ht="19.5">
      <c r="A205" s="31"/>
      <c r="B205" s="32"/>
      <c r="C205" s="33"/>
      <c r="D205" s="198" t="s">
        <v>206</v>
      </c>
      <c r="E205" s="33"/>
      <c r="F205" s="199" t="s">
        <v>962</v>
      </c>
      <c r="G205" s="33"/>
      <c r="H205" s="33"/>
      <c r="I205" s="200"/>
      <c r="J205" s="33"/>
      <c r="K205" s="33"/>
      <c r="L205" s="36"/>
      <c r="M205" s="201"/>
      <c r="N205" s="202"/>
      <c r="O205" s="68"/>
      <c r="P205" s="68"/>
      <c r="Q205" s="68"/>
      <c r="R205" s="68"/>
      <c r="S205" s="68"/>
      <c r="T205" s="69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T205" s="14" t="s">
        <v>206</v>
      </c>
      <c r="AU205" s="14" t="s">
        <v>89</v>
      </c>
    </row>
    <row r="206" spans="2:63" s="12" customFormat="1" ht="22.9" customHeight="1">
      <c r="B206" s="168"/>
      <c r="C206" s="169"/>
      <c r="D206" s="170" t="s">
        <v>78</v>
      </c>
      <c r="E206" s="182" t="s">
        <v>538</v>
      </c>
      <c r="F206" s="182" t="s">
        <v>539</v>
      </c>
      <c r="G206" s="169"/>
      <c r="H206" s="169"/>
      <c r="I206" s="172"/>
      <c r="J206" s="183">
        <f>BK206</f>
        <v>0</v>
      </c>
      <c r="K206" s="169"/>
      <c r="L206" s="174"/>
      <c r="M206" s="175"/>
      <c r="N206" s="176"/>
      <c r="O206" s="176"/>
      <c r="P206" s="177">
        <f>SUM(P207:P214)</f>
        <v>0</v>
      </c>
      <c r="Q206" s="176"/>
      <c r="R206" s="177">
        <f>SUM(R207:R214)</f>
        <v>0.00628</v>
      </c>
      <c r="S206" s="176"/>
      <c r="T206" s="178">
        <f>SUM(T207:T214)</f>
        <v>0.0044</v>
      </c>
      <c r="AR206" s="179" t="s">
        <v>89</v>
      </c>
      <c r="AT206" s="180" t="s">
        <v>78</v>
      </c>
      <c r="AU206" s="180" t="s">
        <v>87</v>
      </c>
      <c r="AY206" s="179" t="s">
        <v>186</v>
      </c>
      <c r="BK206" s="181">
        <f>SUM(BK207:BK214)</f>
        <v>0</v>
      </c>
    </row>
    <row r="207" spans="1:65" s="2" customFormat="1" ht="16.5" customHeight="1">
      <c r="A207" s="31"/>
      <c r="B207" s="32"/>
      <c r="C207" s="184" t="s">
        <v>413</v>
      </c>
      <c r="D207" s="184" t="s">
        <v>189</v>
      </c>
      <c r="E207" s="185" t="s">
        <v>541</v>
      </c>
      <c r="F207" s="186" t="s">
        <v>542</v>
      </c>
      <c r="G207" s="187" t="s">
        <v>192</v>
      </c>
      <c r="H207" s="188">
        <v>4</v>
      </c>
      <c r="I207" s="189"/>
      <c r="J207" s="190">
        <f aca="true" t="shared" si="40" ref="J207:J214">ROUND(I207*H207,1)</f>
        <v>0</v>
      </c>
      <c r="K207" s="191"/>
      <c r="L207" s="36"/>
      <c r="M207" s="192" t="s">
        <v>1</v>
      </c>
      <c r="N207" s="193" t="s">
        <v>44</v>
      </c>
      <c r="O207" s="68"/>
      <c r="P207" s="194">
        <f aca="true" t="shared" si="41" ref="P207:P214">O207*H207</f>
        <v>0</v>
      </c>
      <c r="Q207" s="194">
        <v>0.00013</v>
      </c>
      <c r="R207" s="194">
        <f aca="true" t="shared" si="42" ref="R207:R214">Q207*H207</f>
        <v>0.00052</v>
      </c>
      <c r="S207" s="194">
        <v>0.0011</v>
      </c>
      <c r="T207" s="195">
        <f aca="true" t="shared" si="43" ref="T207:T214">S207*H207</f>
        <v>0.0044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256</v>
      </c>
      <c r="AT207" s="196" t="s">
        <v>189</v>
      </c>
      <c r="AU207" s="196" t="s">
        <v>89</v>
      </c>
      <c r="AY207" s="14" t="s">
        <v>186</v>
      </c>
      <c r="BE207" s="197">
        <f aca="true" t="shared" si="44" ref="BE207:BE214">IF(N207="základní",J207,0)</f>
        <v>0</v>
      </c>
      <c r="BF207" s="197">
        <f aca="true" t="shared" si="45" ref="BF207:BF214">IF(N207="snížená",J207,0)</f>
        <v>0</v>
      </c>
      <c r="BG207" s="197">
        <f aca="true" t="shared" si="46" ref="BG207:BG214">IF(N207="zákl. přenesená",J207,0)</f>
        <v>0</v>
      </c>
      <c r="BH207" s="197">
        <f aca="true" t="shared" si="47" ref="BH207:BH214">IF(N207="sníž. přenesená",J207,0)</f>
        <v>0</v>
      </c>
      <c r="BI207" s="197">
        <f aca="true" t="shared" si="48" ref="BI207:BI214">IF(N207="nulová",J207,0)</f>
        <v>0</v>
      </c>
      <c r="BJ207" s="14" t="s">
        <v>87</v>
      </c>
      <c r="BK207" s="197">
        <f aca="true" t="shared" si="49" ref="BK207:BK214">ROUND(I207*H207,1)</f>
        <v>0</v>
      </c>
      <c r="BL207" s="14" t="s">
        <v>256</v>
      </c>
      <c r="BM207" s="196" t="s">
        <v>543</v>
      </c>
    </row>
    <row r="208" spans="1:65" s="2" customFormat="1" ht="21.75" customHeight="1">
      <c r="A208" s="31"/>
      <c r="B208" s="32"/>
      <c r="C208" s="184" t="s">
        <v>417</v>
      </c>
      <c r="D208" s="184" t="s">
        <v>189</v>
      </c>
      <c r="E208" s="185" t="s">
        <v>545</v>
      </c>
      <c r="F208" s="186" t="s">
        <v>546</v>
      </c>
      <c r="G208" s="187" t="s">
        <v>192</v>
      </c>
      <c r="H208" s="188">
        <v>4</v>
      </c>
      <c r="I208" s="189"/>
      <c r="J208" s="190">
        <f t="shared" si="40"/>
        <v>0</v>
      </c>
      <c r="K208" s="191"/>
      <c r="L208" s="36"/>
      <c r="M208" s="192" t="s">
        <v>1</v>
      </c>
      <c r="N208" s="193" t="s">
        <v>44</v>
      </c>
      <c r="O208" s="68"/>
      <c r="P208" s="194">
        <f t="shared" si="41"/>
        <v>0</v>
      </c>
      <c r="Q208" s="194">
        <v>0.00025</v>
      </c>
      <c r="R208" s="194">
        <f t="shared" si="42"/>
        <v>0.001</v>
      </c>
      <c r="S208" s="194">
        <v>0</v>
      </c>
      <c r="T208" s="195">
        <f t="shared" si="4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256</v>
      </c>
      <c r="AT208" s="196" t="s">
        <v>189</v>
      </c>
      <c r="AU208" s="196" t="s">
        <v>89</v>
      </c>
      <c r="AY208" s="14" t="s">
        <v>186</v>
      </c>
      <c r="BE208" s="197">
        <f t="shared" si="44"/>
        <v>0</v>
      </c>
      <c r="BF208" s="197">
        <f t="shared" si="45"/>
        <v>0</v>
      </c>
      <c r="BG208" s="197">
        <f t="shared" si="46"/>
        <v>0</v>
      </c>
      <c r="BH208" s="197">
        <f t="shared" si="47"/>
        <v>0</v>
      </c>
      <c r="BI208" s="197">
        <f t="shared" si="48"/>
        <v>0</v>
      </c>
      <c r="BJ208" s="14" t="s">
        <v>87</v>
      </c>
      <c r="BK208" s="197">
        <f t="shared" si="49"/>
        <v>0</v>
      </c>
      <c r="BL208" s="14" t="s">
        <v>256</v>
      </c>
      <c r="BM208" s="196" t="s">
        <v>547</v>
      </c>
    </row>
    <row r="209" spans="1:65" s="2" customFormat="1" ht="16.5" customHeight="1">
      <c r="A209" s="31"/>
      <c r="B209" s="32"/>
      <c r="C209" s="184" t="s">
        <v>421</v>
      </c>
      <c r="D209" s="184" t="s">
        <v>189</v>
      </c>
      <c r="E209" s="185" t="s">
        <v>549</v>
      </c>
      <c r="F209" s="186" t="s">
        <v>550</v>
      </c>
      <c r="G209" s="187" t="s">
        <v>192</v>
      </c>
      <c r="H209" s="188">
        <v>4</v>
      </c>
      <c r="I209" s="189"/>
      <c r="J209" s="190">
        <f t="shared" si="40"/>
        <v>0</v>
      </c>
      <c r="K209" s="191"/>
      <c r="L209" s="36"/>
      <c r="M209" s="192" t="s">
        <v>1</v>
      </c>
      <c r="N209" s="193" t="s">
        <v>44</v>
      </c>
      <c r="O209" s="68"/>
      <c r="P209" s="194">
        <f t="shared" si="41"/>
        <v>0</v>
      </c>
      <c r="Q209" s="194">
        <v>0.00069</v>
      </c>
      <c r="R209" s="194">
        <f t="shared" si="42"/>
        <v>0.00276</v>
      </c>
      <c r="S209" s="194">
        <v>0</v>
      </c>
      <c r="T209" s="195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256</v>
      </c>
      <c r="AT209" s="196" t="s">
        <v>189</v>
      </c>
      <c r="AU209" s="196" t="s">
        <v>89</v>
      </c>
      <c r="AY209" s="14" t="s">
        <v>186</v>
      </c>
      <c r="BE209" s="197">
        <f t="shared" si="44"/>
        <v>0</v>
      </c>
      <c r="BF209" s="197">
        <f t="shared" si="45"/>
        <v>0</v>
      </c>
      <c r="BG209" s="197">
        <f t="shared" si="46"/>
        <v>0</v>
      </c>
      <c r="BH209" s="197">
        <f t="shared" si="47"/>
        <v>0</v>
      </c>
      <c r="BI209" s="197">
        <f t="shared" si="48"/>
        <v>0</v>
      </c>
      <c r="BJ209" s="14" t="s">
        <v>87</v>
      </c>
      <c r="BK209" s="197">
        <f t="shared" si="49"/>
        <v>0</v>
      </c>
      <c r="BL209" s="14" t="s">
        <v>256</v>
      </c>
      <c r="BM209" s="196" t="s">
        <v>551</v>
      </c>
    </row>
    <row r="210" spans="1:65" s="2" customFormat="1" ht="16.5" customHeight="1">
      <c r="A210" s="31"/>
      <c r="B210" s="32"/>
      <c r="C210" s="184" t="s">
        <v>425</v>
      </c>
      <c r="D210" s="184" t="s">
        <v>189</v>
      </c>
      <c r="E210" s="185" t="s">
        <v>553</v>
      </c>
      <c r="F210" s="186" t="s">
        <v>554</v>
      </c>
      <c r="G210" s="187" t="s">
        <v>192</v>
      </c>
      <c r="H210" s="188">
        <v>4</v>
      </c>
      <c r="I210" s="189"/>
      <c r="J210" s="190">
        <f t="shared" si="40"/>
        <v>0</v>
      </c>
      <c r="K210" s="191"/>
      <c r="L210" s="36"/>
      <c r="M210" s="192" t="s">
        <v>1</v>
      </c>
      <c r="N210" s="193" t="s">
        <v>44</v>
      </c>
      <c r="O210" s="68"/>
      <c r="P210" s="194">
        <f t="shared" si="41"/>
        <v>0</v>
      </c>
      <c r="Q210" s="194">
        <v>0.00014</v>
      </c>
      <c r="R210" s="194">
        <f t="shared" si="42"/>
        <v>0.00056</v>
      </c>
      <c r="S210" s="194">
        <v>0</v>
      </c>
      <c r="T210" s="195">
        <f t="shared" si="4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256</v>
      </c>
      <c r="AT210" s="196" t="s">
        <v>189</v>
      </c>
      <c r="AU210" s="196" t="s">
        <v>89</v>
      </c>
      <c r="AY210" s="14" t="s">
        <v>186</v>
      </c>
      <c r="BE210" s="197">
        <f t="shared" si="44"/>
        <v>0</v>
      </c>
      <c r="BF210" s="197">
        <f t="shared" si="45"/>
        <v>0</v>
      </c>
      <c r="BG210" s="197">
        <f t="shared" si="46"/>
        <v>0</v>
      </c>
      <c r="BH210" s="197">
        <f t="shared" si="47"/>
        <v>0</v>
      </c>
      <c r="BI210" s="197">
        <f t="shared" si="48"/>
        <v>0</v>
      </c>
      <c r="BJ210" s="14" t="s">
        <v>87</v>
      </c>
      <c r="BK210" s="197">
        <f t="shared" si="49"/>
        <v>0</v>
      </c>
      <c r="BL210" s="14" t="s">
        <v>256</v>
      </c>
      <c r="BM210" s="196" t="s">
        <v>555</v>
      </c>
    </row>
    <row r="211" spans="1:65" s="2" customFormat="1" ht="16.5" customHeight="1">
      <c r="A211" s="31"/>
      <c r="B211" s="32"/>
      <c r="C211" s="184" t="s">
        <v>429</v>
      </c>
      <c r="D211" s="184" t="s">
        <v>189</v>
      </c>
      <c r="E211" s="185" t="s">
        <v>557</v>
      </c>
      <c r="F211" s="186" t="s">
        <v>558</v>
      </c>
      <c r="G211" s="187" t="s">
        <v>192</v>
      </c>
      <c r="H211" s="188">
        <v>4</v>
      </c>
      <c r="I211" s="189"/>
      <c r="J211" s="190">
        <f t="shared" si="40"/>
        <v>0</v>
      </c>
      <c r="K211" s="191"/>
      <c r="L211" s="36"/>
      <c r="M211" s="192" t="s">
        <v>1</v>
      </c>
      <c r="N211" s="193" t="s">
        <v>44</v>
      </c>
      <c r="O211" s="68"/>
      <c r="P211" s="194">
        <f t="shared" si="41"/>
        <v>0</v>
      </c>
      <c r="Q211" s="194">
        <v>0.00036</v>
      </c>
      <c r="R211" s="194">
        <f t="shared" si="42"/>
        <v>0.00144</v>
      </c>
      <c r="S211" s="194">
        <v>0</v>
      </c>
      <c r="T211" s="195">
        <f t="shared" si="4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256</v>
      </c>
      <c r="AT211" s="196" t="s">
        <v>189</v>
      </c>
      <c r="AU211" s="196" t="s">
        <v>89</v>
      </c>
      <c r="AY211" s="14" t="s">
        <v>186</v>
      </c>
      <c r="BE211" s="197">
        <f t="shared" si="44"/>
        <v>0</v>
      </c>
      <c r="BF211" s="197">
        <f t="shared" si="45"/>
        <v>0</v>
      </c>
      <c r="BG211" s="197">
        <f t="shared" si="46"/>
        <v>0</v>
      </c>
      <c r="BH211" s="197">
        <f t="shared" si="47"/>
        <v>0</v>
      </c>
      <c r="BI211" s="197">
        <f t="shared" si="48"/>
        <v>0</v>
      </c>
      <c r="BJ211" s="14" t="s">
        <v>87</v>
      </c>
      <c r="BK211" s="197">
        <f t="shared" si="49"/>
        <v>0</v>
      </c>
      <c r="BL211" s="14" t="s">
        <v>256</v>
      </c>
      <c r="BM211" s="196" t="s">
        <v>559</v>
      </c>
    </row>
    <row r="212" spans="1:65" s="2" customFormat="1" ht="16.5" customHeight="1">
      <c r="A212" s="31"/>
      <c r="B212" s="32"/>
      <c r="C212" s="184" t="s">
        <v>433</v>
      </c>
      <c r="D212" s="184" t="s">
        <v>189</v>
      </c>
      <c r="E212" s="185" t="s">
        <v>1410</v>
      </c>
      <c r="F212" s="186" t="s">
        <v>1411</v>
      </c>
      <c r="G212" s="187" t="s">
        <v>270</v>
      </c>
      <c r="H212" s="188">
        <v>0.006</v>
      </c>
      <c r="I212" s="189"/>
      <c r="J212" s="190">
        <f t="shared" si="40"/>
        <v>0</v>
      </c>
      <c r="K212" s="191"/>
      <c r="L212" s="36"/>
      <c r="M212" s="192" t="s">
        <v>1</v>
      </c>
      <c r="N212" s="193" t="s">
        <v>44</v>
      </c>
      <c r="O212" s="68"/>
      <c r="P212" s="194">
        <f t="shared" si="41"/>
        <v>0</v>
      </c>
      <c r="Q212" s="194">
        <v>0</v>
      </c>
      <c r="R212" s="194">
        <f t="shared" si="42"/>
        <v>0</v>
      </c>
      <c r="S212" s="194">
        <v>0</v>
      </c>
      <c r="T212" s="195">
        <f t="shared" si="4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256</v>
      </c>
      <c r="AT212" s="196" t="s">
        <v>189</v>
      </c>
      <c r="AU212" s="196" t="s">
        <v>89</v>
      </c>
      <c r="AY212" s="14" t="s">
        <v>186</v>
      </c>
      <c r="BE212" s="197">
        <f t="shared" si="44"/>
        <v>0</v>
      </c>
      <c r="BF212" s="197">
        <f t="shared" si="45"/>
        <v>0</v>
      </c>
      <c r="BG212" s="197">
        <f t="shared" si="46"/>
        <v>0</v>
      </c>
      <c r="BH212" s="197">
        <f t="shared" si="47"/>
        <v>0</v>
      </c>
      <c r="BI212" s="197">
        <f t="shared" si="48"/>
        <v>0</v>
      </c>
      <c r="BJ212" s="14" t="s">
        <v>87</v>
      </c>
      <c r="BK212" s="197">
        <f t="shared" si="49"/>
        <v>0</v>
      </c>
      <c r="BL212" s="14" t="s">
        <v>256</v>
      </c>
      <c r="BM212" s="196" t="s">
        <v>1412</v>
      </c>
    </row>
    <row r="213" spans="1:65" s="2" customFormat="1" ht="16.5" customHeight="1">
      <c r="A213" s="31"/>
      <c r="B213" s="32"/>
      <c r="C213" s="184" t="s">
        <v>437</v>
      </c>
      <c r="D213" s="184" t="s">
        <v>189</v>
      </c>
      <c r="E213" s="185" t="s">
        <v>565</v>
      </c>
      <c r="F213" s="186" t="s">
        <v>566</v>
      </c>
      <c r="G213" s="187" t="s">
        <v>270</v>
      </c>
      <c r="H213" s="188">
        <v>0.006</v>
      </c>
      <c r="I213" s="189"/>
      <c r="J213" s="190">
        <f t="shared" si="40"/>
        <v>0</v>
      </c>
      <c r="K213" s="191"/>
      <c r="L213" s="36"/>
      <c r="M213" s="192" t="s">
        <v>1</v>
      </c>
      <c r="N213" s="193" t="s">
        <v>44</v>
      </c>
      <c r="O213" s="68"/>
      <c r="P213" s="194">
        <f t="shared" si="41"/>
        <v>0</v>
      </c>
      <c r="Q213" s="194">
        <v>0</v>
      </c>
      <c r="R213" s="194">
        <f t="shared" si="42"/>
        <v>0</v>
      </c>
      <c r="S213" s="194">
        <v>0</v>
      </c>
      <c r="T213" s="195">
        <f t="shared" si="4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256</v>
      </c>
      <c r="AT213" s="196" t="s">
        <v>189</v>
      </c>
      <c r="AU213" s="196" t="s">
        <v>89</v>
      </c>
      <c r="AY213" s="14" t="s">
        <v>186</v>
      </c>
      <c r="BE213" s="197">
        <f t="shared" si="44"/>
        <v>0</v>
      </c>
      <c r="BF213" s="197">
        <f t="shared" si="45"/>
        <v>0</v>
      </c>
      <c r="BG213" s="197">
        <f t="shared" si="46"/>
        <v>0</v>
      </c>
      <c r="BH213" s="197">
        <f t="shared" si="47"/>
        <v>0</v>
      </c>
      <c r="BI213" s="197">
        <f t="shared" si="48"/>
        <v>0</v>
      </c>
      <c r="BJ213" s="14" t="s">
        <v>87</v>
      </c>
      <c r="BK213" s="197">
        <f t="shared" si="49"/>
        <v>0</v>
      </c>
      <c r="BL213" s="14" t="s">
        <v>256</v>
      </c>
      <c r="BM213" s="196" t="s">
        <v>1413</v>
      </c>
    </row>
    <row r="214" spans="1:65" s="2" customFormat="1" ht="16.5" customHeight="1">
      <c r="A214" s="31"/>
      <c r="B214" s="32"/>
      <c r="C214" s="184" t="s">
        <v>443</v>
      </c>
      <c r="D214" s="184" t="s">
        <v>189</v>
      </c>
      <c r="E214" s="185" t="s">
        <v>569</v>
      </c>
      <c r="F214" s="186" t="s">
        <v>570</v>
      </c>
      <c r="G214" s="187" t="s">
        <v>270</v>
      </c>
      <c r="H214" s="188">
        <v>0.006</v>
      </c>
      <c r="I214" s="189"/>
      <c r="J214" s="190">
        <f t="shared" si="40"/>
        <v>0</v>
      </c>
      <c r="K214" s="191"/>
      <c r="L214" s="36"/>
      <c r="M214" s="192" t="s">
        <v>1</v>
      </c>
      <c r="N214" s="193" t="s">
        <v>44</v>
      </c>
      <c r="O214" s="68"/>
      <c r="P214" s="194">
        <f t="shared" si="41"/>
        <v>0</v>
      </c>
      <c r="Q214" s="194">
        <v>0</v>
      </c>
      <c r="R214" s="194">
        <f t="shared" si="42"/>
        <v>0</v>
      </c>
      <c r="S214" s="194">
        <v>0</v>
      </c>
      <c r="T214" s="195">
        <f t="shared" si="4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256</v>
      </c>
      <c r="AT214" s="196" t="s">
        <v>189</v>
      </c>
      <c r="AU214" s="196" t="s">
        <v>89</v>
      </c>
      <c r="AY214" s="14" t="s">
        <v>186</v>
      </c>
      <c r="BE214" s="197">
        <f t="shared" si="44"/>
        <v>0</v>
      </c>
      <c r="BF214" s="197">
        <f t="shared" si="45"/>
        <v>0</v>
      </c>
      <c r="BG214" s="197">
        <f t="shared" si="46"/>
        <v>0</v>
      </c>
      <c r="BH214" s="197">
        <f t="shared" si="47"/>
        <v>0</v>
      </c>
      <c r="BI214" s="197">
        <f t="shared" si="48"/>
        <v>0</v>
      </c>
      <c r="BJ214" s="14" t="s">
        <v>87</v>
      </c>
      <c r="BK214" s="197">
        <f t="shared" si="49"/>
        <v>0</v>
      </c>
      <c r="BL214" s="14" t="s">
        <v>256</v>
      </c>
      <c r="BM214" s="196" t="s">
        <v>1414</v>
      </c>
    </row>
    <row r="215" spans="2:63" s="12" customFormat="1" ht="22.9" customHeight="1">
      <c r="B215" s="168"/>
      <c r="C215" s="169"/>
      <c r="D215" s="170" t="s">
        <v>78</v>
      </c>
      <c r="E215" s="182" t="s">
        <v>600</v>
      </c>
      <c r="F215" s="182" t="s">
        <v>601</v>
      </c>
      <c r="G215" s="169"/>
      <c r="H215" s="169"/>
      <c r="I215" s="172"/>
      <c r="J215" s="183">
        <f>BK215</f>
        <v>0</v>
      </c>
      <c r="K215" s="169"/>
      <c r="L215" s="174"/>
      <c r="M215" s="175"/>
      <c r="N215" s="176"/>
      <c r="O215" s="176"/>
      <c r="P215" s="177">
        <f>SUM(P216:P219)</f>
        <v>0</v>
      </c>
      <c r="Q215" s="176"/>
      <c r="R215" s="177">
        <f>SUM(R216:R219)</f>
        <v>0</v>
      </c>
      <c r="S215" s="176"/>
      <c r="T215" s="178">
        <f>SUM(T216:T219)</f>
        <v>0.191188</v>
      </c>
      <c r="AR215" s="179" t="s">
        <v>89</v>
      </c>
      <c r="AT215" s="180" t="s">
        <v>78</v>
      </c>
      <c r="AU215" s="180" t="s">
        <v>87</v>
      </c>
      <c r="AY215" s="179" t="s">
        <v>186</v>
      </c>
      <c r="BK215" s="181">
        <f>SUM(BK216:BK219)</f>
        <v>0</v>
      </c>
    </row>
    <row r="216" spans="1:65" s="2" customFormat="1" ht="16.5" customHeight="1">
      <c r="A216" s="31"/>
      <c r="B216" s="32"/>
      <c r="C216" s="184" t="s">
        <v>447</v>
      </c>
      <c r="D216" s="184" t="s">
        <v>189</v>
      </c>
      <c r="E216" s="185" t="s">
        <v>603</v>
      </c>
      <c r="F216" s="186" t="s">
        <v>604</v>
      </c>
      <c r="G216" s="187" t="s">
        <v>308</v>
      </c>
      <c r="H216" s="188">
        <v>86</v>
      </c>
      <c r="I216" s="189"/>
      <c r="J216" s="190">
        <f>ROUND(I216*H216,1)</f>
        <v>0</v>
      </c>
      <c r="K216" s="191"/>
      <c r="L216" s="36"/>
      <c r="M216" s="192" t="s">
        <v>1</v>
      </c>
      <c r="N216" s="193" t="s">
        <v>44</v>
      </c>
      <c r="O216" s="68"/>
      <c r="P216" s="194">
        <f>O216*H216</f>
        <v>0</v>
      </c>
      <c r="Q216" s="194">
        <v>0</v>
      </c>
      <c r="R216" s="194">
        <f>Q216*H216</f>
        <v>0</v>
      </c>
      <c r="S216" s="194">
        <v>0.00215</v>
      </c>
      <c r="T216" s="195">
        <f>S216*H216</f>
        <v>0.1849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256</v>
      </c>
      <c r="AT216" s="196" t="s">
        <v>189</v>
      </c>
      <c r="AU216" s="196" t="s">
        <v>89</v>
      </c>
      <c r="AY216" s="14" t="s">
        <v>186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14" t="s">
        <v>87</v>
      </c>
      <c r="BK216" s="197">
        <f>ROUND(I216*H216,1)</f>
        <v>0</v>
      </c>
      <c r="BL216" s="14" t="s">
        <v>256</v>
      </c>
      <c r="BM216" s="196" t="s">
        <v>605</v>
      </c>
    </row>
    <row r="217" spans="1:65" s="2" customFormat="1" ht="21.75" customHeight="1">
      <c r="A217" s="31"/>
      <c r="B217" s="32"/>
      <c r="C217" s="184" t="s">
        <v>452</v>
      </c>
      <c r="D217" s="184" t="s">
        <v>189</v>
      </c>
      <c r="E217" s="185" t="s">
        <v>607</v>
      </c>
      <c r="F217" s="186" t="s">
        <v>608</v>
      </c>
      <c r="G217" s="187" t="s">
        <v>192</v>
      </c>
      <c r="H217" s="188">
        <v>1</v>
      </c>
      <c r="I217" s="189"/>
      <c r="J217" s="190">
        <f>ROUND(I217*H217,1)</f>
        <v>0</v>
      </c>
      <c r="K217" s="191"/>
      <c r="L217" s="36"/>
      <c r="M217" s="192" t="s">
        <v>1</v>
      </c>
      <c r="N217" s="193" t="s">
        <v>44</v>
      </c>
      <c r="O217" s="68"/>
      <c r="P217" s="194">
        <f>O217*H217</f>
        <v>0</v>
      </c>
      <c r="Q217" s="194">
        <v>0</v>
      </c>
      <c r="R217" s="194">
        <f>Q217*H217</f>
        <v>0</v>
      </c>
      <c r="S217" s="194">
        <v>4.8E-05</v>
      </c>
      <c r="T217" s="195">
        <f>S217*H217</f>
        <v>4.8E-05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256</v>
      </c>
      <c r="AT217" s="196" t="s">
        <v>189</v>
      </c>
      <c r="AU217" s="196" t="s">
        <v>89</v>
      </c>
      <c r="AY217" s="14" t="s">
        <v>186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4" t="s">
        <v>87</v>
      </c>
      <c r="BK217" s="197">
        <f>ROUND(I217*H217,1)</f>
        <v>0</v>
      </c>
      <c r="BL217" s="14" t="s">
        <v>256</v>
      </c>
      <c r="BM217" s="196" t="s">
        <v>609</v>
      </c>
    </row>
    <row r="218" spans="1:65" s="2" customFormat="1" ht="24.2" customHeight="1">
      <c r="A218" s="31"/>
      <c r="B218" s="32"/>
      <c r="C218" s="184" t="s">
        <v>457</v>
      </c>
      <c r="D218" s="184" t="s">
        <v>189</v>
      </c>
      <c r="E218" s="185" t="s">
        <v>611</v>
      </c>
      <c r="F218" s="186" t="s">
        <v>612</v>
      </c>
      <c r="G218" s="187" t="s">
        <v>192</v>
      </c>
      <c r="H218" s="188">
        <v>5</v>
      </c>
      <c r="I218" s="189"/>
      <c r="J218" s="190">
        <f>ROUND(I218*H218,1)</f>
        <v>0</v>
      </c>
      <c r="K218" s="191"/>
      <c r="L218" s="36"/>
      <c r="M218" s="192" t="s">
        <v>1</v>
      </c>
      <c r="N218" s="193" t="s">
        <v>44</v>
      </c>
      <c r="O218" s="68"/>
      <c r="P218" s="194">
        <f>O218*H218</f>
        <v>0</v>
      </c>
      <c r="Q218" s="194">
        <v>0</v>
      </c>
      <c r="R218" s="194">
        <f>Q218*H218</f>
        <v>0</v>
      </c>
      <c r="S218" s="194">
        <v>4.8E-05</v>
      </c>
      <c r="T218" s="195">
        <f>S218*H218</f>
        <v>0.00024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256</v>
      </c>
      <c r="AT218" s="196" t="s">
        <v>189</v>
      </c>
      <c r="AU218" s="196" t="s">
        <v>89</v>
      </c>
      <c r="AY218" s="14" t="s">
        <v>186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14" t="s">
        <v>87</v>
      </c>
      <c r="BK218" s="197">
        <f>ROUND(I218*H218,1)</f>
        <v>0</v>
      </c>
      <c r="BL218" s="14" t="s">
        <v>256</v>
      </c>
      <c r="BM218" s="196" t="s">
        <v>613</v>
      </c>
    </row>
    <row r="219" spans="1:65" s="2" customFormat="1" ht="21.75" customHeight="1">
      <c r="A219" s="31"/>
      <c r="B219" s="32"/>
      <c r="C219" s="184" t="s">
        <v>462</v>
      </c>
      <c r="D219" s="184" t="s">
        <v>189</v>
      </c>
      <c r="E219" s="185" t="s">
        <v>615</v>
      </c>
      <c r="F219" s="186" t="s">
        <v>616</v>
      </c>
      <c r="G219" s="187" t="s">
        <v>192</v>
      </c>
      <c r="H219" s="188">
        <v>6</v>
      </c>
      <c r="I219" s="189"/>
      <c r="J219" s="190">
        <f>ROUND(I219*H219,1)</f>
        <v>0</v>
      </c>
      <c r="K219" s="191"/>
      <c r="L219" s="36"/>
      <c r="M219" s="192" t="s">
        <v>1</v>
      </c>
      <c r="N219" s="193" t="s">
        <v>44</v>
      </c>
      <c r="O219" s="68"/>
      <c r="P219" s="194">
        <f>O219*H219</f>
        <v>0</v>
      </c>
      <c r="Q219" s="194">
        <v>0</v>
      </c>
      <c r="R219" s="194">
        <f>Q219*H219</f>
        <v>0</v>
      </c>
      <c r="S219" s="194">
        <v>0.001</v>
      </c>
      <c r="T219" s="195">
        <f>S219*H219</f>
        <v>0.006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256</v>
      </c>
      <c r="AT219" s="196" t="s">
        <v>189</v>
      </c>
      <c r="AU219" s="196" t="s">
        <v>89</v>
      </c>
      <c r="AY219" s="14" t="s">
        <v>186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4" t="s">
        <v>87</v>
      </c>
      <c r="BK219" s="197">
        <f>ROUND(I219*H219,1)</f>
        <v>0</v>
      </c>
      <c r="BL219" s="14" t="s">
        <v>256</v>
      </c>
      <c r="BM219" s="196" t="s">
        <v>617</v>
      </c>
    </row>
    <row r="220" spans="2:63" s="12" customFormat="1" ht="22.9" customHeight="1">
      <c r="B220" s="168"/>
      <c r="C220" s="169"/>
      <c r="D220" s="170" t="s">
        <v>78</v>
      </c>
      <c r="E220" s="182" t="s">
        <v>897</v>
      </c>
      <c r="F220" s="182" t="s">
        <v>898</v>
      </c>
      <c r="G220" s="169"/>
      <c r="H220" s="169"/>
      <c r="I220" s="172"/>
      <c r="J220" s="183">
        <f>BK220</f>
        <v>0</v>
      </c>
      <c r="K220" s="169"/>
      <c r="L220" s="174"/>
      <c r="M220" s="175"/>
      <c r="N220" s="176"/>
      <c r="O220" s="176"/>
      <c r="P220" s="177">
        <f>SUM(P221:P225)</f>
        <v>0</v>
      </c>
      <c r="Q220" s="176"/>
      <c r="R220" s="177">
        <f>SUM(R221:R225)</f>
        <v>0.9718650000000001</v>
      </c>
      <c r="S220" s="176"/>
      <c r="T220" s="178">
        <f>SUM(T221:T225)</f>
        <v>0</v>
      </c>
      <c r="AR220" s="179" t="s">
        <v>89</v>
      </c>
      <c r="AT220" s="180" t="s">
        <v>78</v>
      </c>
      <c r="AU220" s="180" t="s">
        <v>87</v>
      </c>
      <c r="AY220" s="179" t="s">
        <v>186</v>
      </c>
      <c r="BK220" s="181">
        <f>SUM(BK221:BK225)</f>
        <v>0</v>
      </c>
    </row>
    <row r="221" spans="1:65" s="2" customFormat="1" ht="21.75" customHeight="1">
      <c r="A221" s="31"/>
      <c r="B221" s="32"/>
      <c r="C221" s="184" t="s">
        <v>466</v>
      </c>
      <c r="D221" s="184" t="s">
        <v>189</v>
      </c>
      <c r="E221" s="185" t="s">
        <v>899</v>
      </c>
      <c r="F221" s="186" t="s">
        <v>900</v>
      </c>
      <c r="G221" s="187" t="s">
        <v>197</v>
      </c>
      <c r="H221" s="188">
        <v>62.1</v>
      </c>
      <c r="I221" s="189"/>
      <c r="J221" s="190">
        <f>ROUND(I221*H221,1)</f>
        <v>0</v>
      </c>
      <c r="K221" s="191"/>
      <c r="L221" s="36"/>
      <c r="M221" s="192" t="s">
        <v>1</v>
      </c>
      <c r="N221" s="193" t="s">
        <v>44</v>
      </c>
      <c r="O221" s="68"/>
      <c r="P221" s="194">
        <f>O221*H221</f>
        <v>0</v>
      </c>
      <c r="Q221" s="194">
        <v>0.01565</v>
      </c>
      <c r="R221" s="194">
        <f>Q221*H221</f>
        <v>0.9718650000000001</v>
      </c>
      <c r="S221" s="194">
        <v>0</v>
      </c>
      <c r="T221" s="195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256</v>
      </c>
      <c r="AT221" s="196" t="s">
        <v>189</v>
      </c>
      <c r="AU221" s="196" t="s">
        <v>89</v>
      </c>
      <c r="AY221" s="14" t="s">
        <v>186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14" t="s">
        <v>87</v>
      </c>
      <c r="BK221" s="197">
        <f>ROUND(I221*H221,1)</f>
        <v>0</v>
      </c>
      <c r="BL221" s="14" t="s">
        <v>256</v>
      </c>
      <c r="BM221" s="196" t="s">
        <v>1279</v>
      </c>
    </row>
    <row r="222" spans="1:47" s="2" customFormat="1" ht="19.5">
      <c r="A222" s="31"/>
      <c r="B222" s="32"/>
      <c r="C222" s="33"/>
      <c r="D222" s="198" t="s">
        <v>206</v>
      </c>
      <c r="E222" s="33"/>
      <c r="F222" s="199" t="s">
        <v>1415</v>
      </c>
      <c r="G222" s="33"/>
      <c r="H222" s="33"/>
      <c r="I222" s="200"/>
      <c r="J222" s="33"/>
      <c r="K222" s="33"/>
      <c r="L222" s="36"/>
      <c r="M222" s="201"/>
      <c r="N222" s="202"/>
      <c r="O222" s="68"/>
      <c r="P222" s="68"/>
      <c r="Q222" s="68"/>
      <c r="R222" s="68"/>
      <c r="S222" s="68"/>
      <c r="T222" s="69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T222" s="14" t="s">
        <v>206</v>
      </c>
      <c r="AU222" s="14" t="s">
        <v>89</v>
      </c>
    </row>
    <row r="223" spans="1:65" s="2" customFormat="1" ht="16.5" customHeight="1">
      <c r="A223" s="31"/>
      <c r="B223" s="32"/>
      <c r="C223" s="184" t="s">
        <v>470</v>
      </c>
      <c r="D223" s="184" t="s">
        <v>189</v>
      </c>
      <c r="E223" s="185" t="s">
        <v>1416</v>
      </c>
      <c r="F223" s="186" t="s">
        <v>1417</v>
      </c>
      <c r="G223" s="187" t="s">
        <v>270</v>
      </c>
      <c r="H223" s="188">
        <v>0.972</v>
      </c>
      <c r="I223" s="189"/>
      <c r="J223" s="190">
        <f>ROUND(I223*H223,1)</f>
        <v>0</v>
      </c>
      <c r="K223" s="191"/>
      <c r="L223" s="36"/>
      <c r="M223" s="192" t="s">
        <v>1</v>
      </c>
      <c r="N223" s="193" t="s">
        <v>44</v>
      </c>
      <c r="O223" s="68"/>
      <c r="P223" s="194">
        <f>O223*H223</f>
        <v>0</v>
      </c>
      <c r="Q223" s="194">
        <v>0</v>
      </c>
      <c r="R223" s="194">
        <f>Q223*H223</f>
        <v>0</v>
      </c>
      <c r="S223" s="194">
        <v>0</v>
      </c>
      <c r="T223" s="195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256</v>
      </c>
      <c r="AT223" s="196" t="s">
        <v>189</v>
      </c>
      <c r="AU223" s="196" t="s">
        <v>89</v>
      </c>
      <c r="AY223" s="14" t="s">
        <v>186</v>
      </c>
      <c r="BE223" s="197">
        <f>IF(N223="základní",J223,0)</f>
        <v>0</v>
      </c>
      <c r="BF223" s="197">
        <f>IF(N223="snížená",J223,0)</f>
        <v>0</v>
      </c>
      <c r="BG223" s="197">
        <f>IF(N223="zákl. přenesená",J223,0)</f>
        <v>0</v>
      </c>
      <c r="BH223" s="197">
        <f>IF(N223="sníž. přenesená",J223,0)</f>
        <v>0</v>
      </c>
      <c r="BI223" s="197">
        <f>IF(N223="nulová",J223,0)</f>
        <v>0</v>
      </c>
      <c r="BJ223" s="14" t="s">
        <v>87</v>
      </c>
      <c r="BK223" s="197">
        <f>ROUND(I223*H223,1)</f>
        <v>0</v>
      </c>
      <c r="BL223" s="14" t="s">
        <v>256</v>
      </c>
      <c r="BM223" s="196" t="s">
        <v>1418</v>
      </c>
    </row>
    <row r="224" spans="1:65" s="2" customFormat="1" ht="16.5" customHeight="1">
      <c r="A224" s="31"/>
      <c r="B224" s="32"/>
      <c r="C224" s="184" t="s">
        <v>474</v>
      </c>
      <c r="D224" s="184" t="s">
        <v>189</v>
      </c>
      <c r="E224" s="185" t="s">
        <v>909</v>
      </c>
      <c r="F224" s="186" t="s">
        <v>910</v>
      </c>
      <c r="G224" s="187" t="s">
        <v>270</v>
      </c>
      <c r="H224" s="188">
        <v>0.972</v>
      </c>
      <c r="I224" s="189"/>
      <c r="J224" s="190">
        <f>ROUND(I224*H224,1)</f>
        <v>0</v>
      </c>
      <c r="K224" s="191"/>
      <c r="L224" s="36"/>
      <c r="M224" s="192" t="s">
        <v>1</v>
      </c>
      <c r="N224" s="193" t="s">
        <v>44</v>
      </c>
      <c r="O224" s="68"/>
      <c r="P224" s="194">
        <f>O224*H224</f>
        <v>0</v>
      </c>
      <c r="Q224" s="194">
        <v>0</v>
      </c>
      <c r="R224" s="194">
        <f>Q224*H224</f>
        <v>0</v>
      </c>
      <c r="S224" s="194">
        <v>0</v>
      </c>
      <c r="T224" s="195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256</v>
      </c>
      <c r="AT224" s="196" t="s">
        <v>189</v>
      </c>
      <c r="AU224" s="196" t="s">
        <v>89</v>
      </c>
      <c r="AY224" s="14" t="s">
        <v>186</v>
      </c>
      <c r="BE224" s="197">
        <f>IF(N224="základní",J224,0)</f>
        <v>0</v>
      </c>
      <c r="BF224" s="197">
        <f>IF(N224="snížená",J224,0)</f>
        <v>0</v>
      </c>
      <c r="BG224" s="197">
        <f>IF(N224="zákl. přenesená",J224,0)</f>
        <v>0</v>
      </c>
      <c r="BH224" s="197">
        <f>IF(N224="sníž. přenesená",J224,0)</f>
        <v>0</v>
      </c>
      <c r="BI224" s="197">
        <f>IF(N224="nulová",J224,0)</f>
        <v>0</v>
      </c>
      <c r="BJ224" s="14" t="s">
        <v>87</v>
      </c>
      <c r="BK224" s="197">
        <f>ROUND(I224*H224,1)</f>
        <v>0</v>
      </c>
      <c r="BL224" s="14" t="s">
        <v>256</v>
      </c>
      <c r="BM224" s="196" t="s">
        <v>1419</v>
      </c>
    </row>
    <row r="225" spans="1:65" s="2" customFormat="1" ht="16.5" customHeight="1">
      <c r="A225" s="31"/>
      <c r="B225" s="32"/>
      <c r="C225" s="184" t="s">
        <v>479</v>
      </c>
      <c r="D225" s="184" t="s">
        <v>189</v>
      </c>
      <c r="E225" s="185" t="s">
        <v>912</v>
      </c>
      <c r="F225" s="186" t="s">
        <v>913</v>
      </c>
      <c r="G225" s="187" t="s">
        <v>270</v>
      </c>
      <c r="H225" s="188">
        <v>0.972</v>
      </c>
      <c r="I225" s="189"/>
      <c r="J225" s="190">
        <f>ROUND(I225*H225,1)</f>
        <v>0</v>
      </c>
      <c r="K225" s="191"/>
      <c r="L225" s="36"/>
      <c r="M225" s="192" t="s">
        <v>1</v>
      </c>
      <c r="N225" s="193" t="s">
        <v>44</v>
      </c>
      <c r="O225" s="68"/>
      <c r="P225" s="194">
        <f>O225*H225</f>
        <v>0</v>
      </c>
      <c r="Q225" s="194">
        <v>0</v>
      </c>
      <c r="R225" s="194">
        <f>Q225*H225</f>
        <v>0</v>
      </c>
      <c r="S225" s="194">
        <v>0</v>
      </c>
      <c r="T225" s="195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256</v>
      </c>
      <c r="AT225" s="196" t="s">
        <v>189</v>
      </c>
      <c r="AU225" s="196" t="s">
        <v>89</v>
      </c>
      <c r="AY225" s="14" t="s">
        <v>186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4" t="s">
        <v>87</v>
      </c>
      <c r="BK225" s="197">
        <f>ROUND(I225*H225,1)</f>
        <v>0</v>
      </c>
      <c r="BL225" s="14" t="s">
        <v>256</v>
      </c>
      <c r="BM225" s="196" t="s">
        <v>1420</v>
      </c>
    </row>
    <row r="226" spans="2:63" s="12" customFormat="1" ht="22.9" customHeight="1">
      <c r="B226" s="168"/>
      <c r="C226" s="169"/>
      <c r="D226" s="170" t="s">
        <v>78</v>
      </c>
      <c r="E226" s="182" t="s">
        <v>1283</v>
      </c>
      <c r="F226" s="182" t="s">
        <v>1284</v>
      </c>
      <c r="G226" s="169"/>
      <c r="H226" s="169"/>
      <c r="I226" s="172"/>
      <c r="J226" s="183">
        <f>BK226</f>
        <v>0</v>
      </c>
      <c r="K226" s="169"/>
      <c r="L226" s="174"/>
      <c r="M226" s="175"/>
      <c r="N226" s="176"/>
      <c r="O226" s="176"/>
      <c r="P226" s="177">
        <f>SUM(P227:P232)</f>
        <v>0</v>
      </c>
      <c r="Q226" s="176"/>
      <c r="R226" s="177">
        <f>SUM(R227:R232)</f>
        <v>1.004778</v>
      </c>
      <c r="S226" s="176"/>
      <c r="T226" s="178">
        <f>SUM(T227:T232)</f>
        <v>0</v>
      </c>
      <c r="AR226" s="179" t="s">
        <v>89</v>
      </c>
      <c r="AT226" s="180" t="s">
        <v>78</v>
      </c>
      <c r="AU226" s="180" t="s">
        <v>87</v>
      </c>
      <c r="AY226" s="179" t="s">
        <v>186</v>
      </c>
      <c r="BK226" s="181">
        <f>SUM(BK227:BK232)</f>
        <v>0</v>
      </c>
    </row>
    <row r="227" spans="1:65" s="2" customFormat="1" ht="16.5" customHeight="1">
      <c r="A227" s="31"/>
      <c r="B227" s="32"/>
      <c r="C227" s="184" t="s">
        <v>484</v>
      </c>
      <c r="D227" s="184" t="s">
        <v>189</v>
      </c>
      <c r="E227" s="185" t="s">
        <v>1285</v>
      </c>
      <c r="F227" s="186" t="s">
        <v>1286</v>
      </c>
      <c r="G227" s="187" t="s">
        <v>197</v>
      </c>
      <c r="H227" s="188">
        <v>62.1</v>
      </c>
      <c r="I227" s="189"/>
      <c r="J227" s="190">
        <f>ROUND(I227*H227,1)</f>
        <v>0</v>
      </c>
      <c r="K227" s="191"/>
      <c r="L227" s="36"/>
      <c r="M227" s="192" t="s">
        <v>1</v>
      </c>
      <c r="N227" s="193" t="s">
        <v>44</v>
      </c>
      <c r="O227" s="68"/>
      <c r="P227" s="194">
        <f>O227*H227</f>
        <v>0</v>
      </c>
      <c r="Q227" s="194">
        <v>0.01608</v>
      </c>
      <c r="R227" s="194">
        <f>Q227*H227</f>
        <v>0.998568</v>
      </c>
      <c r="S227" s="194">
        <v>0</v>
      </c>
      <c r="T227" s="195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256</v>
      </c>
      <c r="AT227" s="196" t="s">
        <v>189</v>
      </c>
      <c r="AU227" s="196" t="s">
        <v>89</v>
      </c>
      <c r="AY227" s="14" t="s">
        <v>186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4" t="s">
        <v>87</v>
      </c>
      <c r="BK227" s="197">
        <f>ROUND(I227*H227,1)</f>
        <v>0</v>
      </c>
      <c r="BL227" s="14" t="s">
        <v>256</v>
      </c>
      <c r="BM227" s="196" t="s">
        <v>1287</v>
      </c>
    </row>
    <row r="228" spans="1:47" s="2" customFormat="1" ht="19.5">
      <c r="A228" s="31"/>
      <c r="B228" s="32"/>
      <c r="C228" s="33"/>
      <c r="D228" s="198" t="s">
        <v>206</v>
      </c>
      <c r="E228" s="33"/>
      <c r="F228" s="199" t="s">
        <v>1421</v>
      </c>
      <c r="G228" s="33"/>
      <c r="H228" s="33"/>
      <c r="I228" s="200"/>
      <c r="J228" s="33"/>
      <c r="K228" s="33"/>
      <c r="L228" s="36"/>
      <c r="M228" s="201"/>
      <c r="N228" s="202"/>
      <c r="O228" s="68"/>
      <c r="P228" s="68"/>
      <c r="Q228" s="68"/>
      <c r="R228" s="68"/>
      <c r="S228" s="68"/>
      <c r="T228" s="69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4" t="s">
        <v>206</v>
      </c>
      <c r="AU228" s="14" t="s">
        <v>89</v>
      </c>
    </row>
    <row r="229" spans="1:65" s="2" customFormat="1" ht="16.5" customHeight="1">
      <c r="A229" s="31"/>
      <c r="B229" s="32"/>
      <c r="C229" s="184" t="s">
        <v>488</v>
      </c>
      <c r="D229" s="184" t="s">
        <v>189</v>
      </c>
      <c r="E229" s="185" t="s">
        <v>1289</v>
      </c>
      <c r="F229" s="186" t="s">
        <v>1290</v>
      </c>
      <c r="G229" s="187" t="s">
        <v>197</v>
      </c>
      <c r="H229" s="188">
        <v>62.1</v>
      </c>
      <c r="I229" s="189"/>
      <c r="J229" s="190">
        <f>ROUND(I229*H229,1)</f>
        <v>0</v>
      </c>
      <c r="K229" s="191"/>
      <c r="L229" s="36"/>
      <c r="M229" s="192" t="s">
        <v>1</v>
      </c>
      <c r="N229" s="193" t="s">
        <v>44</v>
      </c>
      <c r="O229" s="68"/>
      <c r="P229" s="194">
        <f>O229*H229</f>
        <v>0</v>
      </c>
      <c r="Q229" s="194">
        <v>0.0001</v>
      </c>
      <c r="R229" s="194">
        <f>Q229*H229</f>
        <v>0.00621</v>
      </c>
      <c r="S229" s="194">
        <v>0</v>
      </c>
      <c r="T229" s="195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256</v>
      </c>
      <c r="AT229" s="196" t="s">
        <v>189</v>
      </c>
      <c r="AU229" s="196" t="s">
        <v>89</v>
      </c>
      <c r="AY229" s="14" t="s">
        <v>186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4" t="s">
        <v>87</v>
      </c>
      <c r="BK229" s="197">
        <f>ROUND(I229*H229,1)</f>
        <v>0</v>
      </c>
      <c r="BL229" s="14" t="s">
        <v>256</v>
      </c>
      <c r="BM229" s="196" t="s">
        <v>1291</v>
      </c>
    </row>
    <row r="230" spans="1:65" s="2" customFormat="1" ht="16.5" customHeight="1">
      <c r="A230" s="31"/>
      <c r="B230" s="32"/>
      <c r="C230" s="184" t="s">
        <v>492</v>
      </c>
      <c r="D230" s="184" t="s">
        <v>189</v>
      </c>
      <c r="E230" s="185" t="s">
        <v>1422</v>
      </c>
      <c r="F230" s="186" t="s">
        <v>1423</v>
      </c>
      <c r="G230" s="187" t="s">
        <v>270</v>
      </c>
      <c r="H230" s="188">
        <v>1.005</v>
      </c>
      <c r="I230" s="189"/>
      <c r="J230" s="190">
        <f>ROUND(I230*H230,1)</f>
        <v>0</v>
      </c>
      <c r="K230" s="191"/>
      <c r="L230" s="36"/>
      <c r="M230" s="192" t="s">
        <v>1</v>
      </c>
      <c r="N230" s="193" t="s">
        <v>44</v>
      </c>
      <c r="O230" s="68"/>
      <c r="P230" s="194">
        <f>O230*H230</f>
        <v>0</v>
      </c>
      <c r="Q230" s="194">
        <v>0</v>
      </c>
      <c r="R230" s="194">
        <f>Q230*H230</f>
        <v>0</v>
      </c>
      <c r="S230" s="194">
        <v>0</v>
      </c>
      <c r="T230" s="195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256</v>
      </c>
      <c r="AT230" s="196" t="s">
        <v>189</v>
      </c>
      <c r="AU230" s="196" t="s">
        <v>89</v>
      </c>
      <c r="AY230" s="14" t="s">
        <v>186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14" t="s">
        <v>87</v>
      </c>
      <c r="BK230" s="197">
        <f>ROUND(I230*H230,1)</f>
        <v>0</v>
      </c>
      <c r="BL230" s="14" t="s">
        <v>256</v>
      </c>
      <c r="BM230" s="196" t="s">
        <v>1424</v>
      </c>
    </row>
    <row r="231" spans="1:65" s="2" customFormat="1" ht="16.5" customHeight="1">
      <c r="A231" s="31"/>
      <c r="B231" s="32"/>
      <c r="C231" s="184" t="s">
        <v>496</v>
      </c>
      <c r="D231" s="184" t="s">
        <v>189</v>
      </c>
      <c r="E231" s="185" t="s">
        <v>1295</v>
      </c>
      <c r="F231" s="186" t="s">
        <v>1296</v>
      </c>
      <c r="G231" s="187" t="s">
        <v>270</v>
      </c>
      <c r="H231" s="188">
        <v>1.005</v>
      </c>
      <c r="I231" s="189"/>
      <c r="J231" s="190">
        <f>ROUND(I231*H231,1)</f>
        <v>0</v>
      </c>
      <c r="K231" s="191"/>
      <c r="L231" s="36"/>
      <c r="M231" s="192" t="s">
        <v>1</v>
      </c>
      <c r="N231" s="193" t="s">
        <v>44</v>
      </c>
      <c r="O231" s="68"/>
      <c r="P231" s="194">
        <f>O231*H231</f>
        <v>0</v>
      </c>
      <c r="Q231" s="194">
        <v>0</v>
      </c>
      <c r="R231" s="194">
        <f>Q231*H231</f>
        <v>0</v>
      </c>
      <c r="S231" s="194">
        <v>0</v>
      </c>
      <c r="T231" s="195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256</v>
      </c>
      <c r="AT231" s="196" t="s">
        <v>189</v>
      </c>
      <c r="AU231" s="196" t="s">
        <v>89</v>
      </c>
      <c r="AY231" s="14" t="s">
        <v>186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4" t="s">
        <v>87</v>
      </c>
      <c r="BK231" s="197">
        <f>ROUND(I231*H231,1)</f>
        <v>0</v>
      </c>
      <c r="BL231" s="14" t="s">
        <v>256</v>
      </c>
      <c r="BM231" s="196" t="s">
        <v>1425</v>
      </c>
    </row>
    <row r="232" spans="1:65" s="2" customFormat="1" ht="16.5" customHeight="1">
      <c r="A232" s="31"/>
      <c r="B232" s="32"/>
      <c r="C232" s="184" t="s">
        <v>500</v>
      </c>
      <c r="D232" s="184" t="s">
        <v>189</v>
      </c>
      <c r="E232" s="185" t="s">
        <v>1298</v>
      </c>
      <c r="F232" s="186" t="s">
        <v>1299</v>
      </c>
      <c r="G232" s="187" t="s">
        <v>270</v>
      </c>
      <c r="H232" s="188">
        <v>1.005</v>
      </c>
      <c r="I232" s="189"/>
      <c r="J232" s="190">
        <f>ROUND(I232*H232,1)</f>
        <v>0</v>
      </c>
      <c r="K232" s="191"/>
      <c r="L232" s="36"/>
      <c r="M232" s="192" t="s">
        <v>1</v>
      </c>
      <c r="N232" s="193" t="s">
        <v>44</v>
      </c>
      <c r="O232" s="68"/>
      <c r="P232" s="194">
        <f>O232*H232</f>
        <v>0</v>
      </c>
      <c r="Q232" s="194">
        <v>0</v>
      </c>
      <c r="R232" s="194">
        <f>Q232*H232</f>
        <v>0</v>
      </c>
      <c r="S232" s="194">
        <v>0</v>
      </c>
      <c r="T232" s="19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256</v>
      </c>
      <c r="AT232" s="196" t="s">
        <v>189</v>
      </c>
      <c r="AU232" s="196" t="s">
        <v>89</v>
      </c>
      <c r="AY232" s="14" t="s">
        <v>186</v>
      </c>
      <c r="BE232" s="197">
        <f>IF(N232="základní",J232,0)</f>
        <v>0</v>
      </c>
      <c r="BF232" s="197">
        <f>IF(N232="snížená",J232,0)</f>
        <v>0</v>
      </c>
      <c r="BG232" s="197">
        <f>IF(N232="zákl. přenesená",J232,0)</f>
        <v>0</v>
      </c>
      <c r="BH232" s="197">
        <f>IF(N232="sníž. přenesená",J232,0)</f>
        <v>0</v>
      </c>
      <c r="BI232" s="197">
        <f>IF(N232="nulová",J232,0)</f>
        <v>0</v>
      </c>
      <c r="BJ232" s="14" t="s">
        <v>87</v>
      </c>
      <c r="BK232" s="197">
        <f>ROUND(I232*H232,1)</f>
        <v>0</v>
      </c>
      <c r="BL232" s="14" t="s">
        <v>256</v>
      </c>
      <c r="BM232" s="196" t="s">
        <v>1426</v>
      </c>
    </row>
    <row r="233" spans="2:63" s="12" customFormat="1" ht="22.9" customHeight="1">
      <c r="B233" s="168"/>
      <c r="C233" s="169"/>
      <c r="D233" s="170" t="s">
        <v>78</v>
      </c>
      <c r="E233" s="182" t="s">
        <v>627</v>
      </c>
      <c r="F233" s="182" t="s">
        <v>628</v>
      </c>
      <c r="G233" s="169"/>
      <c r="H233" s="169"/>
      <c r="I233" s="172"/>
      <c r="J233" s="183">
        <f>BK233</f>
        <v>0</v>
      </c>
      <c r="K233" s="169"/>
      <c r="L233" s="174"/>
      <c r="M233" s="175"/>
      <c r="N233" s="176"/>
      <c r="O233" s="176"/>
      <c r="P233" s="177">
        <f>SUM(P234:P240)</f>
        <v>0</v>
      </c>
      <c r="Q233" s="176"/>
      <c r="R233" s="177">
        <f>SUM(R234:R240)</f>
        <v>0</v>
      </c>
      <c r="S233" s="176"/>
      <c r="T233" s="178">
        <f>SUM(T234:T240)</f>
        <v>1.50804</v>
      </c>
      <c r="AR233" s="179" t="s">
        <v>89</v>
      </c>
      <c r="AT233" s="180" t="s">
        <v>78</v>
      </c>
      <c r="AU233" s="180" t="s">
        <v>87</v>
      </c>
      <c r="AY233" s="179" t="s">
        <v>186</v>
      </c>
      <c r="BK233" s="181">
        <f>SUM(BK234:BK240)</f>
        <v>0</v>
      </c>
    </row>
    <row r="234" spans="1:65" s="2" customFormat="1" ht="16.5" customHeight="1">
      <c r="A234" s="31"/>
      <c r="B234" s="32"/>
      <c r="C234" s="184" t="s">
        <v>506</v>
      </c>
      <c r="D234" s="184" t="s">
        <v>189</v>
      </c>
      <c r="E234" s="185" t="s">
        <v>1427</v>
      </c>
      <c r="F234" s="186" t="s">
        <v>1428</v>
      </c>
      <c r="G234" s="187" t="s">
        <v>197</v>
      </c>
      <c r="H234" s="188">
        <v>78</v>
      </c>
      <c r="I234" s="189"/>
      <c r="J234" s="190">
        <f>ROUND(I234*H234,1)</f>
        <v>0</v>
      </c>
      <c r="K234" s="191"/>
      <c r="L234" s="36"/>
      <c r="M234" s="192" t="s">
        <v>1</v>
      </c>
      <c r="N234" s="193" t="s">
        <v>44</v>
      </c>
      <c r="O234" s="68"/>
      <c r="P234" s="194">
        <f>O234*H234</f>
        <v>0</v>
      </c>
      <c r="Q234" s="194">
        <v>0</v>
      </c>
      <c r="R234" s="194">
        <f>Q234*H234</f>
        <v>0</v>
      </c>
      <c r="S234" s="194">
        <v>0.01098</v>
      </c>
      <c r="T234" s="195">
        <f>S234*H234</f>
        <v>0.85644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256</v>
      </c>
      <c r="AT234" s="196" t="s">
        <v>189</v>
      </c>
      <c r="AU234" s="196" t="s">
        <v>89</v>
      </c>
      <c r="AY234" s="14" t="s">
        <v>186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4" t="s">
        <v>87</v>
      </c>
      <c r="BK234" s="197">
        <f>ROUND(I234*H234,1)</f>
        <v>0</v>
      </c>
      <c r="BL234" s="14" t="s">
        <v>256</v>
      </c>
      <c r="BM234" s="196" t="s">
        <v>1429</v>
      </c>
    </row>
    <row r="235" spans="1:47" s="2" customFormat="1" ht="19.5">
      <c r="A235" s="31"/>
      <c r="B235" s="32"/>
      <c r="C235" s="33"/>
      <c r="D235" s="198" t="s">
        <v>206</v>
      </c>
      <c r="E235" s="33"/>
      <c r="F235" s="199" t="s">
        <v>1430</v>
      </c>
      <c r="G235" s="33"/>
      <c r="H235" s="33"/>
      <c r="I235" s="200"/>
      <c r="J235" s="33"/>
      <c r="K235" s="33"/>
      <c r="L235" s="36"/>
      <c r="M235" s="201"/>
      <c r="N235" s="202"/>
      <c r="O235" s="68"/>
      <c r="P235" s="68"/>
      <c r="Q235" s="68"/>
      <c r="R235" s="68"/>
      <c r="S235" s="68"/>
      <c r="T235" s="69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T235" s="14" t="s">
        <v>206</v>
      </c>
      <c r="AU235" s="14" t="s">
        <v>89</v>
      </c>
    </row>
    <row r="236" spans="1:65" s="2" customFormat="1" ht="16.5" customHeight="1">
      <c r="A236" s="31"/>
      <c r="B236" s="32"/>
      <c r="C236" s="184" t="s">
        <v>510</v>
      </c>
      <c r="D236" s="184" t="s">
        <v>189</v>
      </c>
      <c r="E236" s="185" t="s">
        <v>1155</v>
      </c>
      <c r="F236" s="186" t="s">
        <v>1156</v>
      </c>
      <c r="G236" s="187" t="s">
        <v>197</v>
      </c>
      <c r="H236" s="188">
        <v>78</v>
      </c>
      <c r="I236" s="189"/>
      <c r="J236" s="190">
        <f>ROUND(I236*H236,1)</f>
        <v>0</v>
      </c>
      <c r="K236" s="191"/>
      <c r="L236" s="36"/>
      <c r="M236" s="192" t="s">
        <v>1</v>
      </c>
      <c r="N236" s="193" t="s">
        <v>44</v>
      </c>
      <c r="O236" s="68"/>
      <c r="P236" s="194">
        <f>O236*H236</f>
        <v>0</v>
      </c>
      <c r="Q236" s="194">
        <v>0</v>
      </c>
      <c r="R236" s="194">
        <f>Q236*H236</f>
        <v>0</v>
      </c>
      <c r="S236" s="194">
        <v>0.008</v>
      </c>
      <c r="T236" s="195">
        <f>S236*H236</f>
        <v>0.624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256</v>
      </c>
      <c r="AT236" s="196" t="s">
        <v>189</v>
      </c>
      <c r="AU236" s="196" t="s">
        <v>89</v>
      </c>
      <c r="AY236" s="14" t="s">
        <v>186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4" t="s">
        <v>87</v>
      </c>
      <c r="BK236" s="197">
        <f>ROUND(I236*H236,1)</f>
        <v>0</v>
      </c>
      <c r="BL236" s="14" t="s">
        <v>256</v>
      </c>
      <c r="BM236" s="196" t="s">
        <v>1431</v>
      </c>
    </row>
    <row r="237" spans="1:65" s="2" customFormat="1" ht="16.5" customHeight="1">
      <c r="A237" s="31"/>
      <c r="B237" s="32"/>
      <c r="C237" s="184" t="s">
        <v>514</v>
      </c>
      <c r="D237" s="184" t="s">
        <v>189</v>
      </c>
      <c r="E237" s="185" t="s">
        <v>630</v>
      </c>
      <c r="F237" s="186" t="s">
        <v>631</v>
      </c>
      <c r="G237" s="187" t="s">
        <v>192</v>
      </c>
      <c r="H237" s="188">
        <v>1</v>
      </c>
      <c r="I237" s="189"/>
      <c r="J237" s="190">
        <f>ROUND(I237*H237,1)</f>
        <v>0</v>
      </c>
      <c r="K237" s="191"/>
      <c r="L237" s="36"/>
      <c r="M237" s="192" t="s">
        <v>1</v>
      </c>
      <c r="N237" s="193" t="s">
        <v>44</v>
      </c>
      <c r="O237" s="68"/>
      <c r="P237" s="194">
        <f>O237*H237</f>
        <v>0</v>
      </c>
      <c r="Q237" s="194">
        <v>0</v>
      </c>
      <c r="R237" s="194">
        <f>Q237*H237</f>
        <v>0</v>
      </c>
      <c r="S237" s="194">
        <v>0.0018</v>
      </c>
      <c r="T237" s="195">
        <f>S237*H237</f>
        <v>0.0018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256</v>
      </c>
      <c r="AT237" s="196" t="s">
        <v>189</v>
      </c>
      <c r="AU237" s="196" t="s">
        <v>89</v>
      </c>
      <c r="AY237" s="14" t="s">
        <v>186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14" t="s">
        <v>87</v>
      </c>
      <c r="BK237" s="197">
        <f>ROUND(I237*H237,1)</f>
        <v>0</v>
      </c>
      <c r="BL237" s="14" t="s">
        <v>256</v>
      </c>
      <c r="BM237" s="196" t="s">
        <v>632</v>
      </c>
    </row>
    <row r="238" spans="1:65" s="2" customFormat="1" ht="16.5" customHeight="1">
      <c r="A238" s="31"/>
      <c r="B238" s="32"/>
      <c r="C238" s="184" t="s">
        <v>518</v>
      </c>
      <c r="D238" s="184" t="s">
        <v>189</v>
      </c>
      <c r="E238" s="185" t="s">
        <v>634</v>
      </c>
      <c r="F238" s="186" t="s">
        <v>635</v>
      </c>
      <c r="G238" s="187" t="s">
        <v>192</v>
      </c>
      <c r="H238" s="188">
        <v>1</v>
      </c>
      <c r="I238" s="189"/>
      <c r="J238" s="190">
        <f>ROUND(I238*H238,1)</f>
        <v>0</v>
      </c>
      <c r="K238" s="191"/>
      <c r="L238" s="36"/>
      <c r="M238" s="192" t="s">
        <v>1</v>
      </c>
      <c r="N238" s="193" t="s">
        <v>44</v>
      </c>
      <c r="O238" s="68"/>
      <c r="P238" s="194">
        <f>O238*H238</f>
        <v>0</v>
      </c>
      <c r="Q238" s="194">
        <v>0</v>
      </c>
      <c r="R238" s="194">
        <f>Q238*H238</f>
        <v>0</v>
      </c>
      <c r="S238" s="194">
        <v>0.024</v>
      </c>
      <c r="T238" s="195">
        <f>S238*H238</f>
        <v>0.024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256</v>
      </c>
      <c r="AT238" s="196" t="s">
        <v>189</v>
      </c>
      <c r="AU238" s="196" t="s">
        <v>89</v>
      </c>
      <c r="AY238" s="14" t="s">
        <v>186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4" t="s">
        <v>87</v>
      </c>
      <c r="BK238" s="197">
        <f>ROUND(I238*H238,1)</f>
        <v>0</v>
      </c>
      <c r="BL238" s="14" t="s">
        <v>256</v>
      </c>
      <c r="BM238" s="196" t="s">
        <v>636</v>
      </c>
    </row>
    <row r="239" spans="1:65" s="2" customFormat="1" ht="24.2" customHeight="1">
      <c r="A239" s="31"/>
      <c r="B239" s="32"/>
      <c r="C239" s="184" t="s">
        <v>522</v>
      </c>
      <c r="D239" s="184" t="s">
        <v>189</v>
      </c>
      <c r="E239" s="185" t="s">
        <v>638</v>
      </c>
      <c r="F239" s="186" t="s">
        <v>1432</v>
      </c>
      <c r="G239" s="187" t="s">
        <v>624</v>
      </c>
      <c r="H239" s="188">
        <v>1</v>
      </c>
      <c r="I239" s="189"/>
      <c r="J239" s="190">
        <f>ROUND(I239*H239,1)</f>
        <v>0</v>
      </c>
      <c r="K239" s="191"/>
      <c r="L239" s="36"/>
      <c r="M239" s="192" t="s">
        <v>1</v>
      </c>
      <c r="N239" s="193" t="s">
        <v>44</v>
      </c>
      <c r="O239" s="68"/>
      <c r="P239" s="194">
        <f>O239*H239</f>
        <v>0</v>
      </c>
      <c r="Q239" s="194">
        <v>0</v>
      </c>
      <c r="R239" s="194">
        <f>Q239*H239</f>
        <v>0</v>
      </c>
      <c r="S239" s="194">
        <v>0.0018</v>
      </c>
      <c r="T239" s="195">
        <f>S239*H239</f>
        <v>0.0018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256</v>
      </c>
      <c r="AT239" s="196" t="s">
        <v>189</v>
      </c>
      <c r="AU239" s="196" t="s">
        <v>89</v>
      </c>
      <c r="AY239" s="14" t="s">
        <v>186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4" t="s">
        <v>87</v>
      </c>
      <c r="BK239" s="197">
        <f>ROUND(I239*H239,1)</f>
        <v>0</v>
      </c>
      <c r="BL239" s="14" t="s">
        <v>256</v>
      </c>
      <c r="BM239" s="196" t="s">
        <v>640</v>
      </c>
    </row>
    <row r="240" spans="1:47" s="2" customFormat="1" ht="29.25">
      <c r="A240" s="31"/>
      <c r="B240" s="32"/>
      <c r="C240" s="33"/>
      <c r="D240" s="198" t="s">
        <v>206</v>
      </c>
      <c r="E240" s="33"/>
      <c r="F240" s="199" t="s">
        <v>1433</v>
      </c>
      <c r="G240" s="33"/>
      <c r="H240" s="33"/>
      <c r="I240" s="200"/>
      <c r="J240" s="33"/>
      <c r="K240" s="33"/>
      <c r="L240" s="36"/>
      <c r="M240" s="201"/>
      <c r="N240" s="202"/>
      <c r="O240" s="68"/>
      <c r="P240" s="68"/>
      <c r="Q240" s="68"/>
      <c r="R240" s="68"/>
      <c r="S240" s="68"/>
      <c r="T240" s="69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T240" s="14" t="s">
        <v>206</v>
      </c>
      <c r="AU240" s="14" t="s">
        <v>89</v>
      </c>
    </row>
    <row r="241" spans="2:63" s="12" customFormat="1" ht="22.9" customHeight="1">
      <c r="B241" s="168"/>
      <c r="C241" s="169"/>
      <c r="D241" s="170" t="s">
        <v>78</v>
      </c>
      <c r="E241" s="182" t="s">
        <v>1117</v>
      </c>
      <c r="F241" s="182" t="s">
        <v>1118</v>
      </c>
      <c r="G241" s="169"/>
      <c r="H241" s="169"/>
      <c r="I241" s="172"/>
      <c r="J241" s="183">
        <f>BK241</f>
        <v>0</v>
      </c>
      <c r="K241" s="169"/>
      <c r="L241" s="174"/>
      <c r="M241" s="175"/>
      <c r="N241" s="176"/>
      <c r="O241" s="176"/>
      <c r="P241" s="177">
        <f>SUM(P242:P243)</f>
        <v>0</v>
      </c>
      <c r="Q241" s="176"/>
      <c r="R241" s="177">
        <f>SUM(R242:R243)</f>
        <v>0</v>
      </c>
      <c r="S241" s="176"/>
      <c r="T241" s="178">
        <f>SUM(T242:T243)</f>
        <v>1.196</v>
      </c>
      <c r="AR241" s="179" t="s">
        <v>89</v>
      </c>
      <c r="AT241" s="180" t="s">
        <v>78</v>
      </c>
      <c r="AU241" s="180" t="s">
        <v>87</v>
      </c>
      <c r="AY241" s="179" t="s">
        <v>186</v>
      </c>
      <c r="BK241" s="181">
        <f>SUM(BK242:BK243)</f>
        <v>0</v>
      </c>
    </row>
    <row r="242" spans="1:65" s="2" customFormat="1" ht="16.5" customHeight="1">
      <c r="A242" s="31"/>
      <c r="B242" s="32"/>
      <c r="C242" s="184" t="s">
        <v>526</v>
      </c>
      <c r="D242" s="184" t="s">
        <v>189</v>
      </c>
      <c r="E242" s="185" t="s">
        <v>1119</v>
      </c>
      <c r="F242" s="186" t="s">
        <v>1120</v>
      </c>
      <c r="G242" s="187" t="s">
        <v>197</v>
      </c>
      <c r="H242" s="188">
        <v>59.8</v>
      </c>
      <c r="I242" s="189"/>
      <c r="J242" s="190">
        <f>ROUND(I242*H242,1)</f>
        <v>0</v>
      </c>
      <c r="K242" s="191"/>
      <c r="L242" s="36"/>
      <c r="M242" s="192" t="s">
        <v>1</v>
      </c>
      <c r="N242" s="193" t="s">
        <v>44</v>
      </c>
      <c r="O242" s="68"/>
      <c r="P242" s="194">
        <f>O242*H242</f>
        <v>0</v>
      </c>
      <c r="Q242" s="194">
        <v>0</v>
      </c>
      <c r="R242" s="194">
        <f>Q242*H242</f>
        <v>0</v>
      </c>
      <c r="S242" s="194">
        <v>0.02</v>
      </c>
      <c r="T242" s="195">
        <f>S242*H242</f>
        <v>1.196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256</v>
      </c>
      <c r="AT242" s="196" t="s">
        <v>189</v>
      </c>
      <c r="AU242" s="196" t="s">
        <v>89</v>
      </c>
      <c r="AY242" s="14" t="s">
        <v>186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14" t="s">
        <v>87</v>
      </c>
      <c r="BK242" s="197">
        <f>ROUND(I242*H242,1)</f>
        <v>0</v>
      </c>
      <c r="BL242" s="14" t="s">
        <v>256</v>
      </c>
      <c r="BM242" s="196" t="s">
        <v>1121</v>
      </c>
    </row>
    <row r="243" spans="1:47" s="2" customFormat="1" ht="19.5">
      <c r="A243" s="31"/>
      <c r="B243" s="32"/>
      <c r="C243" s="33"/>
      <c r="D243" s="198" t="s">
        <v>206</v>
      </c>
      <c r="E243" s="33"/>
      <c r="F243" s="199" t="s">
        <v>1434</v>
      </c>
      <c r="G243" s="33"/>
      <c r="H243" s="33"/>
      <c r="I243" s="200"/>
      <c r="J243" s="33"/>
      <c r="K243" s="33"/>
      <c r="L243" s="36"/>
      <c r="M243" s="201"/>
      <c r="N243" s="202"/>
      <c r="O243" s="68"/>
      <c r="P243" s="68"/>
      <c r="Q243" s="68"/>
      <c r="R243" s="68"/>
      <c r="S243" s="68"/>
      <c r="T243" s="69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T243" s="14" t="s">
        <v>206</v>
      </c>
      <c r="AU243" s="14" t="s">
        <v>89</v>
      </c>
    </row>
    <row r="244" spans="2:63" s="12" customFormat="1" ht="22.9" customHeight="1">
      <c r="B244" s="168"/>
      <c r="C244" s="169"/>
      <c r="D244" s="170" t="s">
        <v>78</v>
      </c>
      <c r="E244" s="182" t="s">
        <v>654</v>
      </c>
      <c r="F244" s="182" t="s">
        <v>655</v>
      </c>
      <c r="G244" s="169"/>
      <c r="H244" s="169"/>
      <c r="I244" s="172"/>
      <c r="J244" s="183">
        <f>BK244</f>
        <v>0</v>
      </c>
      <c r="K244" s="169"/>
      <c r="L244" s="174"/>
      <c r="M244" s="175"/>
      <c r="N244" s="176"/>
      <c r="O244" s="176"/>
      <c r="P244" s="177">
        <f>SUM(P245:P260)</f>
        <v>0</v>
      </c>
      <c r="Q244" s="176"/>
      <c r="R244" s="177">
        <f>SUM(R245:R260)</f>
        <v>0.7053270000000001</v>
      </c>
      <c r="S244" s="176"/>
      <c r="T244" s="178">
        <f>SUM(T245:T260)</f>
        <v>0.19092</v>
      </c>
      <c r="AR244" s="179" t="s">
        <v>89</v>
      </c>
      <c r="AT244" s="180" t="s">
        <v>78</v>
      </c>
      <c r="AU244" s="180" t="s">
        <v>87</v>
      </c>
      <c r="AY244" s="179" t="s">
        <v>186</v>
      </c>
      <c r="BK244" s="181">
        <f>SUM(BK245:BK260)</f>
        <v>0</v>
      </c>
    </row>
    <row r="245" spans="1:65" s="2" customFormat="1" ht="16.5" customHeight="1">
      <c r="A245" s="31"/>
      <c r="B245" s="32"/>
      <c r="C245" s="184" t="s">
        <v>530</v>
      </c>
      <c r="D245" s="184" t="s">
        <v>189</v>
      </c>
      <c r="E245" s="185" t="s">
        <v>657</v>
      </c>
      <c r="F245" s="186" t="s">
        <v>658</v>
      </c>
      <c r="G245" s="187" t="s">
        <v>197</v>
      </c>
      <c r="H245" s="188">
        <v>62.1</v>
      </c>
      <c r="I245" s="189"/>
      <c r="J245" s="190">
        <f>ROUND(I245*H245,1)</f>
        <v>0</v>
      </c>
      <c r="K245" s="191"/>
      <c r="L245" s="36"/>
      <c r="M245" s="192" t="s">
        <v>1</v>
      </c>
      <c r="N245" s="193" t="s">
        <v>44</v>
      </c>
      <c r="O245" s="68"/>
      <c r="P245" s="194">
        <f>O245*H245</f>
        <v>0</v>
      </c>
      <c r="Q245" s="194">
        <v>0</v>
      </c>
      <c r="R245" s="194">
        <f>Q245*H245</f>
        <v>0</v>
      </c>
      <c r="S245" s="194">
        <v>0</v>
      </c>
      <c r="T245" s="195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6" t="s">
        <v>256</v>
      </c>
      <c r="AT245" s="196" t="s">
        <v>189</v>
      </c>
      <c r="AU245" s="196" t="s">
        <v>89</v>
      </c>
      <c r="AY245" s="14" t="s">
        <v>186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14" t="s">
        <v>87</v>
      </c>
      <c r="BK245" s="197">
        <f>ROUND(I245*H245,1)</f>
        <v>0</v>
      </c>
      <c r="BL245" s="14" t="s">
        <v>256</v>
      </c>
      <c r="BM245" s="196" t="s">
        <v>1304</v>
      </c>
    </row>
    <row r="246" spans="1:65" s="2" customFormat="1" ht="16.5" customHeight="1">
      <c r="A246" s="31"/>
      <c r="B246" s="32"/>
      <c r="C246" s="184" t="s">
        <v>534</v>
      </c>
      <c r="D246" s="184" t="s">
        <v>189</v>
      </c>
      <c r="E246" s="185" t="s">
        <v>661</v>
      </c>
      <c r="F246" s="186" t="s">
        <v>662</v>
      </c>
      <c r="G246" s="187" t="s">
        <v>197</v>
      </c>
      <c r="H246" s="188">
        <v>62.1</v>
      </c>
      <c r="I246" s="189"/>
      <c r="J246" s="190">
        <f>ROUND(I246*H246,1)</f>
        <v>0</v>
      </c>
      <c r="K246" s="191"/>
      <c r="L246" s="36"/>
      <c r="M246" s="192" t="s">
        <v>1</v>
      </c>
      <c r="N246" s="193" t="s">
        <v>44</v>
      </c>
      <c r="O246" s="68"/>
      <c r="P246" s="194">
        <f>O246*H246</f>
        <v>0</v>
      </c>
      <c r="Q246" s="194">
        <v>3E-05</v>
      </c>
      <c r="R246" s="194">
        <f>Q246*H246</f>
        <v>0.001863</v>
      </c>
      <c r="S246" s="194">
        <v>0</v>
      </c>
      <c r="T246" s="195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256</v>
      </c>
      <c r="AT246" s="196" t="s">
        <v>189</v>
      </c>
      <c r="AU246" s="196" t="s">
        <v>89</v>
      </c>
      <c r="AY246" s="14" t="s">
        <v>186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4" t="s">
        <v>87</v>
      </c>
      <c r="BK246" s="197">
        <f>ROUND(I246*H246,1)</f>
        <v>0</v>
      </c>
      <c r="BL246" s="14" t="s">
        <v>256</v>
      </c>
      <c r="BM246" s="196" t="s">
        <v>1305</v>
      </c>
    </row>
    <row r="247" spans="1:65" s="2" customFormat="1" ht="16.5" customHeight="1">
      <c r="A247" s="31"/>
      <c r="B247" s="32"/>
      <c r="C247" s="184" t="s">
        <v>540</v>
      </c>
      <c r="D247" s="184" t="s">
        <v>189</v>
      </c>
      <c r="E247" s="185" t="s">
        <v>670</v>
      </c>
      <c r="F247" s="186" t="s">
        <v>671</v>
      </c>
      <c r="G247" s="187" t="s">
        <v>197</v>
      </c>
      <c r="H247" s="188">
        <v>62.1</v>
      </c>
      <c r="I247" s="189"/>
      <c r="J247" s="190">
        <f>ROUND(I247*H247,1)</f>
        <v>0</v>
      </c>
      <c r="K247" s="191"/>
      <c r="L247" s="36"/>
      <c r="M247" s="192" t="s">
        <v>1</v>
      </c>
      <c r="N247" s="193" t="s">
        <v>44</v>
      </c>
      <c r="O247" s="68"/>
      <c r="P247" s="194">
        <f>O247*H247</f>
        <v>0</v>
      </c>
      <c r="Q247" s="194">
        <v>0.0075</v>
      </c>
      <c r="R247" s="194">
        <f>Q247*H247</f>
        <v>0.46575</v>
      </c>
      <c r="S247" s="194">
        <v>0</v>
      </c>
      <c r="T247" s="195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6" t="s">
        <v>256</v>
      </c>
      <c r="AT247" s="196" t="s">
        <v>189</v>
      </c>
      <c r="AU247" s="196" t="s">
        <v>89</v>
      </c>
      <c r="AY247" s="14" t="s">
        <v>186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14" t="s">
        <v>87</v>
      </c>
      <c r="BK247" s="197">
        <f>ROUND(I247*H247,1)</f>
        <v>0</v>
      </c>
      <c r="BL247" s="14" t="s">
        <v>256</v>
      </c>
      <c r="BM247" s="196" t="s">
        <v>1306</v>
      </c>
    </row>
    <row r="248" spans="1:65" s="2" customFormat="1" ht="16.5" customHeight="1">
      <c r="A248" s="31"/>
      <c r="B248" s="32"/>
      <c r="C248" s="184" t="s">
        <v>544</v>
      </c>
      <c r="D248" s="184" t="s">
        <v>189</v>
      </c>
      <c r="E248" s="185" t="s">
        <v>674</v>
      </c>
      <c r="F248" s="186" t="s">
        <v>675</v>
      </c>
      <c r="G248" s="187" t="s">
        <v>197</v>
      </c>
      <c r="H248" s="188">
        <v>59.8</v>
      </c>
      <c r="I248" s="189"/>
      <c r="J248" s="190">
        <f>ROUND(I248*H248,1)</f>
        <v>0</v>
      </c>
      <c r="K248" s="191"/>
      <c r="L248" s="36"/>
      <c r="M248" s="192" t="s">
        <v>1</v>
      </c>
      <c r="N248" s="193" t="s">
        <v>44</v>
      </c>
      <c r="O248" s="68"/>
      <c r="P248" s="194">
        <f>O248*H248</f>
        <v>0</v>
      </c>
      <c r="Q248" s="194">
        <v>0</v>
      </c>
      <c r="R248" s="194">
        <f>Q248*H248</f>
        <v>0</v>
      </c>
      <c r="S248" s="194">
        <v>0.003</v>
      </c>
      <c r="T248" s="195">
        <f>S248*H248</f>
        <v>0.1794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6" t="s">
        <v>256</v>
      </c>
      <c r="AT248" s="196" t="s">
        <v>189</v>
      </c>
      <c r="AU248" s="196" t="s">
        <v>89</v>
      </c>
      <c r="AY248" s="14" t="s">
        <v>186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14" t="s">
        <v>87</v>
      </c>
      <c r="BK248" s="197">
        <f>ROUND(I248*H248,1)</f>
        <v>0</v>
      </c>
      <c r="BL248" s="14" t="s">
        <v>256</v>
      </c>
      <c r="BM248" s="196" t="s">
        <v>676</v>
      </c>
    </row>
    <row r="249" spans="1:47" s="2" customFormat="1" ht="19.5">
      <c r="A249" s="31"/>
      <c r="B249" s="32"/>
      <c r="C249" s="33"/>
      <c r="D249" s="198" t="s">
        <v>206</v>
      </c>
      <c r="E249" s="33"/>
      <c r="F249" s="199" t="s">
        <v>1435</v>
      </c>
      <c r="G249" s="33"/>
      <c r="H249" s="33"/>
      <c r="I249" s="200"/>
      <c r="J249" s="33"/>
      <c r="K249" s="33"/>
      <c r="L249" s="36"/>
      <c r="M249" s="201"/>
      <c r="N249" s="202"/>
      <c r="O249" s="68"/>
      <c r="P249" s="68"/>
      <c r="Q249" s="68"/>
      <c r="R249" s="68"/>
      <c r="S249" s="68"/>
      <c r="T249" s="69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T249" s="14" t="s">
        <v>206</v>
      </c>
      <c r="AU249" s="14" t="s">
        <v>89</v>
      </c>
    </row>
    <row r="250" spans="1:65" s="2" customFormat="1" ht="16.5" customHeight="1">
      <c r="A250" s="31"/>
      <c r="B250" s="32"/>
      <c r="C250" s="184" t="s">
        <v>548</v>
      </c>
      <c r="D250" s="184" t="s">
        <v>189</v>
      </c>
      <c r="E250" s="185" t="s">
        <v>679</v>
      </c>
      <c r="F250" s="186" t="s">
        <v>680</v>
      </c>
      <c r="G250" s="187" t="s">
        <v>197</v>
      </c>
      <c r="H250" s="188">
        <v>62.1</v>
      </c>
      <c r="I250" s="189"/>
      <c r="J250" s="190">
        <f>ROUND(I250*H250,1)</f>
        <v>0</v>
      </c>
      <c r="K250" s="191"/>
      <c r="L250" s="36"/>
      <c r="M250" s="192" t="s">
        <v>1</v>
      </c>
      <c r="N250" s="193" t="s">
        <v>44</v>
      </c>
      <c r="O250" s="68"/>
      <c r="P250" s="194">
        <f>O250*H250</f>
        <v>0</v>
      </c>
      <c r="Q250" s="194">
        <v>0.0007</v>
      </c>
      <c r="R250" s="194">
        <f>Q250*H250</f>
        <v>0.04347</v>
      </c>
      <c r="S250" s="194">
        <v>0</v>
      </c>
      <c r="T250" s="195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6" t="s">
        <v>256</v>
      </c>
      <c r="AT250" s="196" t="s">
        <v>189</v>
      </c>
      <c r="AU250" s="196" t="s">
        <v>89</v>
      </c>
      <c r="AY250" s="14" t="s">
        <v>186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14" t="s">
        <v>87</v>
      </c>
      <c r="BK250" s="197">
        <f>ROUND(I250*H250,1)</f>
        <v>0</v>
      </c>
      <c r="BL250" s="14" t="s">
        <v>256</v>
      </c>
      <c r="BM250" s="196" t="s">
        <v>1308</v>
      </c>
    </row>
    <row r="251" spans="1:47" s="2" customFormat="1" ht="19.5">
      <c r="A251" s="31"/>
      <c r="B251" s="32"/>
      <c r="C251" s="33"/>
      <c r="D251" s="198" t="s">
        <v>206</v>
      </c>
      <c r="E251" s="33"/>
      <c r="F251" s="199" t="s">
        <v>1436</v>
      </c>
      <c r="G251" s="33"/>
      <c r="H251" s="33"/>
      <c r="I251" s="200"/>
      <c r="J251" s="33"/>
      <c r="K251" s="33"/>
      <c r="L251" s="36"/>
      <c r="M251" s="201"/>
      <c r="N251" s="202"/>
      <c r="O251" s="68"/>
      <c r="P251" s="68"/>
      <c r="Q251" s="68"/>
      <c r="R251" s="68"/>
      <c r="S251" s="68"/>
      <c r="T251" s="69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T251" s="14" t="s">
        <v>206</v>
      </c>
      <c r="AU251" s="14" t="s">
        <v>89</v>
      </c>
    </row>
    <row r="252" spans="1:65" s="2" customFormat="1" ht="24.2" customHeight="1">
      <c r="A252" s="31"/>
      <c r="B252" s="32"/>
      <c r="C252" s="203" t="s">
        <v>552</v>
      </c>
      <c r="D252" s="203" t="s">
        <v>480</v>
      </c>
      <c r="E252" s="204" t="s">
        <v>683</v>
      </c>
      <c r="F252" s="205" t="s">
        <v>684</v>
      </c>
      <c r="G252" s="206" t="s">
        <v>197</v>
      </c>
      <c r="H252" s="207">
        <v>62.52</v>
      </c>
      <c r="I252" s="208"/>
      <c r="J252" s="209">
        <f aca="true" t="shared" si="50" ref="J252:J260">ROUND(I252*H252,1)</f>
        <v>0</v>
      </c>
      <c r="K252" s="210"/>
      <c r="L252" s="211"/>
      <c r="M252" s="212" t="s">
        <v>1</v>
      </c>
      <c r="N252" s="213" t="s">
        <v>44</v>
      </c>
      <c r="O252" s="68"/>
      <c r="P252" s="194">
        <f aca="true" t="shared" si="51" ref="P252:P260">O252*H252</f>
        <v>0</v>
      </c>
      <c r="Q252" s="194">
        <v>0.0029</v>
      </c>
      <c r="R252" s="194">
        <f aca="true" t="shared" si="52" ref="R252:R260">Q252*H252</f>
        <v>0.181308</v>
      </c>
      <c r="S252" s="194">
        <v>0</v>
      </c>
      <c r="T252" s="195">
        <f aca="true" t="shared" si="53" ref="T252:T260"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6" t="s">
        <v>330</v>
      </c>
      <c r="AT252" s="196" t="s">
        <v>480</v>
      </c>
      <c r="AU252" s="196" t="s">
        <v>89</v>
      </c>
      <c r="AY252" s="14" t="s">
        <v>186</v>
      </c>
      <c r="BE252" s="197">
        <f aca="true" t="shared" si="54" ref="BE252:BE260">IF(N252="základní",J252,0)</f>
        <v>0</v>
      </c>
      <c r="BF252" s="197">
        <f aca="true" t="shared" si="55" ref="BF252:BF260">IF(N252="snížená",J252,0)</f>
        <v>0</v>
      </c>
      <c r="BG252" s="197">
        <f aca="true" t="shared" si="56" ref="BG252:BG260">IF(N252="zákl. přenesená",J252,0)</f>
        <v>0</v>
      </c>
      <c r="BH252" s="197">
        <f aca="true" t="shared" si="57" ref="BH252:BH260">IF(N252="sníž. přenesená",J252,0)</f>
        <v>0</v>
      </c>
      <c r="BI252" s="197">
        <f aca="true" t="shared" si="58" ref="BI252:BI260">IF(N252="nulová",J252,0)</f>
        <v>0</v>
      </c>
      <c r="BJ252" s="14" t="s">
        <v>87</v>
      </c>
      <c r="BK252" s="197">
        <f aca="true" t="shared" si="59" ref="BK252:BK260">ROUND(I252*H252,1)</f>
        <v>0</v>
      </c>
      <c r="BL252" s="14" t="s">
        <v>256</v>
      </c>
      <c r="BM252" s="196" t="s">
        <v>1309</v>
      </c>
    </row>
    <row r="253" spans="1:65" s="2" customFormat="1" ht="16.5" customHeight="1">
      <c r="A253" s="31"/>
      <c r="B253" s="32"/>
      <c r="C253" s="184" t="s">
        <v>556</v>
      </c>
      <c r="D253" s="184" t="s">
        <v>189</v>
      </c>
      <c r="E253" s="185" t="s">
        <v>687</v>
      </c>
      <c r="F253" s="186" t="s">
        <v>688</v>
      </c>
      <c r="G253" s="187" t="s">
        <v>308</v>
      </c>
      <c r="H253" s="188">
        <v>86</v>
      </c>
      <c r="I253" s="189"/>
      <c r="J253" s="190">
        <f t="shared" si="50"/>
        <v>0</v>
      </c>
      <c r="K253" s="191"/>
      <c r="L253" s="36"/>
      <c r="M253" s="192" t="s">
        <v>1</v>
      </c>
      <c r="N253" s="193" t="s">
        <v>44</v>
      </c>
      <c r="O253" s="68"/>
      <c r="P253" s="194">
        <f t="shared" si="51"/>
        <v>0</v>
      </c>
      <c r="Q253" s="194">
        <v>2E-05</v>
      </c>
      <c r="R253" s="194">
        <f t="shared" si="52"/>
        <v>0.0017200000000000002</v>
      </c>
      <c r="S253" s="194">
        <v>0</v>
      </c>
      <c r="T253" s="195">
        <f t="shared" si="5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6" t="s">
        <v>256</v>
      </c>
      <c r="AT253" s="196" t="s">
        <v>189</v>
      </c>
      <c r="AU253" s="196" t="s">
        <v>89</v>
      </c>
      <c r="AY253" s="14" t="s">
        <v>186</v>
      </c>
      <c r="BE253" s="197">
        <f t="shared" si="54"/>
        <v>0</v>
      </c>
      <c r="BF253" s="197">
        <f t="shared" si="55"/>
        <v>0</v>
      </c>
      <c r="BG253" s="197">
        <f t="shared" si="56"/>
        <v>0</v>
      </c>
      <c r="BH253" s="197">
        <f t="shared" si="57"/>
        <v>0</v>
      </c>
      <c r="BI253" s="197">
        <f t="shared" si="58"/>
        <v>0</v>
      </c>
      <c r="BJ253" s="14" t="s">
        <v>87</v>
      </c>
      <c r="BK253" s="197">
        <f t="shared" si="59"/>
        <v>0</v>
      </c>
      <c r="BL253" s="14" t="s">
        <v>256</v>
      </c>
      <c r="BM253" s="196" t="s">
        <v>1310</v>
      </c>
    </row>
    <row r="254" spans="1:65" s="2" customFormat="1" ht="16.5" customHeight="1">
      <c r="A254" s="31"/>
      <c r="B254" s="32"/>
      <c r="C254" s="184" t="s">
        <v>560</v>
      </c>
      <c r="D254" s="184" t="s">
        <v>189</v>
      </c>
      <c r="E254" s="185" t="s">
        <v>691</v>
      </c>
      <c r="F254" s="186" t="s">
        <v>692</v>
      </c>
      <c r="G254" s="187" t="s">
        <v>308</v>
      </c>
      <c r="H254" s="188">
        <v>38.4</v>
      </c>
      <c r="I254" s="189"/>
      <c r="J254" s="190">
        <f t="shared" si="50"/>
        <v>0</v>
      </c>
      <c r="K254" s="191"/>
      <c r="L254" s="36"/>
      <c r="M254" s="192" t="s">
        <v>1</v>
      </c>
      <c r="N254" s="193" t="s">
        <v>44</v>
      </c>
      <c r="O254" s="68"/>
      <c r="P254" s="194">
        <f t="shared" si="51"/>
        <v>0</v>
      </c>
      <c r="Q254" s="194">
        <v>0</v>
      </c>
      <c r="R254" s="194">
        <f t="shared" si="52"/>
        <v>0</v>
      </c>
      <c r="S254" s="194">
        <v>0.0003</v>
      </c>
      <c r="T254" s="195">
        <f t="shared" si="53"/>
        <v>0.011519999999999999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6" t="s">
        <v>256</v>
      </c>
      <c r="AT254" s="196" t="s">
        <v>189</v>
      </c>
      <c r="AU254" s="196" t="s">
        <v>89</v>
      </c>
      <c r="AY254" s="14" t="s">
        <v>186</v>
      </c>
      <c r="BE254" s="197">
        <f t="shared" si="54"/>
        <v>0</v>
      </c>
      <c r="BF254" s="197">
        <f t="shared" si="55"/>
        <v>0</v>
      </c>
      <c r="BG254" s="197">
        <f t="shared" si="56"/>
        <v>0</v>
      </c>
      <c r="BH254" s="197">
        <f t="shared" si="57"/>
        <v>0</v>
      </c>
      <c r="BI254" s="197">
        <f t="shared" si="58"/>
        <v>0</v>
      </c>
      <c r="BJ254" s="14" t="s">
        <v>87</v>
      </c>
      <c r="BK254" s="197">
        <f t="shared" si="59"/>
        <v>0</v>
      </c>
      <c r="BL254" s="14" t="s">
        <v>256</v>
      </c>
      <c r="BM254" s="196" t="s">
        <v>1311</v>
      </c>
    </row>
    <row r="255" spans="1:65" s="2" customFormat="1" ht="16.5" customHeight="1">
      <c r="A255" s="31"/>
      <c r="B255" s="32"/>
      <c r="C255" s="184" t="s">
        <v>564</v>
      </c>
      <c r="D255" s="184" t="s">
        <v>189</v>
      </c>
      <c r="E255" s="185" t="s">
        <v>695</v>
      </c>
      <c r="F255" s="186" t="s">
        <v>696</v>
      </c>
      <c r="G255" s="187" t="s">
        <v>308</v>
      </c>
      <c r="H255" s="188">
        <v>38.4</v>
      </c>
      <c r="I255" s="189"/>
      <c r="J255" s="190">
        <f t="shared" si="50"/>
        <v>0</v>
      </c>
      <c r="K255" s="191"/>
      <c r="L255" s="36"/>
      <c r="M255" s="192" t="s">
        <v>1</v>
      </c>
      <c r="N255" s="193" t="s">
        <v>44</v>
      </c>
      <c r="O255" s="68"/>
      <c r="P255" s="194">
        <f t="shared" si="51"/>
        <v>0</v>
      </c>
      <c r="Q255" s="194">
        <v>1E-05</v>
      </c>
      <c r="R255" s="194">
        <f t="shared" si="52"/>
        <v>0.000384</v>
      </c>
      <c r="S255" s="194">
        <v>0</v>
      </c>
      <c r="T255" s="195">
        <f t="shared" si="5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6" t="s">
        <v>256</v>
      </c>
      <c r="AT255" s="196" t="s">
        <v>189</v>
      </c>
      <c r="AU255" s="196" t="s">
        <v>89</v>
      </c>
      <c r="AY255" s="14" t="s">
        <v>186</v>
      </c>
      <c r="BE255" s="197">
        <f t="shared" si="54"/>
        <v>0</v>
      </c>
      <c r="BF255" s="197">
        <f t="shared" si="55"/>
        <v>0</v>
      </c>
      <c r="BG255" s="197">
        <f t="shared" si="56"/>
        <v>0</v>
      </c>
      <c r="BH255" s="197">
        <f t="shared" si="57"/>
        <v>0</v>
      </c>
      <c r="BI255" s="197">
        <f t="shared" si="58"/>
        <v>0</v>
      </c>
      <c r="BJ255" s="14" t="s">
        <v>87</v>
      </c>
      <c r="BK255" s="197">
        <f t="shared" si="59"/>
        <v>0</v>
      </c>
      <c r="BL255" s="14" t="s">
        <v>256</v>
      </c>
      <c r="BM255" s="196" t="s">
        <v>1312</v>
      </c>
    </row>
    <row r="256" spans="1:65" s="2" customFormat="1" ht="16.5" customHeight="1">
      <c r="A256" s="31"/>
      <c r="B256" s="32"/>
      <c r="C256" s="203" t="s">
        <v>568</v>
      </c>
      <c r="D256" s="203" t="s">
        <v>480</v>
      </c>
      <c r="E256" s="204" t="s">
        <v>699</v>
      </c>
      <c r="F256" s="205" t="s">
        <v>700</v>
      </c>
      <c r="G256" s="206" t="s">
        <v>308</v>
      </c>
      <c r="H256" s="207">
        <v>44</v>
      </c>
      <c r="I256" s="208"/>
      <c r="J256" s="209">
        <f t="shared" si="50"/>
        <v>0</v>
      </c>
      <c r="K256" s="210"/>
      <c r="L256" s="211"/>
      <c r="M256" s="212" t="s">
        <v>1</v>
      </c>
      <c r="N256" s="213" t="s">
        <v>44</v>
      </c>
      <c r="O256" s="68"/>
      <c r="P256" s="194">
        <f t="shared" si="51"/>
        <v>0</v>
      </c>
      <c r="Q256" s="194">
        <v>0.00022</v>
      </c>
      <c r="R256" s="194">
        <f t="shared" si="52"/>
        <v>0.009680000000000001</v>
      </c>
      <c r="S256" s="194">
        <v>0</v>
      </c>
      <c r="T256" s="195">
        <f t="shared" si="5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6" t="s">
        <v>330</v>
      </c>
      <c r="AT256" s="196" t="s">
        <v>480</v>
      </c>
      <c r="AU256" s="196" t="s">
        <v>89</v>
      </c>
      <c r="AY256" s="14" t="s">
        <v>186</v>
      </c>
      <c r="BE256" s="197">
        <f t="shared" si="54"/>
        <v>0</v>
      </c>
      <c r="BF256" s="197">
        <f t="shared" si="55"/>
        <v>0</v>
      </c>
      <c r="BG256" s="197">
        <f t="shared" si="56"/>
        <v>0</v>
      </c>
      <c r="BH256" s="197">
        <f t="shared" si="57"/>
        <v>0</v>
      </c>
      <c r="BI256" s="197">
        <f t="shared" si="58"/>
        <v>0</v>
      </c>
      <c r="BJ256" s="14" t="s">
        <v>87</v>
      </c>
      <c r="BK256" s="197">
        <f t="shared" si="59"/>
        <v>0</v>
      </c>
      <c r="BL256" s="14" t="s">
        <v>256</v>
      </c>
      <c r="BM256" s="196" t="s">
        <v>1313</v>
      </c>
    </row>
    <row r="257" spans="1:65" s="2" customFormat="1" ht="16.5" customHeight="1">
      <c r="A257" s="31"/>
      <c r="B257" s="32"/>
      <c r="C257" s="184" t="s">
        <v>574</v>
      </c>
      <c r="D257" s="184" t="s">
        <v>189</v>
      </c>
      <c r="E257" s="185" t="s">
        <v>711</v>
      </c>
      <c r="F257" s="186" t="s">
        <v>712</v>
      </c>
      <c r="G257" s="187" t="s">
        <v>308</v>
      </c>
      <c r="H257" s="188">
        <v>38.4</v>
      </c>
      <c r="I257" s="189"/>
      <c r="J257" s="190">
        <f t="shared" si="50"/>
        <v>0</v>
      </c>
      <c r="K257" s="191"/>
      <c r="L257" s="36"/>
      <c r="M257" s="192" t="s">
        <v>1</v>
      </c>
      <c r="N257" s="193" t="s">
        <v>44</v>
      </c>
      <c r="O257" s="68"/>
      <c r="P257" s="194">
        <f t="shared" si="51"/>
        <v>0</v>
      </c>
      <c r="Q257" s="194">
        <v>3E-05</v>
      </c>
      <c r="R257" s="194">
        <f t="shared" si="52"/>
        <v>0.001152</v>
      </c>
      <c r="S257" s="194">
        <v>0</v>
      </c>
      <c r="T257" s="195">
        <f t="shared" si="5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6" t="s">
        <v>256</v>
      </c>
      <c r="AT257" s="196" t="s">
        <v>189</v>
      </c>
      <c r="AU257" s="196" t="s">
        <v>89</v>
      </c>
      <c r="AY257" s="14" t="s">
        <v>186</v>
      </c>
      <c r="BE257" s="197">
        <f t="shared" si="54"/>
        <v>0</v>
      </c>
      <c r="BF257" s="197">
        <f t="shared" si="55"/>
        <v>0</v>
      </c>
      <c r="BG257" s="197">
        <f t="shared" si="56"/>
        <v>0</v>
      </c>
      <c r="BH257" s="197">
        <f t="shared" si="57"/>
        <v>0</v>
      </c>
      <c r="BI257" s="197">
        <f t="shared" si="58"/>
        <v>0</v>
      </c>
      <c r="BJ257" s="14" t="s">
        <v>87</v>
      </c>
      <c r="BK257" s="197">
        <f t="shared" si="59"/>
        <v>0</v>
      </c>
      <c r="BL257" s="14" t="s">
        <v>256</v>
      </c>
      <c r="BM257" s="196" t="s">
        <v>1314</v>
      </c>
    </row>
    <row r="258" spans="1:65" s="2" customFormat="1" ht="16.5" customHeight="1">
      <c r="A258" s="31"/>
      <c r="B258" s="32"/>
      <c r="C258" s="184" t="s">
        <v>579</v>
      </c>
      <c r="D258" s="184" t="s">
        <v>189</v>
      </c>
      <c r="E258" s="185" t="s">
        <v>1437</v>
      </c>
      <c r="F258" s="186" t="s">
        <v>1438</v>
      </c>
      <c r="G258" s="187" t="s">
        <v>270</v>
      </c>
      <c r="H258" s="188">
        <v>0.705</v>
      </c>
      <c r="I258" s="189"/>
      <c r="J258" s="190">
        <f t="shared" si="50"/>
        <v>0</v>
      </c>
      <c r="K258" s="191"/>
      <c r="L258" s="36"/>
      <c r="M258" s="192" t="s">
        <v>1</v>
      </c>
      <c r="N258" s="193" t="s">
        <v>44</v>
      </c>
      <c r="O258" s="68"/>
      <c r="P258" s="194">
        <f t="shared" si="51"/>
        <v>0</v>
      </c>
      <c r="Q258" s="194">
        <v>0</v>
      </c>
      <c r="R258" s="194">
        <f t="shared" si="52"/>
        <v>0</v>
      </c>
      <c r="S258" s="194">
        <v>0</v>
      </c>
      <c r="T258" s="195">
        <f t="shared" si="5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6" t="s">
        <v>256</v>
      </c>
      <c r="AT258" s="196" t="s">
        <v>189</v>
      </c>
      <c r="AU258" s="196" t="s">
        <v>89</v>
      </c>
      <c r="AY258" s="14" t="s">
        <v>186</v>
      </c>
      <c r="BE258" s="197">
        <f t="shared" si="54"/>
        <v>0</v>
      </c>
      <c r="BF258" s="197">
        <f t="shared" si="55"/>
        <v>0</v>
      </c>
      <c r="BG258" s="197">
        <f t="shared" si="56"/>
        <v>0</v>
      </c>
      <c r="BH258" s="197">
        <f t="shared" si="57"/>
        <v>0</v>
      </c>
      <c r="BI258" s="197">
        <f t="shared" si="58"/>
        <v>0</v>
      </c>
      <c r="BJ258" s="14" t="s">
        <v>87</v>
      </c>
      <c r="BK258" s="197">
        <f t="shared" si="59"/>
        <v>0</v>
      </c>
      <c r="BL258" s="14" t="s">
        <v>256</v>
      </c>
      <c r="BM258" s="196" t="s">
        <v>1439</v>
      </c>
    </row>
    <row r="259" spans="1:65" s="2" customFormat="1" ht="16.5" customHeight="1">
      <c r="A259" s="31"/>
      <c r="B259" s="32"/>
      <c r="C259" s="184" t="s">
        <v>584</v>
      </c>
      <c r="D259" s="184" t="s">
        <v>189</v>
      </c>
      <c r="E259" s="185" t="s">
        <v>723</v>
      </c>
      <c r="F259" s="186" t="s">
        <v>724</v>
      </c>
      <c r="G259" s="187" t="s">
        <v>270</v>
      </c>
      <c r="H259" s="188">
        <v>0.705</v>
      </c>
      <c r="I259" s="189"/>
      <c r="J259" s="190">
        <f t="shared" si="50"/>
        <v>0</v>
      </c>
      <c r="K259" s="191"/>
      <c r="L259" s="36"/>
      <c r="M259" s="192" t="s">
        <v>1</v>
      </c>
      <c r="N259" s="193" t="s">
        <v>44</v>
      </c>
      <c r="O259" s="68"/>
      <c r="P259" s="194">
        <f t="shared" si="51"/>
        <v>0</v>
      </c>
      <c r="Q259" s="194">
        <v>0</v>
      </c>
      <c r="R259" s="194">
        <f t="shared" si="52"/>
        <v>0</v>
      </c>
      <c r="S259" s="194">
        <v>0</v>
      </c>
      <c r="T259" s="195">
        <f t="shared" si="5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6" t="s">
        <v>256</v>
      </c>
      <c r="AT259" s="196" t="s">
        <v>189</v>
      </c>
      <c r="AU259" s="196" t="s">
        <v>89</v>
      </c>
      <c r="AY259" s="14" t="s">
        <v>186</v>
      </c>
      <c r="BE259" s="197">
        <f t="shared" si="54"/>
        <v>0</v>
      </c>
      <c r="BF259" s="197">
        <f t="shared" si="55"/>
        <v>0</v>
      </c>
      <c r="BG259" s="197">
        <f t="shared" si="56"/>
        <v>0</v>
      </c>
      <c r="BH259" s="197">
        <f t="shared" si="57"/>
        <v>0</v>
      </c>
      <c r="BI259" s="197">
        <f t="shared" si="58"/>
        <v>0</v>
      </c>
      <c r="BJ259" s="14" t="s">
        <v>87</v>
      </c>
      <c r="BK259" s="197">
        <f t="shared" si="59"/>
        <v>0</v>
      </c>
      <c r="BL259" s="14" t="s">
        <v>256</v>
      </c>
      <c r="BM259" s="196" t="s">
        <v>1440</v>
      </c>
    </row>
    <row r="260" spans="1:65" s="2" customFormat="1" ht="16.5" customHeight="1">
      <c r="A260" s="31"/>
      <c r="B260" s="32"/>
      <c r="C260" s="184" t="s">
        <v>588</v>
      </c>
      <c r="D260" s="184" t="s">
        <v>189</v>
      </c>
      <c r="E260" s="185" t="s">
        <v>727</v>
      </c>
      <c r="F260" s="186" t="s">
        <v>728</v>
      </c>
      <c r="G260" s="187" t="s">
        <v>270</v>
      </c>
      <c r="H260" s="188">
        <v>0.705</v>
      </c>
      <c r="I260" s="189"/>
      <c r="J260" s="190">
        <f t="shared" si="50"/>
        <v>0</v>
      </c>
      <c r="K260" s="191"/>
      <c r="L260" s="36"/>
      <c r="M260" s="192" t="s">
        <v>1</v>
      </c>
      <c r="N260" s="193" t="s">
        <v>44</v>
      </c>
      <c r="O260" s="68"/>
      <c r="P260" s="194">
        <f t="shared" si="51"/>
        <v>0</v>
      </c>
      <c r="Q260" s="194">
        <v>0</v>
      </c>
      <c r="R260" s="194">
        <f t="shared" si="52"/>
        <v>0</v>
      </c>
      <c r="S260" s="194">
        <v>0</v>
      </c>
      <c r="T260" s="195">
        <f t="shared" si="5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6" t="s">
        <v>256</v>
      </c>
      <c r="AT260" s="196" t="s">
        <v>189</v>
      </c>
      <c r="AU260" s="196" t="s">
        <v>89</v>
      </c>
      <c r="AY260" s="14" t="s">
        <v>186</v>
      </c>
      <c r="BE260" s="197">
        <f t="shared" si="54"/>
        <v>0</v>
      </c>
      <c r="BF260" s="197">
        <f t="shared" si="55"/>
        <v>0</v>
      </c>
      <c r="BG260" s="197">
        <f t="shared" si="56"/>
        <v>0</v>
      </c>
      <c r="BH260" s="197">
        <f t="shared" si="57"/>
        <v>0</v>
      </c>
      <c r="BI260" s="197">
        <f t="shared" si="58"/>
        <v>0</v>
      </c>
      <c r="BJ260" s="14" t="s">
        <v>87</v>
      </c>
      <c r="BK260" s="197">
        <f t="shared" si="59"/>
        <v>0</v>
      </c>
      <c r="BL260" s="14" t="s">
        <v>256</v>
      </c>
      <c r="BM260" s="196" t="s">
        <v>1441</v>
      </c>
    </row>
    <row r="261" spans="2:63" s="12" customFormat="1" ht="22.9" customHeight="1">
      <c r="B261" s="168"/>
      <c r="C261" s="169"/>
      <c r="D261" s="170" t="s">
        <v>78</v>
      </c>
      <c r="E261" s="182" t="s">
        <v>730</v>
      </c>
      <c r="F261" s="182" t="s">
        <v>731</v>
      </c>
      <c r="G261" s="169"/>
      <c r="H261" s="169"/>
      <c r="I261" s="172"/>
      <c r="J261" s="183">
        <f>BK261</f>
        <v>0</v>
      </c>
      <c r="K261" s="169"/>
      <c r="L261" s="174"/>
      <c r="M261" s="175"/>
      <c r="N261" s="176"/>
      <c r="O261" s="176"/>
      <c r="P261" s="177">
        <f>SUM(P262:P274)</f>
        <v>0</v>
      </c>
      <c r="Q261" s="176"/>
      <c r="R261" s="177">
        <f>SUM(R262:R274)</f>
        <v>0.041855</v>
      </c>
      <c r="S261" s="176"/>
      <c r="T261" s="178">
        <f>SUM(T262:T274)</f>
        <v>0</v>
      </c>
      <c r="AR261" s="179" t="s">
        <v>89</v>
      </c>
      <c r="AT261" s="180" t="s">
        <v>78</v>
      </c>
      <c r="AU261" s="180" t="s">
        <v>87</v>
      </c>
      <c r="AY261" s="179" t="s">
        <v>186</v>
      </c>
      <c r="BK261" s="181">
        <f>SUM(BK262:BK274)</f>
        <v>0</v>
      </c>
    </row>
    <row r="262" spans="1:65" s="2" customFormat="1" ht="16.5" customHeight="1">
      <c r="A262" s="31"/>
      <c r="B262" s="32"/>
      <c r="C262" s="184" t="s">
        <v>592</v>
      </c>
      <c r="D262" s="184" t="s">
        <v>189</v>
      </c>
      <c r="E262" s="185" t="s">
        <v>733</v>
      </c>
      <c r="F262" s="186" t="s">
        <v>734</v>
      </c>
      <c r="G262" s="187" t="s">
        <v>197</v>
      </c>
      <c r="H262" s="188">
        <v>1.3</v>
      </c>
      <c r="I262" s="189"/>
      <c r="J262" s="190">
        <f>ROUND(I262*H262,1)</f>
        <v>0</v>
      </c>
      <c r="K262" s="191"/>
      <c r="L262" s="36"/>
      <c r="M262" s="192" t="s">
        <v>1</v>
      </c>
      <c r="N262" s="193" t="s">
        <v>44</v>
      </c>
      <c r="O262" s="68"/>
      <c r="P262" s="194">
        <f>O262*H262</f>
        <v>0</v>
      </c>
      <c r="Q262" s="194">
        <v>0.0003</v>
      </c>
      <c r="R262" s="194">
        <f>Q262*H262</f>
        <v>0.00039</v>
      </c>
      <c r="S262" s="194">
        <v>0</v>
      </c>
      <c r="T262" s="195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6" t="s">
        <v>256</v>
      </c>
      <c r="AT262" s="196" t="s">
        <v>189</v>
      </c>
      <c r="AU262" s="196" t="s">
        <v>89</v>
      </c>
      <c r="AY262" s="14" t="s">
        <v>186</v>
      </c>
      <c r="BE262" s="197">
        <f>IF(N262="základní",J262,0)</f>
        <v>0</v>
      </c>
      <c r="BF262" s="197">
        <f>IF(N262="snížená",J262,0)</f>
        <v>0</v>
      </c>
      <c r="BG262" s="197">
        <f>IF(N262="zákl. přenesená",J262,0)</f>
        <v>0</v>
      </c>
      <c r="BH262" s="197">
        <f>IF(N262="sníž. přenesená",J262,0)</f>
        <v>0</v>
      </c>
      <c r="BI262" s="197">
        <f>IF(N262="nulová",J262,0)</f>
        <v>0</v>
      </c>
      <c r="BJ262" s="14" t="s">
        <v>87</v>
      </c>
      <c r="BK262" s="197">
        <f>ROUND(I262*H262,1)</f>
        <v>0</v>
      </c>
      <c r="BL262" s="14" t="s">
        <v>256</v>
      </c>
      <c r="BM262" s="196" t="s">
        <v>735</v>
      </c>
    </row>
    <row r="263" spans="1:65" s="2" customFormat="1" ht="16.5" customHeight="1">
      <c r="A263" s="31"/>
      <c r="B263" s="32"/>
      <c r="C263" s="184" t="s">
        <v>596</v>
      </c>
      <c r="D263" s="184" t="s">
        <v>189</v>
      </c>
      <c r="E263" s="185" t="s">
        <v>737</v>
      </c>
      <c r="F263" s="186" t="s">
        <v>738</v>
      </c>
      <c r="G263" s="187" t="s">
        <v>197</v>
      </c>
      <c r="H263" s="188">
        <v>1.3</v>
      </c>
      <c r="I263" s="189"/>
      <c r="J263" s="190">
        <f>ROUND(I263*H263,1)</f>
        <v>0</v>
      </c>
      <c r="K263" s="191"/>
      <c r="L263" s="36"/>
      <c r="M263" s="192" t="s">
        <v>1</v>
      </c>
      <c r="N263" s="193" t="s">
        <v>44</v>
      </c>
      <c r="O263" s="68"/>
      <c r="P263" s="194">
        <f>O263*H263</f>
        <v>0</v>
      </c>
      <c r="Q263" s="194">
        <v>0.0015</v>
      </c>
      <c r="R263" s="194">
        <f>Q263*H263</f>
        <v>0.0019500000000000001</v>
      </c>
      <c r="S263" s="194">
        <v>0</v>
      </c>
      <c r="T263" s="195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6" t="s">
        <v>256</v>
      </c>
      <c r="AT263" s="196" t="s">
        <v>189</v>
      </c>
      <c r="AU263" s="196" t="s">
        <v>89</v>
      </c>
      <c r="AY263" s="14" t="s">
        <v>186</v>
      </c>
      <c r="BE263" s="197">
        <f>IF(N263="základní",J263,0)</f>
        <v>0</v>
      </c>
      <c r="BF263" s="197">
        <f>IF(N263="snížená",J263,0)</f>
        <v>0</v>
      </c>
      <c r="BG263" s="197">
        <f>IF(N263="zákl. přenesená",J263,0)</f>
        <v>0</v>
      </c>
      <c r="BH263" s="197">
        <f>IF(N263="sníž. přenesená",J263,0)</f>
        <v>0</v>
      </c>
      <c r="BI263" s="197">
        <f>IF(N263="nulová",J263,0)</f>
        <v>0</v>
      </c>
      <c r="BJ263" s="14" t="s">
        <v>87</v>
      </c>
      <c r="BK263" s="197">
        <f>ROUND(I263*H263,1)</f>
        <v>0</v>
      </c>
      <c r="BL263" s="14" t="s">
        <v>256</v>
      </c>
      <c r="BM263" s="196" t="s">
        <v>739</v>
      </c>
    </row>
    <row r="264" spans="1:65" s="2" customFormat="1" ht="16.5" customHeight="1">
      <c r="A264" s="31"/>
      <c r="B264" s="32"/>
      <c r="C264" s="184" t="s">
        <v>602</v>
      </c>
      <c r="D264" s="184" t="s">
        <v>189</v>
      </c>
      <c r="E264" s="185" t="s">
        <v>741</v>
      </c>
      <c r="F264" s="186" t="s">
        <v>742</v>
      </c>
      <c r="G264" s="187" t="s">
        <v>197</v>
      </c>
      <c r="H264" s="188">
        <v>1.3</v>
      </c>
      <c r="I264" s="189"/>
      <c r="J264" s="190">
        <f>ROUND(I264*H264,1)</f>
        <v>0</v>
      </c>
      <c r="K264" s="191"/>
      <c r="L264" s="36"/>
      <c r="M264" s="192" t="s">
        <v>1</v>
      </c>
      <c r="N264" s="193" t="s">
        <v>44</v>
      </c>
      <c r="O264" s="68"/>
      <c r="P264" s="194">
        <f>O264*H264</f>
        <v>0</v>
      </c>
      <c r="Q264" s="194">
        <v>0.0045</v>
      </c>
      <c r="R264" s="194">
        <f>Q264*H264</f>
        <v>0.00585</v>
      </c>
      <c r="S264" s="194">
        <v>0</v>
      </c>
      <c r="T264" s="195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6" t="s">
        <v>256</v>
      </c>
      <c r="AT264" s="196" t="s">
        <v>189</v>
      </c>
      <c r="AU264" s="196" t="s">
        <v>89</v>
      </c>
      <c r="AY264" s="14" t="s">
        <v>186</v>
      </c>
      <c r="BE264" s="197">
        <f>IF(N264="základní",J264,0)</f>
        <v>0</v>
      </c>
      <c r="BF264" s="197">
        <f>IF(N264="snížená",J264,0)</f>
        <v>0</v>
      </c>
      <c r="BG264" s="197">
        <f>IF(N264="zákl. přenesená",J264,0)</f>
        <v>0</v>
      </c>
      <c r="BH264" s="197">
        <f>IF(N264="sníž. přenesená",J264,0)</f>
        <v>0</v>
      </c>
      <c r="BI264" s="197">
        <f>IF(N264="nulová",J264,0)</f>
        <v>0</v>
      </c>
      <c r="BJ264" s="14" t="s">
        <v>87</v>
      </c>
      <c r="BK264" s="197">
        <f>ROUND(I264*H264,1)</f>
        <v>0</v>
      </c>
      <c r="BL264" s="14" t="s">
        <v>256</v>
      </c>
      <c r="BM264" s="196" t="s">
        <v>743</v>
      </c>
    </row>
    <row r="265" spans="1:65" s="2" customFormat="1" ht="16.5" customHeight="1">
      <c r="A265" s="31"/>
      <c r="B265" s="32"/>
      <c r="C265" s="184" t="s">
        <v>606</v>
      </c>
      <c r="D265" s="184" t="s">
        <v>189</v>
      </c>
      <c r="E265" s="185" t="s">
        <v>745</v>
      </c>
      <c r="F265" s="186" t="s">
        <v>746</v>
      </c>
      <c r="G265" s="187" t="s">
        <v>197</v>
      </c>
      <c r="H265" s="188">
        <v>1.3</v>
      </c>
      <c r="I265" s="189"/>
      <c r="J265" s="190">
        <f>ROUND(I265*H265,1)</f>
        <v>0</v>
      </c>
      <c r="K265" s="191"/>
      <c r="L265" s="36"/>
      <c r="M265" s="192" t="s">
        <v>1</v>
      </c>
      <c r="N265" s="193" t="s">
        <v>44</v>
      </c>
      <c r="O265" s="68"/>
      <c r="P265" s="194">
        <f>O265*H265</f>
        <v>0</v>
      </c>
      <c r="Q265" s="194">
        <v>0.00605</v>
      </c>
      <c r="R265" s="194">
        <f>Q265*H265</f>
        <v>0.007865</v>
      </c>
      <c r="S265" s="194">
        <v>0</v>
      </c>
      <c r="T265" s="195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6" t="s">
        <v>256</v>
      </c>
      <c r="AT265" s="196" t="s">
        <v>189</v>
      </c>
      <c r="AU265" s="196" t="s">
        <v>89</v>
      </c>
      <c r="AY265" s="14" t="s">
        <v>186</v>
      </c>
      <c r="BE265" s="197">
        <f>IF(N265="základní",J265,0)</f>
        <v>0</v>
      </c>
      <c r="BF265" s="197">
        <f>IF(N265="snížená",J265,0)</f>
        <v>0</v>
      </c>
      <c r="BG265" s="197">
        <f>IF(N265="zákl. přenesená",J265,0)</f>
        <v>0</v>
      </c>
      <c r="BH265" s="197">
        <f>IF(N265="sníž. přenesená",J265,0)</f>
        <v>0</v>
      </c>
      <c r="BI265" s="197">
        <f>IF(N265="nulová",J265,0)</f>
        <v>0</v>
      </c>
      <c r="BJ265" s="14" t="s">
        <v>87</v>
      </c>
      <c r="BK265" s="197">
        <f>ROUND(I265*H265,1)</f>
        <v>0</v>
      </c>
      <c r="BL265" s="14" t="s">
        <v>256</v>
      </c>
      <c r="BM265" s="196" t="s">
        <v>747</v>
      </c>
    </row>
    <row r="266" spans="1:47" s="2" customFormat="1" ht="19.5">
      <c r="A266" s="31"/>
      <c r="B266" s="32"/>
      <c r="C266" s="33"/>
      <c r="D266" s="198" t="s">
        <v>206</v>
      </c>
      <c r="E266" s="33"/>
      <c r="F266" s="199" t="s">
        <v>1035</v>
      </c>
      <c r="G266" s="33"/>
      <c r="H266" s="33"/>
      <c r="I266" s="200"/>
      <c r="J266" s="33"/>
      <c r="K266" s="33"/>
      <c r="L266" s="36"/>
      <c r="M266" s="201"/>
      <c r="N266" s="202"/>
      <c r="O266" s="68"/>
      <c r="P266" s="68"/>
      <c r="Q266" s="68"/>
      <c r="R266" s="68"/>
      <c r="S266" s="68"/>
      <c r="T266" s="69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T266" s="14" t="s">
        <v>206</v>
      </c>
      <c r="AU266" s="14" t="s">
        <v>89</v>
      </c>
    </row>
    <row r="267" spans="1:65" s="2" customFormat="1" ht="16.5" customHeight="1">
      <c r="A267" s="31"/>
      <c r="B267" s="32"/>
      <c r="C267" s="203" t="s">
        <v>610</v>
      </c>
      <c r="D267" s="203" t="s">
        <v>480</v>
      </c>
      <c r="E267" s="204" t="s">
        <v>750</v>
      </c>
      <c r="F267" s="205" t="s">
        <v>751</v>
      </c>
      <c r="G267" s="206" t="s">
        <v>197</v>
      </c>
      <c r="H267" s="207">
        <v>2</v>
      </c>
      <c r="I267" s="208"/>
      <c r="J267" s="209">
        <f aca="true" t="shared" si="60" ref="J267:J274">ROUND(I267*H267,1)</f>
        <v>0</v>
      </c>
      <c r="K267" s="210"/>
      <c r="L267" s="211"/>
      <c r="M267" s="212" t="s">
        <v>1</v>
      </c>
      <c r="N267" s="213" t="s">
        <v>44</v>
      </c>
      <c r="O267" s="68"/>
      <c r="P267" s="194">
        <f aca="true" t="shared" si="61" ref="P267:P274">O267*H267</f>
        <v>0</v>
      </c>
      <c r="Q267" s="194">
        <v>0.0129</v>
      </c>
      <c r="R267" s="194">
        <f aca="true" t="shared" si="62" ref="R267:R274">Q267*H267</f>
        <v>0.0258</v>
      </c>
      <c r="S267" s="194">
        <v>0</v>
      </c>
      <c r="T267" s="195">
        <f aca="true" t="shared" si="63" ref="T267:T274"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6" t="s">
        <v>330</v>
      </c>
      <c r="AT267" s="196" t="s">
        <v>480</v>
      </c>
      <c r="AU267" s="196" t="s">
        <v>89</v>
      </c>
      <c r="AY267" s="14" t="s">
        <v>186</v>
      </c>
      <c r="BE267" s="197">
        <f aca="true" t="shared" si="64" ref="BE267:BE274">IF(N267="základní",J267,0)</f>
        <v>0</v>
      </c>
      <c r="BF267" s="197">
        <f aca="true" t="shared" si="65" ref="BF267:BF274">IF(N267="snížená",J267,0)</f>
        <v>0</v>
      </c>
      <c r="BG267" s="197">
        <f aca="true" t="shared" si="66" ref="BG267:BG274">IF(N267="zákl. přenesená",J267,0)</f>
        <v>0</v>
      </c>
      <c r="BH267" s="197">
        <f aca="true" t="shared" si="67" ref="BH267:BH274">IF(N267="sníž. přenesená",J267,0)</f>
        <v>0</v>
      </c>
      <c r="BI267" s="197">
        <f aca="true" t="shared" si="68" ref="BI267:BI274">IF(N267="nulová",J267,0)</f>
        <v>0</v>
      </c>
      <c r="BJ267" s="14" t="s">
        <v>87</v>
      </c>
      <c r="BK267" s="197">
        <f aca="true" t="shared" si="69" ref="BK267:BK274">ROUND(I267*H267,1)</f>
        <v>0</v>
      </c>
      <c r="BL267" s="14" t="s">
        <v>256</v>
      </c>
      <c r="BM267" s="196" t="s">
        <v>752</v>
      </c>
    </row>
    <row r="268" spans="1:65" s="2" customFormat="1" ht="16.5" customHeight="1">
      <c r="A268" s="31"/>
      <c r="B268" s="32"/>
      <c r="C268" s="184" t="s">
        <v>614</v>
      </c>
      <c r="D268" s="184" t="s">
        <v>189</v>
      </c>
      <c r="E268" s="185" t="s">
        <v>754</v>
      </c>
      <c r="F268" s="186" t="s">
        <v>755</v>
      </c>
      <c r="G268" s="187" t="s">
        <v>197</v>
      </c>
      <c r="H268" s="188">
        <v>1.3</v>
      </c>
      <c r="I268" s="189"/>
      <c r="J268" s="190">
        <f t="shared" si="60"/>
        <v>0</v>
      </c>
      <c r="K268" s="191"/>
      <c r="L268" s="36"/>
      <c r="M268" s="192" t="s">
        <v>1</v>
      </c>
      <c r="N268" s="193" t="s">
        <v>44</v>
      </c>
      <c r="O268" s="68"/>
      <c r="P268" s="194">
        <f t="shared" si="61"/>
        <v>0</v>
      </c>
      <c r="Q268" s="194">
        <v>0</v>
      </c>
      <c r="R268" s="194">
        <f t="shared" si="62"/>
        <v>0</v>
      </c>
      <c r="S268" s="194">
        <v>0</v>
      </c>
      <c r="T268" s="195">
        <f t="shared" si="6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6" t="s">
        <v>256</v>
      </c>
      <c r="AT268" s="196" t="s">
        <v>189</v>
      </c>
      <c r="AU268" s="196" t="s">
        <v>89</v>
      </c>
      <c r="AY268" s="14" t="s">
        <v>186</v>
      </c>
      <c r="BE268" s="197">
        <f t="shared" si="64"/>
        <v>0</v>
      </c>
      <c r="BF268" s="197">
        <f t="shared" si="65"/>
        <v>0</v>
      </c>
      <c r="BG268" s="197">
        <f t="shared" si="66"/>
        <v>0</v>
      </c>
      <c r="BH268" s="197">
        <f t="shared" si="67"/>
        <v>0</v>
      </c>
      <c r="BI268" s="197">
        <f t="shared" si="68"/>
        <v>0</v>
      </c>
      <c r="BJ268" s="14" t="s">
        <v>87</v>
      </c>
      <c r="BK268" s="197">
        <f t="shared" si="69"/>
        <v>0</v>
      </c>
      <c r="BL268" s="14" t="s">
        <v>256</v>
      </c>
      <c r="BM268" s="196" t="s">
        <v>756</v>
      </c>
    </row>
    <row r="269" spans="1:65" s="2" customFormat="1" ht="16.5" customHeight="1">
      <c r="A269" s="31"/>
      <c r="B269" s="32"/>
      <c r="C269" s="184" t="s">
        <v>621</v>
      </c>
      <c r="D269" s="184" t="s">
        <v>189</v>
      </c>
      <c r="E269" s="185" t="s">
        <v>758</v>
      </c>
      <c r="F269" s="186" t="s">
        <v>759</v>
      </c>
      <c r="G269" s="187" t="s">
        <v>197</v>
      </c>
      <c r="H269" s="188">
        <v>1.3</v>
      </c>
      <c r="I269" s="189"/>
      <c r="J269" s="190">
        <f t="shared" si="60"/>
        <v>0</v>
      </c>
      <c r="K269" s="191"/>
      <c r="L269" s="36"/>
      <c r="M269" s="192" t="s">
        <v>1</v>
      </c>
      <c r="N269" s="193" t="s">
        <v>44</v>
      </c>
      <c r="O269" s="68"/>
      <c r="P269" s="194">
        <f t="shared" si="61"/>
        <v>0</v>
      </c>
      <c r="Q269" s="194">
        <v>0</v>
      </c>
      <c r="R269" s="194">
        <f t="shared" si="62"/>
        <v>0</v>
      </c>
      <c r="S269" s="194">
        <v>0</v>
      </c>
      <c r="T269" s="195">
        <f t="shared" si="6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6" t="s">
        <v>256</v>
      </c>
      <c r="AT269" s="196" t="s">
        <v>189</v>
      </c>
      <c r="AU269" s="196" t="s">
        <v>89</v>
      </c>
      <c r="AY269" s="14" t="s">
        <v>186</v>
      </c>
      <c r="BE269" s="197">
        <f t="shared" si="64"/>
        <v>0</v>
      </c>
      <c r="BF269" s="197">
        <f t="shared" si="65"/>
        <v>0</v>
      </c>
      <c r="BG269" s="197">
        <f t="shared" si="66"/>
        <v>0</v>
      </c>
      <c r="BH269" s="197">
        <f t="shared" si="67"/>
        <v>0</v>
      </c>
      <c r="BI269" s="197">
        <f t="shared" si="68"/>
        <v>0</v>
      </c>
      <c r="BJ269" s="14" t="s">
        <v>87</v>
      </c>
      <c r="BK269" s="197">
        <f t="shared" si="69"/>
        <v>0</v>
      </c>
      <c r="BL269" s="14" t="s">
        <v>256</v>
      </c>
      <c r="BM269" s="196" t="s">
        <v>760</v>
      </c>
    </row>
    <row r="270" spans="1:65" s="2" customFormat="1" ht="16.5" customHeight="1">
      <c r="A270" s="31"/>
      <c r="B270" s="32"/>
      <c r="C270" s="184" t="s">
        <v>629</v>
      </c>
      <c r="D270" s="184" t="s">
        <v>189</v>
      </c>
      <c r="E270" s="185" t="s">
        <v>762</v>
      </c>
      <c r="F270" s="186" t="s">
        <v>763</v>
      </c>
      <c r="G270" s="187" t="s">
        <v>192</v>
      </c>
      <c r="H270" s="188">
        <v>2</v>
      </c>
      <c r="I270" s="189"/>
      <c r="J270" s="190">
        <f t="shared" si="60"/>
        <v>0</v>
      </c>
      <c r="K270" s="191"/>
      <c r="L270" s="36"/>
      <c r="M270" s="192" t="s">
        <v>1</v>
      </c>
      <c r="N270" s="193" t="s">
        <v>44</v>
      </c>
      <c r="O270" s="68"/>
      <c r="P270" s="194">
        <f t="shared" si="61"/>
        <v>0</v>
      </c>
      <c r="Q270" s="194">
        <v>0</v>
      </c>
      <c r="R270" s="194">
        <f t="shared" si="62"/>
        <v>0</v>
      </c>
      <c r="S270" s="194">
        <v>0</v>
      </c>
      <c r="T270" s="195">
        <f t="shared" si="6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6" t="s">
        <v>256</v>
      </c>
      <c r="AT270" s="196" t="s">
        <v>189</v>
      </c>
      <c r="AU270" s="196" t="s">
        <v>89</v>
      </c>
      <c r="AY270" s="14" t="s">
        <v>186</v>
      </c>
      <c r="BE270" s="197">
        <f t="shared" si="64"/>
        <v>0</v>
      </c>
      <c r="BF270" s="197">
        <f t="shared" si="65"/>
        <v>0</v>
      </c>
      <c r="BG270" s="197">
        <f t="shared" si="66"/>
        <v>0</v>
      </c>
      <c r="BH270" s="197">
        <f t="shared" si="67"/>
        <v>0</v>
      </c>
      <c r="BI270" s="197">
        <f t="shared" si="68"/>
        <v>0</v>
      </c>
      <c r="BJ270" s="14" t="s">
        <v>87</v>
      </c>
      <c r="BK270" s="197">
        <f t="shared" si="69"/>
        <v>0</v>
      </c>
      <c r="BL270" s="14" t="s">
        <v>256</v>
      </c>
      <c r="BM270" s="196" t="s">
        <v>764</v>
      </c>
    </row>
    <row r="271" spans="1:65" s="2" customFormat="1" ht="16.5" customHeight="1">
      <c r="A271" s="31"/>
      <c r="B271" s="32"/>
      <c r="C271" s="184" t="s">
        <v>633</v>
      </c>
      <c r="D271" s="184" t="s">
        <v>189</v>
      </c>
      <c r="E271" s="185" t="s">
        <v>766</v>
      </c>
      <c r="F271" s="186" t="s">
        <v>767</v>
      </c>
      <c r="G271" s="187" t="s">
        <v>192</v>
      </c>
      <c r="H271" s="188">
        <v>2</v>
      </c>
      <c r="I271" s="189"/>
      <c r="J271" s="190">
        <f t="shared" si="60"/>
        <v>0</v>
      </c>
      <c r="K271" s="191"/>
      <c r="L271" s="36"/>
      <c r="M271" s="192" t="s">
        <v>1</v>
      </c>
      <c r="N271" s="193" t="s">
        <v>44</v>
      </c>
      <c r="O271" s="68"/>
      <c r="P271" s="194">
        <f t="shared" si="61"/>
        <v>0</v>
      </c>
      <c r="Q271" s="194">
        <v>0</v>
      </c>
      <c r="R271" s="194">
        <f t="shared" si="62"/>
        <v>0</v>
      </c>
      <c r="S271" s="194">
        <v>0</v>
      </c>
      <c r="T271" s="195">
        <f t="shared" si="6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6" t="s">
        <v>256</v>
      </c>
      <c r="AT271" s="196" t="s">
        <v>189</v>
      </c>
      <c r="AU271" s="196" t="s">
        <v>89</v>
      </c>
      <c r="AY271" s="14" t="s">
        <v>186</v>
      </c>
      <c r="BE271" s="197">
        <f t="shared" si="64"/>
        <v>0</v>
      </c>
      <c r="BF271" s="197">
        <f t="shared" si="65"/>
        <v>0</v>
      </c>
      <c r="BG271" s="197">
        <f t="shared" si="66"/>
        <v>0</v>
      </c>
      <c r="BH271" s="197">
        <f t="shared" si="67"/>
        <v>0</v>
      </c>
      <c r="BI271" s="197">
        <f t="shared" si="68"/>
        <v>0</v>
      </c>
      <c r="BJ271" s="14" t="s">
        <v>87</v>
      </c>
      <c r="BK271" s="197">
        <f t="shared" si="69"/>
        <v>0</v>
      </c>
      <c r="BL271" s="14" t="s">
        <v>256</v>
      </c>
      <c r="BM271" s="196" t="s">
        <v>768</v>
      </c>
    </row>
    <row r="272" spans="1:65" s="2" customFormat="1" ht="16.5" customHeight="1">
      <c r="A272" s="31"/>
      <c r="B272" s="32"/>
      <c r="C272" s="184" t="s">
        <v>637</v>
      </c>
      <c r="D272" s="184" t="s">
        <v>189</v>
      </c>
      <c r="E272" s="185" t="s">
        <v>1442</v>
      </c>
      <c r="F272" s="186" t="s">
        <v>1443</v>
      </c>
      <c r="G272" s="187" t="s">
        <v>270</v>
      </c>
      <c r="H272" s="188">
        <v>0.042</v>
      </c>
      <c r="I272" s="189"/>
      <c r="J272" s="190">
        <f t="shared" si="60"/>
        <v>0</v>
      </c>
      <c r="K272" s="191"/>
      <c r="L272" s="36"/>
      <c r="M272" s="192" t="s">
        <v>1</v>
      </c>
      <c r="N272" s="193" t="s">
        <v>44</v>
      </c>
      <c r="O272" s="68"/>
      <c r="P272" s="194">
        <f t="shared" si="61"/>
        <v>0</v>
      </c>
      <c r="Q272" s="194">
        <v>0</v>
      </c>
      <c r="R272" s="194">
        <f t="shared" si="62"/>
        <v>0</v>
      </c>
      <c r="S272" s="194">
        <v>0</v>
      </c>
      <c r="T272" s="195">
        <f t="shared" si="6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6" t="s">
        <v>256</v>
      </c>
      <c r="AT272" s="196" t="s">
        <v>189</v>
      </c>
      <c r="AU272" s="196" t="s">
        <v>89</v>
      </c>
      <c r="AY272" s="14" t="s">
        <v>186</v>
      </c>
      <c r="BE272" s="197">
        <f t="shared" si="64"/>
        <v>0</v>
      </c>
      <c r="BF272" s="197">
        <f t="shared" si="65"/>
        <v>0</v>
      </c>
      <c r="BG272" s="197">
        <f t="shared" si="66"/>
        <v>0</v>
      </c>
      <c r="BH272" s="197">
        <f t="shared" si="67"/>
        <v>0</v>
      </c>
      <c r="BI272" s="197">
        <f t="shared" si="68"/>
        <v>0</v>
      </c>
      <c r="BJ272" s="14" t="s">
        <v>87</v>
      </c>
      <c r="BK272" s="197">
        <f t="shared" si="69"/>
        <v>0</v>
      </c>
      <c r="BL272" s="14" t="s">
        <v>256</v>
      </c>
      <c r="BM272" s="196" t="s">
        <v>1444</v>
      </c>
    </row>
    <row r="273" spans="1:65" s="2" customFormat="1" ht="16.5" customHeight="1">
      <c r="A273" s="31"/>
      <c r="B273" s="32"/>
      <c r="C273" s="184" t="s">
        <v>642</v>
      </c>
      <c r="D273" s="184" t="s">
        <v>189</v>
      </c>
      <c r="E273" s="185" t="s">
        <v>774</v>
      </c>
      <c r="F273" s="186" t="s">
        <v>775</v>
      </c>
      <c r="G273" s="187" t="s">
        <v>270</v>
      </c>
      <c r="H273" s="188">
        <v>0.042</v>
      </c>
      <c r="I273" s="189"/>
      <c r="J273" s="190">
        <f t="shared" si="60"/>
        <v>0</v>
      </c>
      <c r="K273" s="191"/>
      <c r="L273" s="36"/>
      <c r="M273" s="192" t="s">
        <v>1</v>
      </c>
      <c r="N273" s="193" t="s">
        <v>44</v>
      </c>
      <c r="O273" s="68"/>
      <c r="P273" s="194">
        <f t="shared" si="61"/>
        <v>0</v>
      </c>
      <c r="Q273" s="194">
        <v>0</v>
      </c>
      <c r="R273" s="194">
        <f t="shared" si="62"/>
        <v>0</v>
      </c>
      <c r="S273" s="194">
        <v>0</v>
      </c>
      <c r="T273" s="195">
        <f t="shared" si="6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6" t="s">
        <v>256</v>
      </c>
      <c r="AT273" s="196" t="s">
        <v>189</v>
      </c>
      <c r="AU273" s="196" t="s">
        <v>89</v>
      </c>
      <c r="AY273" s="14" t="s">
        <v>186</v>
      </c>
      <c r="BE273" s="197">
        <f t="shared" si="64"/>
        <v>0</v>
      </c>
      <c r="BF273" s="197">
        <f t="shared" si="65"/>
        <v>0</v>
      </c>
      <c r="BG273" s="197">
        <f t="shared" si="66"/>
        <v>0</v>
      </c>
      <c r="BH273" s="197">
        <f t="shared" si="67"/>
        <v>0</v>
      </c>
      <c r="BI273" s="197">
        <f t="shared" si="68"/>
        <v>0</v>
      </c>
      <c r="BJ273" s="14" t="s">
        <v>87</v>
      </c>
      <c r="BK273" s="197">
        <f t="shared" si="69"/>
        <v>0</v>
      </c>
      <c r="BL273" s="14" t="s">
        <v>256</v>
      </c>
      <c r="BM273" s="196" t="s">
        <v>1445</v>
      </c>
    </row>
    <row r="274" spans="1:65" s="2" customFormat="1" ht="16.5" customHeight="1">
      <c r="A274" s="31"/>
      <c r="B274" s="32"/>
      <c r="C274" s="184" t="s">
        <v>649</v>
      </c>
      <c r="D274" s="184" t="s">
        <v>189</v>
      </c>
      <c r="E274" s="185" t="s">
        <v>778</v>
      </c>
      <c r="F274" s="186" t="s">
        <v>779</v>
      </c>
      <c r="G274" s="187" t="s">
        <v>270</v>
      </c>
      <c r="H274" s="188">
        <v>0.042</v>
      </c>
      <c r="I274" s="189"/>
      <c r="J274" s="190">
        <f t="shared" si="60"/>
        <v>0</v>
      </c>
      <c r="K274" s="191"/>
      <c r="L274" s="36"/>
      <c r="M274" s="192" t="s">
        <v>1</v>
      </c>
      <c r="N274" s="193" t="s">
        <v>44</v>
      </c>
      <c r="O274" s="68"/>
      <c r="P274" s="194">
        <f t="shared" si="61"/>
        <v>0</v>
      </c>
      <c r="Q274" s="194">
        <v>0</v>
      </c>
      <c r="R274" s="194">
        <f t="shared" si="62"/>
        <v>0</v>
      </c>
      <c r="S274" s="194">
        <v>0</v>
      </c>
      <c r="T274" s="195">
        <f t="shared" si="6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6" t="s">
        <v>256</v>
      </c>
      <c r="AT274" s="196" t="s">
        <v>189</v>
      </c>
      <c r="AU274" s="196" t="s">
        <v>89</v>
      </c>
      <c r="AY274" s="14" t="s">
        <v>186</v>
      </c>
      <c r="BE274" s="197">
        <f t="shared" si="64"/>
        <v>0</v>
      </c>
      <c r="BF274" s="197">
        <f t="shared" si="65"/>
        <v>0</v>
      </c>
      <c r="BG274" s="197">
        <f t="shared" si="66"/>
        <v>0</v>
      </c>
      <c r="BH274" s="197">
        <f t="shared" si="67"/>
        <v>0</v>
      </c>
      <c r="BI274" s="197">
        <f t="shared" si="68"/>
        <v>0</v>
      </c>
      <c r="BJ274" s="14" t="s">
        <v>87</v>
      </c>
      <c r="BK274" s="197">
        <f t="shared" si="69"/>
        <v>0</v>
      </c>
      <c r="BL274" s="14" t="s">
        <v>256</v>
      </c>
      <c r="BM274" s="196" t="s">
        <v>1446</v>
      </c>
    </row>
    <row r="275" spans="2:63" s="12" customFormat="1" ht="22.9" customHeight="1">
      <c r="B275" s="168"/>
      <c r="C275" s="169"/>
      <c r="D275" s="170" t="s">
        <v>78</v>
      </c>
      <c r="E275" s="182" t="s">
        <v>781</v>
      </c>
      <c r="F275" s="182" t="s">
        <v>782</v>
      </c>
      <c r="G275" s="169"/>
      <c r="H275" s="169"/>
      <c r="I275" s="172"/>
      <c r="J275" s="183">
        <f>BK275</f>
        <v>0</v>
      </c>
      <c r="K275" s="169"/>
      <c r="L275" s="174"/>
      <c r="M275" s="175"/>
      <c r="N275" s="176"/>
      <c r="O275" s="176"/>
      <c r="P275" s="177">
        <f>SUM(P276:P286)</f>
        <v>0</v>
      </c>
      <c r="Q275" s="176"/>
      <c r="R275" s="177">
        <f>SUM(R276:R286)</f>
        <v>0.058744000000000005</v>
      </c>
      <c r="S275" s="176"/>
      <c r="T275" s="178">
        <f>SUM(T276:T286)</f>
        <v>0</v>
      </c>
      <c r="AR275" s="179" t="s">
        <v>89</v>
      </c>
      <c r="AT275" s="180" t="s">
        <v>78</v>
      </c>
      <c r="AU275" s="180" t="s">
        <v>87</v>
      </c>
      <c r="AY275" s="179" t="s">
        <v>186</v>
      </c>
      <c r="BK275" s="181">
        <f>SUM(BK276:BK286)</f>
        <v>0</v>
      </c>
    </row>
    <row r="276" spans="1:65" s="2" customFormat="1" ht="16.5" customHeight="1">
      <c r="A276" s="31"/>
      <c r="B276" s="32"/>
      <c r="C276" s="184" t="s">
        <v>656</v>
      </c>
      <c r="D276" s="184" t="s">
        <v>189</v>
      </c>
      <c r="E276" s="185" t="s">
        <v>1319</v>
      </c>
      <c r="F276" s="186" t="s">
        <v>1320</v>
      </c>
      <c r="G276" s="187" t="s">
        <v>197</v>
      </c>
      <c r="H276" s="188">
        <v>48.2</v>
      </c>
      <c r="I276" s="189"/>
      <c r="J276" s="190">
        <f aca="true" t="shared" si="70" ref="J276:J286">ROUND(I276*H276,1)</f>
        <v>0</v>
      </c>
      <c r="K276" s="191"/>
      <c r="L276" s="36"/>
      <c r="M276" s="192" t="s">
        <v>1</v>
      </c>
      <c r="N276" s="193" t="s">
        <v>44</v>
      </c>
      <c r="O276" s="68"/>
      <c r="P276" s="194">
        <f aca="true" t="shared" si="71" ref="P276:P286">O276*H276</f>
        <v>0</v>
      </c>
      <c r="Q276" s="194">
        <v>9E-05</v>
      </c>
      <c r="R276" s="194">
        <f aca="true" t="shared" si="72" ref="R276:R286">Q276*H276</f>
        <v>0.004338000000000001</v>
      </c>
      <c r="S276" s="194">
        <v>0</v>
      </c>
      <c r="T276" s="195">
        <f aca="true" t="shared" si="73" ref="T276:T286"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96" t="s">
        <v>256</v>
      </c>
      <c r="AT276" s="196" t="s">
        <v>189</v>
      </c>
      <c r="AU276" s="196" t="s">
        <v>89</v>
      </c>
      <c r="AY276" s="14" t="s">
        <v>186</v>
      </c>
      <c r="BE276" s="197">
        <f aca="true" t="shared" si="74" ref="BE276:BE286">IF(N276="základní",J276,0)</f>
        <v>0</v>
      </c>
      <c r="BF276" s="197">
        <f aca="true" t="shared" si="75" ref="BF276:BF286">IF(N276="snížená",J276,0)</f>
        <v>0</v>
      </c>
      <c r="BG276" s="197">
        <f aca="true" t="shared" si="76" ref="BG276:BG286">IF(N276="zákl. přenesená",J276,0)</f>
        <v>0</v>
      </c>
      <c r="BH276" s="197">
        <f aca="true" t="shared" si="77" ref="BH276:BH286">IF(N276="sníž. přenesená",J276,0)</f>
        <v>0</v>
      </c>
      <c r="BI276" s="197">
        <f aca="true" t="shared" si="78" ref="BI276:BI286">IF(N276="nulová",J276,0)</f>
        <v>0</v>
      </c>
      <c r="BJ276" s="14" t="s">
        <v>87</v>
      </c>
      <c r="BK276" s="197">
        <f aca="true" t="shared" si="79" ref="BK276:BK286">ROUND(I276*H276,1)</f>
        <v>0</v>
      </c>
      <c r="BL276" s="14" t="s">
        <v>256</v>
      </c>
      <c r="BM276" s="196" t="s">
        <v>1321</v>
      </c>
    </row>
    <row r="277" spans="1:65" s="2" customFormat="1" ht="16.5" customHeight="1">
      <c r="A277" s="31"/>
      <c r="B277" s="32"/>
      <c r="C277" s="184" t="s">
        <v>660</v>
      </c>
      <c r="D277" s="184" t="s">
        <v>189</v>
      </c>
      <c r="E277" s="185" t="s">
        <v>1322</v>
      </c>
      <c r="F277" s="186" t="s">
        <v>1323</v>
      </c>
      <c r="G277" s="187" t="s">
        <v>197</v>
      </c>
      <c r="H277" s="188">
        <v>48.2</v>
      </c>
      <c r="I277" s="189"/>
      <c r="J277" s="190">
        <f t="shared" si="70"/>
        <v>0</v>
      </c>
      <c r="K277" s="191"/>
      <c r="L277" s="36"/>
      <c r="M277" s="192" t="s">
        <v>1</v>
      </c>
      <c r="N277" s="193" t="s">
        <v>44</v>
      </c>
      <c r="O277" s="68"/>
      <c r="P277" s="194">
        <f t="shared" si="71"/>
        <v>0</v>
      </c>
      <c r="Q277" s="194">
        <v>0.00023</v>
      </c>
      <c r="R277" s="194">
        <f t="shared" si="72"/>
        <v>0.011086</v>
      </c>
      <c r="S277" s="194">
        <v>0</v>
      </c>
      <c r="T277" s="195">
        <f t="shared" si="7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96" t="s">
        <v>256</v>
      </c>
      <c r="AT277" s="196" t="s">
        <v>189</v>
      </c>
      <c r="AU277" s="196" t="s">
        <v>89</v>
      </c>
      <c r="AY277" s="14" t="s">
        <v>186</v>
      </c>
      <c r="BE277" s="197">
        <f t="shared" si="74"/>
        <v>0</v>
      </c>
      <c r="BF277" s="197">
        <f t="shared" si="75"/>
        <v>0</v>
      </c>
      <c r="BG277" s="197">
        <f t="shared" si="76"/>
        <v>0</v>
      </c>
      <c r="BH277" s="197">
        <f t="shared" si="77"/>
        <v>0</v>
      </c>
      <c r="BI277" s="197">
        <f t="shared" si="78"/>
        <v>0</v>
      </c>
      <c r="BJ277" s="14" t="s">
        <v>87</v>
      </c>
      <c r="BK277" s="197">
        <f t="shared" si="79"/>
        <v>0</v>
      </c>
      <c r="BL277" s="14" t="s">
        <v>256</v>
      </c>
      <c r="BM277" s="196" t="s">
        <v>1324</v>
      </c>
    </row>
    <row r="278" spans="1:65" s="2" customFormat="1" ht="16.5" customHeight="1">
      <c r="A278" s="31"/>
      <c r="B278" s="32"/>
      <c r="C278" s="184" t="s">
        <v>664</v>
      </c>
      <c r="D278" s="184" t="s">
        <v>189</v>
      </c>
      <c r="E278" s="185" t="s">
        <v>1325</v>
      </c>
      <c r="F278" s="186" t="s">
        <v>1326</v>
      </c>
      <c r="G278" s="187" t="s">
        <v>197</v>
      </c>
      <c r="H278" s="188">
        <v>48.2</v>
      </c>
      <c r="I278" s="189"/>
      <c r="J278" s="190">
        <f t="shared" si="70"/>
        <v>0</v>
      </c>
      <c r="K278" s="191"/>
      <c r="L278" s="36"/>
      <c r="M278" s="192" t="s">
        <v>1</v>
      </c>
      <c r="N278" s="193" t="s">
        <v>44</v>
      </c>
      <c r="O278" s="68"/>
      <c r="P278" s="194">
        <f t="shared" si="71"/>
        <v>0</v>
      </c>
      <c r="Q278" s="194">
        <v>0</v>
      </c>
      <c r="R278" s="194">
        <f t="shared" si="72"/>
        <v>0</v>
      </c>
      <c r="S278" s="194">
        <v>0</v>
      </c>
      <c r="T278" s="195">
        <f t="shared" si="7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96" t="s">
        <v>256</v>
      </c>
      <c r="AT278" s="196" t="s">
        <v>189</v>
      </c>
      <c r="AU278" s="196" t="s">
        <v>89</v>
      </c>
      <c r="AY278" s="14" t="s">
        <v>186</v>
      </c>
      <c r="BE278" s="197">
        <f t="shared" si="74"/>
        <v>0</v>
      </c>
      <c r="BF278" s="197">
        <f t="shared" si="75"/>
        <v>0</v>
      </c>
      <c r="BG278" s="197">
        <f t="shared" si="76"/>
        <v>0</v>
      </c>
      <c r="BH278" s="197">
        <f t="shared" si="77"/>
        <v>0</v>
      </c>
      <c r="BI278" s="197">
        <f t="shared" si="78"/>
        <v>0</v>
      </c>
      <c r="BJ278" s="14" t="s">
        <v>87</v>
      </c>
      <c r="BK278" s="197">
        <f t="shared" si="79"/>
        <v>0</v>
      </c>
      <c r="BL278" s="14" t="s">
        <v>256</v>
      </c>
      <c r="BM278" s="196" t="s">
        <v>1327</v>
      </c>
    </row>
    <row r="279" spans="1:65" s="2" customFormat="1" ht="16.5" customHeight="1">
      <c r="A279" s="31"/>
      <c r="B279" s="32"/>
      <c r="C279" s="184" t="s">
        <v>669</v>
      </c>
      <c r="D279" s="184" t="s">
        <v>189</v>
      </c>
      <c r="E279" s="185" t="s">
        <v>784</v>
      </c>
      <c r="F279" s="186" t="s">
        <v>785</v>
      </c>
      <c r="G279" s="187" t="s">
        <v>308</v>
      </c>
      <c r="H279" s="188">
        <v>80</v>
      </c>
      <c r="I279" s="189"/>
      <c r="J279" s="190">
        <f t="shared" si="70"/>
        <v>0</v>
      </c>
      <c r="K279" s="191"/>
      <c r="L279" s="36"/>
      <c r="M279" s="192" t="s">
        <v>1</v>
      </c>
      <c r="N279" s="193" t="s">
        <v>44</v>
      </c>
      <c r="O279" s="68"/>
      <c r="P279" s="194">
        <f t="shared" si="71"/>
        <v>0</v>
      </c>
      <c r="Q279" s="194">
        <v>1E-05</v>
      </c>
      <c r="R279" s="194">
        <f t="shared" si="72"/>
        <v>0.0008</v>
      </c>
      <c r="S279" s="194">
        <v>0</v>
      </c>
      <c r="T279" s="195">
        <f t="shared" si="7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6" t="s">
        <v>256</v>
      </c>
      <c r="AT279" s="196" t="s">
        <v>189</v>
      </c>
      <c r="AU279" s="196" t="s">
        <v>89</v>
      </c>
      <c r="AY279" s="14" t="s">
        <v>186</v>
      </c>
      <c r="BE279" s="197">
        <f t="shared" si="74"/>
        <v>0</v>
      </c>
      <c r="BF279" s="197">
        <f t="shared" si="75"/>
        <v>0</v>
      </c>
      <c r="BG279" s="197">
        <f t="shared" si="76"/>
        <v>0</v>
      </c>
      <c r="BH279" s="197">
        <f t="shared" si="77"/>
        <v>0</v>
      </c>
      <c r="BI279" s="197">
        <f t="shared" si="78"/>
        <v>0</v>
      </c>
      <c r="BJ279" s="14" t="s">
        <v>87</v>
      </c>
      <c r="BK279" s="197">
        <f t="shared" si="79"/>
        <v>0</v>
      </c>
      <c r="BL279" s="14" t="s">
        <v>256</v>
      </c>
      <c r="BM279" s="196" t="s">
        <v>1124</v>
      </c>
    </row>
    <row r="280" spans="1:65" s="2" customFormat="1" ht="16.5" customHeight="1">
      <c r="A280" s="31"/>
      <c r="B280" s="32"/>
      <c r="C280" s="184" t="s">
        <v>673</v>
      </c>
      <c r="D280" s="184" t="s">
        <v>189</v>
      </c>
      <c r="E280" s="185" t="s">
        <v>788</v>
      </c>
      <c r="F280" s="186" t="s">
        <v>789</v>
      </c>
      <c r="G280" s="187" t="s">
        <v>308</v>
      </c>
      <c r="H280" s="188">
        <v>80</v>
      </c>
      <c r="I280" s="189"/>
      <c r="J280" s="190">
        <f t="shared" si="70"/>
        <v>0</v>
      </c>
      <c r="K280" s="191"/>
      <c r="L280" s="36"/>
      <c r="M280" s="192" t="s">
        <v>1</v>
      </c>
      <c r="N280" s="193" t="s">
        <v>44</v>
      </c>
      <c r="O280" s="68"/>
      <c r="P280" s="194">
        <f t="shared" si="71"/>
        <v>0</v>
      </c>
      <c r="Q280" s="194">
        <v>2E-05</v>
      </c>
      <c r="R280" s="194">
        <f t="shared" si="72"/>
        <v>0.0016</v>
      </c>
      <c r="S280" s="194">
        <v>0</v>
      </c>
      <c r="T280" s="195">
        <f t="shared" si="7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96" t="s">
        <v>256</v>
      </c>
      <c r="AT280" s="196" t="s">
        <v>189</v>
      </c>
      <c r="AU280" s="196" t="s">
        <v>89</v>
      </c>
      <c r="AY280" s="14" t="s">
        <v>186</v>
      </c>
      <c r="BE280" s="197">
        <f t="shared" si="74"/>
        <v>0</v>
      </c>
      <c r="BF280" s="197">
        <f t="shared" si="75"/>
        <v>0</v>
      </c>
      <c r="BG280" s="197">
        <f t="shared" si="76"/>
        <v>0</v>
      </c>
      <c r="BH280" s="197">
        <f t="shared" si="77"/>
        <v>0</v>
      </c>
      <c r="BI280" s="197">
        <f t="shared" si="78"/>
        <v>0</v>
      </c>
      <c r="BJ280" s="14" t="s">
        <v>87</v>
      </c>
      <c r="BK280" s="197">
        <f t="shared" si="79"/>
        <v>0</v>
      </c>
      <c r="BL280" s="14" t="s">
        <v>256</v>
      </c>
      <c r="BM280" s="196" t="s">
        <v>1125</v>
      </c>
    </row>
    <row r="281" spans="1:65" s="2" customFormat="1" ht="16.5" customHeight="1">
      <c r="A281" s="31"/>
      <c r="B281" s="32"/>
      <c r="C281" s="184" t="s">
        <v>678</v>
      </c>
      <c r="D281" s="184" t="s">
        <v>189</v>
      </c>
      <c r="E281" s="185" t="s">
        <v>792</v>
      </c>
      <c r="F281" s="186" t="s">
        <v>793</v>
      </c>
      <c r="G281" s="187" t="s">
        <v>308</v>
      </c>
      <c r="H281" s="188">
        <v>80</v>
      </c>
      <c r="I281" s="189"/>
      <c r="J281" s="190">
        <f t="shared" si="70"/>
        <v>0</v>
      </c>
      <c r="K281" s="191"/>
      <c r="L281" s="36"/>
      <c r="M281" s="192" t="s">
        <v>1</v>
      </c>
      <c r="N281" s="193" t="s">
        <v>44</v>
      </c>
      <c r="O281" s="68"/>
      <c r="P281" s="194">
        <f t="shared" si="71"/>
        <v>0</v>
      </c>
      <c r="Q281" s="194">
        <v>1E-05</v>
      </c>
      <c r="R281" s="194">
        <f t="shared" si="72"/>
        <v>0.0008</v>
      </c>
      <c r="S281" s="194">
        <v>0</v>
      </c>
      <c r="T281" s="195">
        <f t="shared" si="7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6" t="s">
        <v>256</v>
      </c>
      <c r="AT281" s="196" t="s">
        <v>189</v>
      </c>
      <c r="AU281" s="196" t="s">
        <v>89</v>
      </c>
      <c r="AY281" s="14" t="s">
        <v>186</v>
      </c>
      <c r="BE281" s="197">
        <f t="shared" si="74"/>
        <v>0</v>
      </c>
      <c r="BF281" s="197">
        <f t="shared" si="75"/>
        <v>0</v>
      </c>
      <c r="BG281" s="197">
        <f t="shared" si="76"/>
        <v>0</v>
      </c>
      <c r="BH281" s="197">
        <f t="shared" si="77"/>
        <v>0</v>
      </c>
      <c r="BI281" s="197">
        <f t="shared" si="78"/>
        <v>0</v>
      </c>
      <c r="BJ281" s="14" t="s">
        <v>87</v>
      </c>
      <c r="BK281" s="197">
        <f t="shared" si="79"/>
        <v>0</v>
      </c>
      <c r="BL281" s="14" t="s">
        <v>256</v>
      </c>
      <c r="BM281" s="196" t="s">
        <v>1126</v>
      </c>
    </row>
    <row r="282" spans="1:65" s="2" customFormat="1" ht="16.5" customHeight="1">
      <c r="A282" s="31"/>
      <c r="B282" s="32"/>
      <c r="C282" s="184" t="s">
        <v>682</v>
      </c>
      <c r="D282" s="184" t="s">
        <v>189</v>
      </c>
      <c r="E282" s="185" t="s">
        <v>1328</v>
      </c>
      <c r="F282" s="186" t="s">
        <v>1329</v>
      </c>
      <c r="G282" s="187" t="s">
        <v>197</v>
      </c>
      <c r="H282" s="188">
        <v>48.2</v>
      </c>
      <c r="I282" s="189"/>
      <c r="J282" s="190">
        <f t="shared" si="70"/>
        <v>0</v>
      </c>
      <c r="K282" s="191"/>
      <c r="L282" s="36"/>
      <c r="M282" s="192" t="s">
        <v>1</v>
      </c>
      <c r="N282" s="193" t="s">
        <v>44</v>
      </c>
      <c r="O282" s="68"/>
      <c r="P282" s="194">
        <f t="shared" si="71"/>
        <v>0</v>
      </c>
      <c r="Q282" s="194">
        <v>0.00017</v>
      </c>
      <c r="R282" s="194">
        <f t="shared" si="72"/>
        <v>0.008194000000000002</v>
      </c>
      <c r="S282" s="194">
        <v>0</v>
      </c>
      <c r="T282" s="195">
        <f t="shared" si="7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6" t="s">
        <v>256</v>
      </c>
      <c r="AT282" s="196" t="s">
        <v>189</v>
      </c>
      <c r="AU282" s="196" t="s">
        <v>89</v>
      </c>
      <c r="AY282" s="14" t="s">
        <v>186</v>
      </c>
      <c r="BE282" s="197">
        <f t="shared" si="74"/>
        <v>0</v>
      </c>
      <c r="BF282" s="197">
        <f t="shared" si="75"/>
        <v>0</v>
      </c>
      <c r="BG282" s="197">
        <f t="shared" si="76"/>
        <v>0</v>
      </c>
      <c r="BH282" s="197">
        <f t="shared" si="77"/>
        <v>0</v>
      </c>
      <c r="BI282" s="197">
        <f t="shared" si="78"/>
        <v>0</v>
      </c>
      <c r="BJ282" s="14" t="s">
        <v>87</v>
      </c>
      <c r="BK282" s="197">
        <f t="shared" si="79"/>
        <v>0</v>
      </c>
      <c r="BL282" s="14" t="s">
        <v>256</v>
      </c>
      <c r="BM282" s="196" t="s">
        <v>1330</v>
      </c>
    </row>
    <row r="283" spans="1:65" s="2" customFormat="1" ht="16.5" customHeight="1">
      <c r="A283" s="31"/>
      <c r="B283" s="32"/>
      <c r="C283" s="184" t="s">
        <v>686</v>
      </c>
      <c r="D283" s="184" t="s">
        <v>189</v>
      </c>
      <c r="E283" s="185" t="s">
        <v>796</v>
      </c>
      <c r="F283" s="186" t="s">
        <v>797</v>
      </c>
      <c r="G283" s="187" t="s">
        <v>308</v>
      </c>
      <c r="H283" s="188">
        <v>80</v>
      </c>
      <c r="I283" s="189"/>
      <c r="J283" s="190">
        <f t="shared" si="70"/>
        <v>0</v>
      </c>
      <c r="K283" s="191"/>
      <c r="L283" s="36"/>
      <c r="M283" s="192" t="s">
        <v>1</v>
      </c>
      <c r="N283" s="193" t="s">
        <v>44</v>
      </c>
      <c r="O283" s="68"/>
      <c r="P283" s="194">
        <f t="shared" si="71"/>
        <v>0</v>
      </c>
      <c r="Q283" s="194">
        <v>2E-05</v>
      </c>
      <c r="R283" s="194">
        <f t="shared" si="72"/>
        <v>0.0016</v>
      </c>
      <c r="S283" s="194">
        <v>0</v>
      </c>
      <c r="T283" s="195">
        <f t="shared" si="7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6" t="s">
        <v>256</v>
      </c>
      <c r="AT283" s="196" t="s">
        <v>189</v>
      </c>
      <c r="AU283" s="196" t="s">
        <v>89</v>
      </c>
      <c r="AY283" s="14" t="s">
        <v>186</v>
      </c>
      <c r="BE283" s="197">
        <f t="shared" si="74"/>
        <v>0</v>
      </c>
      <c r="BF283" s="197">
        <f t="shared" si="75"/>
        <v>0</v>
      </c>
      <c r="BG283" s="197">
        <f t="shared" si="76"/>
        <v>0</v>
      </c>
      <c r="BH283" s="197">
        <f t="shared" si="77"/>
        <v>0</v>
      </c>
      <c r="BI283" s="197">
        <f t="shared" si="78"/>
        <v>0</v>
      </c>
      <c r="BJ283" s="14" t="s">
        <v>87</v>
      </c>
      <c r="BK283" s="197">
        <f t="shared" si="79"/>
        <v>0</v>
      </c>
      <c r="BL283" s="14" t="s">
        <v>256</v>
      </c>
      <c r="BM283" s="196" t="s">
        <v>798</v>
      </c>
    </row>
    <row r="284" spans="1:65" s="2" customFormat="1" ht="16.5" customHeight="1">
      <c r="A284" s="31"/>
      <c r="B284" s="32"/>
      <c r="C284" s="184" t="s">
        <v>690</v>
      </c>
      <c r="D284" s="184" t="s">
        <v>189</v>
      </c>
      <c r="E284" s="185" t="s">
        <v>800</v>
      </c>
      <c r="F284" s="186" t="s">
        <v>801</v>
      </c>
      <c r="G284" s="187" t="s">
        <v>308</v>
      </c>
      <c r="H284" s="188">
        <v>80</v>
      </c>
      <c r="I284" s="189"/>
      <c r="J284" s="190">
        <f t="shared" si="70"/>
        <v>0</v>
      </c>
      <c r="K284" s="191"/>
      <c r="L284" s="36"/>
      <c r="M284" s="192" t="s">
        <v>1</v>
      </c>
      <c r="N284" s="193" t="s">
        <v>44</v>
      </c>
      <c r="O284" s="68"/>
      <c r="P284" s="194">
        <f t="shared" si="71"/>
        <v>0</v>
      </c>
      <c r="Q284" s="194">
        <v>6E-05</v>
      </c>
      <c r="R284" s="194">
        <f t="shared" si="72"/>
        <v>0.0048000000000000004</v>
      </c>
      <c r="S284" s="194">
        <v>0</v>
      </c>
      <c r="T284" s="195">
        <f t="shared" si="7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6" t="s">
        <v>256</v>
      </c>
      <c r="AT284" s="196" t="s">
        <v>189</v>
      </c>
      <c r="AU284" s="196" t="s">
        <v>89</v>
      </c>
      <c r="AY284" s="14" t="s">
        <v>186</v>
      </c>
      <c r="BE284" s="197">
        <f t="shared" si="74"/>
        <v>0</v>
      </c>
      <c r="BF284" s="197">
        <f t="shared" si="75"/>
        <v>0</v>
      </c>
      <c r="BG284" s="197">
        <f t="shared" si="76"/>
        <v>0</v>
      </c>
      <c r="BH284" s="197">
        <f t="shared" si="77"/>
        <v>0</v>
      </c>
      <c r="BI284" s="197">
        <f t="shared" si="78"/>
        <v>0</v>
      </c>
      <c r="BJ284" s="14" t="s">
        <v>87</v>
      </c>
      <c r="BK284" s="197">
        <f t="shared" si="79"/>
        <v>0</v>
      </c>
      <c r="BL284" s="14" t="s">
        <v>256</v>
      </c>
      <c r="BM284" s="196" t="s">
        <v>802</v>
      </c>
    </row>
    <row r="285" spans="1:65" s="2" customFormat="1" ht="16.5" customHeight="1">
      <c r="A285" s="31"/>
      <c r="B285" s="32"/>
      <c r="C285" s="184" t="s">
        <v>694</v>
      </c>
      <c r="D285" s="184" t="s">
        <v>189</v>
      </c>
      <c r="E285" s="185" t="s">
        <v>1331</v>
      </c>
      <c r="F285" s="186" t="s">
        <v>1332</v>
      </c>
      <c r="G285" s="187" t="s">
        <v>197</v>
      </c>
      <c r="H285" s="188">
        <v>48.2</v>
      </c>
      <c r="I285" s="189"/>
      <c r="J285" s="190">
        <f t="shared" si="70"/>
        <v>0</v>
      </c>
      <c r="K285" s="191"/>
      <c r="L285" s="36"/>
      <c r="M285" s="192" t="s">
        <v>1</v>
      </c>
      <c r="N285" s="193" t="s">
        <v>44</v>
      </c>
      <c r="O285" s="68"/>
      <c r="P285" s="194">
        <f t="shared" si="71"/>
        <v>0</v>
      </c>
      <c r="Q285" s="194">
        <v>0.00043</v>
      </c>
      <c r="R285" s="194">
        <f t="shared" si="72"/>
        <v>0.020726</v>
      </c>
      <c r="S285" s="194">
        <v>0</v>
      </c>
      <c r="T285" s="195">
        <f t="shared" si="7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6" t="s">
        <v>256</v>
      </c>
      <c r="AT285" s="196" t="s">
        <v>189</v>
      </c>
      <c r="AU285" s="196" t="s">
        <v>89</v>
      </c>
      <c r="AY285" s="14" t="s">
        <v>186</v>
      </c>
      <c r="BE285" s="197">
        <f t="shared" si="74"/>
        <v>0</v>
      </c>
      <c r="BF285" s="197">
        <f t="shared" si="75"/>
        <v>0</v>
      </c>
      <c r="BG285" s="197">
        <f t="shared" si="76"/>
        <v>0</v>
      </c>
      <c r="BH285" s="197">
        <f t="shared" si="77"/>
        <v>0</v>
      </c>
      <c r="BI285" s="197">
        <f t="shared" si="78"/>
        <v>0</v>
      </c>
      <c r="BJ285" s="14" t="s">
        <v>87</v>
      </c>
      <c r="BK285" s="197">
        <f t="shared" si="79"/>
        <v>0</v>
      </c>
      <c r="BL285" s="14" t="s">
        <v>256</v>
      </c>
      <c r="BM285" s="196" t="s">
        <v>1333</v>
      </c>
    </row>
    <row r="286" spans="1:65" s="2" customFormat="1" ht="16.5" customHeight="1">
      <c r="A286" s="31"/>
      <c r="B286" s="32"/>
      <c r="C286" s="184" t="s">
        <v>698</v>
      </c>
      <c r="D286" s="184" t="s">
        <v>189</v>
      </c>
      <c r="E286" s="185" t="s">
        <v>804</v>
      </c>
      <c r="F286" s="186" t="s">
        <v>805</v>
      </c>
      <c r="G286" s="187" t="s">
        <v>308</v>
      </c>
      <c r="H286" s="188">
        <v>80</v>
      </c>
      <c r="I286" s="189"/>
      <c r="J286" s="190">
        <f t="shared" si="70"/>
        <v>0</v>
      </c>
      <c r="K286" s="191"/>
      <c r="L286" s="36"/>
      <c r="M286" s="192" t="s">
        <v>1</v>
      </c>
      <c r="N286" s="193" t="s">
        <v>44</v>
      </c>
      <c r="O286" s="68"/>
      <c r="P286" s="194">
        <f t="shared" si="71"/>
        <v>0</v>
      </c>
      <c r="Q286" s="194">
        <v>6E-05</v>
      </c>
      <c r="R286" s="194">
        <f t="shared" si="72"/>
        <v>0.0048000000000000004</v>
      </c>
      <c r="S286" s="194">
        <v>0</v>
      </c>
      <c r="T286" s="195">
        <f t="shared" si="7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96" t="s">
        <v>256</v>
      </c>
      <c r="AT286" s="196" t="s">
        <v>189</v>
      </c>
      <c r="AU286" s="196" t="s">
        <v>89</v>
      </c>
      <c r="AY286" s="14" t="s">
        <v>186</v>
      </c>
      <c r="BE286" s="197">
        <f t="shared" si="74"/>
        <v>0</v>
      </c>
      <c r="BF286" s="197">
        <f t="shared" si="75"/>
        <v>0</v>
      </c>
      <c r="BG286" s="197">
        <f t="shared" si="76"/>
        <v>0</v>
      </c>
      <c r="BH286" s="197">
        <f t="shared" si="77"/>
        <v>0</v>
      </c>
      <c r="BI286" s="197">
        <f t="shared" si="78"/>
        <v>0</v>
      </c>
      <c r="BJ286" s="14" t="s">
        <v>87</v>
      </c>
      <c r="BK286" s="197">
        <f t="shared" si="79"/>
        <v>0</v>
      </c>
      <c r="BL286" s="14" t="s">
        <v>256</v>
      </c>
      <c r="BM286" s="196" t="s">
        <v>806</v>
      </c>
    </row>
    <row r="287" spans="2:63" s="12" customFormat="1" ht="22.9" customHeight="1">
      <c r="B287" s="168"/>
      <c r="C287" s="169"/>
      <c r="D287" s="170" t="s">
        <v>78</v>
      </c>
      <c r="E287" s="182" t="s">
        <v>807</v>
      </c>
      <c r="F287" s="182" t="s">
        <v>808</v>
      </c>
      <c r="G287" s="169"/>
      <c r="H287" s="169"/>
      <c r="I287" s="172"/>
      <c r="J287" s="183">
        <f>BK287</f>
        <v>0</v>
      </c>
      <c r="K287" s="169"/>
      <c r="L287" s="174"/>
      <c r="M287" s="175"/>
      <c r="N287" s="176"/>
      <c r="O287" s="176"/>
      <c r="P287" s="177">
        <f>SUM(P288:P294)</f>
        <v>0</v>
      </c>
      <c r="Q287" s="176"/>
      <c r="R287" s="177">
        <f>SUM(R288:R294)</f>
        <v>0.059095999999999996</v>
      </c>
      <c r="S287" s="176"/>
      <c r="T287" s="178">
        <f>SUM(T288:T294)</f>
        <v>0.02275</v>
      </c>
      <c r="AR287" s="179" t="s">
        <v>89</v>
      </c>
      <c r="AT287" s="180" t="s">
        <v>78</v>
      </c>
      <c r="AU287" s="180" t="s">
        <v>87</v>
      </c>
      <c r="AY287" s="179" t="s">
        <v>186</v>
      </c>
      <c r="BK287" s="181">
        <f>SUM(BK288:BK294)</f>
        <v>0</v>
      </c>
    </row>
    <row r="288" spans="1:65" s="2" customFormat="1" ht="16.5" customHeight="1">
      <c r="A288" s="31"/>
      <c r="B288" s="32"/>
      <c r="C288" s="184" t="s">
        <v>702</v>
      </c>
      <c r="D288" s="184" t="s">
        <v>189</v>
      </c>
      <c r="E288" s="185" t="s">
        <v>1447</v>
      </c>
      <c r="F288" s="186" t="s">
        <v>1448</v>
      </c>
      <c r="G288" s="187" t="s">
        <v>197</v>
      </c>
      <c r="H288" s="188">
        <v>57</v>
      </c>
      <c r="I288" s="189"/>
      <c r="J288" s="190">
        <f>ROUND(I288*H288,1)</f>
        <v>0</v>
      </c>
      <c r="K288" s="191"/>
      <c r="L288" s="36"/>
      <c r="M288" s="192" t="s">
        <v>1</v>
      </c>
      <c r="N288" s="193" t="s">
        <v>44</v>
      </c>
      <c r="O288" s="68"/>
      <c r="P288" s="194">
        <f>O288*H288</f>
        <v>0</v>
      </c>
      <c r="Q288" s="194">
        <v>0</v>
      </c>
      <c r="R288" s="194">
        <f>Q288*H288</f>
        <v>0</v>
      </c>
      <c r="S288" s="194">
        <v>0.00025</v>
      </c>
      <c r="T288" s="195">
        <f>S288*H288</f>
        <v>0.01425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6" t="s">
        <v>256</v>
      </c>
      <c r="AT288" s="196" t="s">
        <v>189</v>
      </c>
      <c r="AU288" s="196" t="s">
        <v>89</v>
      </c>
      <c r="AY288" s="14" t="s">
        <v>186</v>
      </c>
      <c r="BE288" s="197">
        <f>IF(N288="základní",J288,0)</f>
        <v>0</v>
      </c>
      <c r="BF288" s="197">
        <f>IF(N288="snížená",J288,0)</f>
        <v>0</v>
      </c>
      <c r="BG288" s="197">
        <f>IF(N288="zákl. přenesená",J288,0)</f>
        <v>0</v>
      </c>
      <c r="BH288" s="197">
        <f>IF(N288="sníž. přenesená",J288,0)</f>
        <v>0</v>
      </c>
      <c r="BI288" s="197">
        <f>IF(N288="nulová",J288,0)</f>
        <v>0</v>
      </c>
      <c r="BJ288" s="14" t="s">
        <v>87</v>
      </c>
      <c r="BK288" s="197">
        <f>ROUND(I288*H288,1)</f>
        <v>0</v>
      </c>
      <c r="BL288" s="14" t="s">
        <v>256</v>
      </c>
      <c r="BM288" s="196" t="s">
        <v>1449</v>
      </c>
    </row>
    <row r="289" spans="1:47" s="2" customFormat="1" ht="19.5">
      <c r="A289" s="31"/>
      <c r="B289" s="32"/>
      <c r="C289" s="33"/>
      <c r="D289" s="198" t="s">
        <v>206</v>
      </c>
      <c r="E289" s="33"/>
      <c r="F289" s="199" t="s">
        <v>1450</v>
      </c>
      <c r="G289" s="33"/>
      <c r="H289" s="33"/>
      <c r="I289" s="200"/>
      <c r="J289" s="33"/>
      <c r="K289" s="33"/>
      <c r="L289" s="36"/>
      <c r="M289" s="201"/>
      <c r="N289" s="202"/>
      <c r="O289" s="68"/>
      <c r="P289" s="68"/>
      <c r="Q289" s="68"/>
      <c r="R289" s="68"/>
      <c r="S289" s="68"/>
      <c r="T289" s="69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T289" s="14" t="s">
        <v>206</v>
      </c>
      <c r="AU289" s="14" t="s">
        <v>89</v>
      </c>
    </row>
    <row r="290" spans="1:65" s="2" customFormat="1" ht="16.5" customHeight="1">
      <c r="A290" s="31"/>
      <c r="B290" s="32"/>
      <c r="C290" s="184" t="s">
        <v>706</v>
      </c>
      <c r="D290" s="184" t="s">
        <v>189</v>
      </c>
      <c r="E290" s="185" t="s">
        <v>1451</v>
      </c>
      <c r="F290" s="186" t="s">
        <v>1452</v>
      </c>
      <c r="G290" s="187" t="s">
        <v>197</v>
      </c>
      <c r="H290" s="188">
        <v>34</v>
      </c>
      <c r="I290" s="189"/>
      <c r="J290" s="190">
        <f>ROUND(I290*H290,1)</f>
        <v>0</v>
      </c>
      <c r="K290" s="191"/>
      <c r="L290" s="36"/>
      <c r="M290" s="192" t="s">
        <v>1</v>
      </c>
      <c r="N290" s="193" t="s">
        <v>44</v>
      </c>
      <c r="O290" s="68"/>
      <c r="P290" s="194">
        <f>O290*H290</f>
        <v>0</v>
      </c>
      <c r="Q290" s="194">
        <v>0</v>
      </c>
      <c r="R290" s="194">
        <f>Q290*H290</f>
        <v>0</v>
      </c>
      <c r="S290" s="194">
        <v>0.00025</v>
      </c>
      <c r="T290" s="195">
        <f>S290*H290</f>
        <v>0.0085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6" t="s">
        <v>256</v>
      </c>
      <c r="AT290" s="196" t="s">
        <v>189</v>
      </c>
      <c r="AU290" s="196" t="s">
        <v>89</v>
      </c>
      <c r="AY290" s="14" t="s">
        <v>186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14" t="s">
        <v>87</v>
      </c>
      <c r="BK290" s="197">
        <f>ROUND(I290*H290,1)</f>
        <v>0</v>
      </c>
      <c r="BL290" s="14" t="s">
        <v>256</v>
      </c>
      <c r="BM290" s="196" t="s">
        <v>1453</v>
      </c>
    </row>
    <row r="291" spans="1:47" s="2" customFormat="1" ht="19.5">
      <c r="A291" s="31"/>
      <c r="B291" s="32"/>
      <c r="C291" s="33"/>
      <c r="D291" s="198" t="s">
        <v>206</v>
      </c>
      <c r="E291" s="33"/>
      <c r="F291" s="199" t="s">
        <v>1450</v>
      </c>
      <c r="G291" s="33"/>
      <c r="H291" s="33"/>
      <c r="I291" s="200"/>
      <c r="J291" s="33"/>
      <c r="K291" s="33"/>
      <c r="L291" s="36"/>
      <c r="M291" s="201"/>
      <c r="N291" s="202"/>
      <c r="O291" s="68"/>
      <c r="P291" s="68"/>
      <c r="Q291" s="68"/>
      <c r="R291" s="68"/>
      <c r="S291" s="68"/>
      <c r="T291" s="69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T291" s="14" t="s">
        <v>206</v>
      </c>
      <c r="AU291" s="14" t="s">
        <v>89</v>
      </c>
    </row>
    <row r="292" spans="1:65" s="2" customFormat="1" ht="16.5" customHeight="1">
      <c r="A292" s="31"/>
      <c r="B292" s="32"/>
      <c r="C292" s="184" t="s">
        <v>710</v>
      </c>
      <c r="D292" s="184" t="s">
        <v>189</v>
      </c>
      <c r="E292" s="185" t="s">
        <v>818</v>
      </c>
      <c r="F292" s="186" t="s">
        <v>819</v>
      </c>
      <c r="G292" s="187" t="s">
        <v>197</v>
      </c>
      <c r="H292" s="188">
        <v>127.6</v>
      </c>
      <c r="I292" s="189"/>
      <c r="J292" s="190">
        <f>ROUND(I292*H292,1)</f>
        <v>0</v>
      </c>
      <c r="K292" s="191"/>
      <c r="L292" s="36"/>
      <c r="M292" s="192" t="s">
        <v>1</v>
      </c>
      <c r="N292" s="193" t="s">
        <v>44</v>
      </c>
      <c r="O292" s="68"/>
      <c r="P292" s="194">
        <f>O292*H292</f>
        <v>0</v>
      </c>
      <c r="Q292" s="194">
        <v>0.0002</v>
      </c>
      <c r="R292" s="194">
        <f>Q292*H292</f>
        <v>0.02552</v>
      </c>
      <c r="S292" s="194">
        <v>0</v>
      </c>
      <c r="T292" s="195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6" t="s">
        <v>256</v>
      </c>
      <c r="AT292" s="196" t="s">
        <v>189</v>
      </c>
      <c r="AU292" s="196" t="s">
        <v>89</v>
      </c>
      <c r="AY292" s="14" t="s">
        <v>186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14" t="s">
        <v>87</v>
      </c>
      <c r="BK292" s="197">
        <f>ROUND(I292*H292,1)</f>
        <v>0</v>
      </c>
      <c r="BL292" s="14" t="s">
        <v>256</v>
      </c>
      <c r="BM292" s="196" t="s">
        <v>820</v>
      </c>
    </row>
    <row r="293" spans="1:65" s="2" customFormat="1" ht="16.5" customHeight="1">
      <c r="A293" s="31"/>
      <c r="B293" s="32"/>
      <c r="C293" s="184" t="s">
        <v>714</v>
      </c>
      <c r="D293" s="184" t="s">
        <v>189</v>
      </c>
      <c r="E293" s="185" t="s">
        <v>822</v>
      </c>
      <c r="F293" s="186" t="s">
        <v>823</v>
      </c>
      <c r="G293" s="187" t="s">
        <v>197</v>
      </c>
      <c r="H293" s="188">
        <v>20</v>
      </c>
      <c r="I293" s="189"/>
      <c r="J293" s="190">
        <f>ROUND(I293*H293,1)</f>
        <v>0</v>
      </c>
      <c r="K293" s="191"/>
      <c r="L293" s="36"/>
      <c r="M293" s="192" t="s">
        <v>1</v>
      </c>
      <c r="N293" s="193" t="s">
        <v>44</v>
      </c>
      <c r="O293" s="68"/>
      <c r="P293" s="194">
        <f>O293*H293</f>
        <v>0</v>
      </c>
      <c r="Q293" s="194">
        <v>2E-05</v>
      </c>
      <c r="R293" s="194">
        <f>Q293*H293</f>
        <v>0.0004</v>
      </c>
      <c r="S293" s="194">
        <v>0</v>
      </c>
      <c r="T293" s="195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6" t="s">
        <v>256</v>
      </c>
      <c r="AT293" s="196" t="s">
        <v>189</v>
      </c>
      <c r="AU293" s="196" t="s">
        <v>89</v>
      </c>
      <c r="AY293" s="14" t="s">
        <v>186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4" t="s">
        <v>87</v>
      </c>
      <c r="BK293" s="197">
        <f>ROUND(I293*H293,1)</f>
        <v>0</v>
      </c>
      <c r="BL293" s="14" t="s">
        <v>256</v>
      </c>
      <c r="BM293" s="196" t="s">
        <v>824</v>
      </c>
    </row>
    <row r="294" spans="1:65" s="2" customFormat="1" ht="21.75" customHeight="1">
      <c r="A294" s="31"/>
      <c r="B294" s="32"/>
      <c r="C294" s="184" t="s">
        <v>718</v>
      </c>
      <c r="D294" s="184" t="s">
        <v>189</v>
      </c>
      <c r="E294" s="185" t="s">
        <v>826</v>
      </c>
      <c r="F294" s="186" t="s">
        <v>827</v>
      </c>
      <c r="G294" s="187" t="s">
        <v>197</v>
      </c>
      <c r="H294" s="188">
        <v>127.6</v>
      </c>
      <c r="I294" s="189"/>
      <c r="J294" s="190">
        <f>ROUND(I294*H294,1)</f>
        <v>0</v>
      </c>
      <c r="K294" s="191"/>
      <c r="L294" s="36"/>
      <c r="M294" s="192" t="s">
        <v>1</v>
      </c>
      <c r="N294" s="193" t="s">
        <v>44</v>
      </c>
      <c r="O294" s="68"/>
      <c r="P294" s="194">
        <f>O294*H294</f>
        <v>0</v>
      </c>
      <c r="Q294" s="194">
        <v>0.00026</v>
      </c>
      <c r="R294" s="194">
        <f>Q294*H294</f>
        <v>0.033176</v>
      </c>
      <c r="S294" s="194">
        <v>0</v>
      </c>
      <c r="T294" s="195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96" t="s">
        <v>256</v>
      </c>
      <c r="AT294" s="196" t="s">
        <v>189</v>
      </c>
      <c r="AU294" s="196" t="s">
        <v>89</v>
      </c>
      <c r="AY294" s="14" t="s">
        <v>186</v>
      </c>
      <c r="BE294" s="197">
        <f>IF(N294="základní",J294,0)</f>
        <v>0</v>
      </c>
      <c r="BF294" s="197">
        <f>IF(N294="snížená",J294,0)</f>
        <v>0</v>
      </c>
      <c r="BG294" s="197">
        <f>IF(N294="zákl. přenesená",J294,0)</f>
        <v>0</v>
      </c>
      <c r="BH294" s="197">
        <f>IF(N294="sníž. přenesená",J294,0)</f>
        <v>0</v>
      </c>
      <c r="BI294" s="197">
        <f>IF(N294="nulová",J294,0)</f>
        <v>0</v>
      </c>
      <c r="BJ294" s="14" t="s">
        <v>87</v>
      </c>
      <c r="BK294" s="197">
        <f>ROUND(I294*H294,1)</f>
        <v>0</v>
      </c>
      <c r="BL294" s="14" t="s">
        <v>256</v>
      </c>
      <c r="BM294" s="196" t="s">
        <v>828</v>
      </c>
    </row>
    <row r="295" spans="2:63" s="12" customFormat="1" ht="22.9" customHeight="1">
      <c r="B295" s="168"/>
      <c r="C295" s="169"/>
      <c r="D295" s="170" t="s">
        <v>78</v>
      </c>
      <c r="E295" s="182" t="s">
        <v>833</v>
      </c>
      <c r="F295" s="182" t="s">
        <v>834</v>
      </c>
      <c r="G295" s="169"/>
      <c r="H295" s="169"/>
      <c r="I295" s="172"/>
      <c r="J295" s="183">
        <f>BK295</f>
        <v>0</v>
      </c>
      <c r="K295" s="169"/>
      <c r="L295" s="174"/>
      <c r="M295" s="175"/>
      <c r="N295" s="176"/>
      <c r="O295" s="176"/>
      <c r="P295" s="177">
        <f>SUM(P296:P297)</f>
        <v>0</v>
      </c>
      <c r="Q295" s="176"/>
      <c r="R295" s="177">
        <f>SUM(R296:R297)</f>
        <v>0</v>
      </c>
      <c r="S295" s="176"/>
      <c r="T295" s="178">
        <f>SUM(T296:T297)</f>
        <v>0</v>
      </c>
      <c r="AR295" s="179" t="s">
        <v>89</v>
      </c>
      <c r="AT295" s="180" t="s">
        <v>78</v>
      </c>
      <c r="AU295" s="180" t="s">
        <v>87</v>
      </c>
      <c r="AY295" s="179" t="s">
        <v>186</v>
      </c>
      <c r="BK295" s="181">
        <f>SUM(BK296:BK297)</f>
        <v>0</v>
      </c>
    </row>
    <row r="296" spans="1:65" s="2" customFormat="1" ht="24.2" customHeight="1">
      <c r="A296" s="31"/>
      <c r="B296" s="32"/>
      <c r="C296" s="184" t="s">
        <v>722</v>
      </c>
      <c r="D296" s="184" t="s">
        <v>189</v>
      </c>
      <c r="E296" s="185" t="s">
        <v>836</v>
      </c>
      <c r="F296" s="186" t="s">
        <v>1454</v>
      </c>
      <c r="G296" s="187" t="s">
        <v>197</v>
      </c>
      <c r="H296" s="188">
        <v>17.041</v>
      </c>
      <c r="I296" s="189"/>
      <c r="J296" s="190">
        <f>ROUND(I296*H296,1)</f>
        <v>0</v>
      </c>
      <c r="K296" s="191"/>
      <c r="L296" s="36"/>
      <c r="M296" s="192" t="s">
        <v>1</v>
      </c>
      <c r="N296" s="193" t="s">
        <v>44</v>
      </c>
      <c r="O296" s="68"/>
      <c r="P296" s="194">
        <f>O296*H296</f>
        <v>0</v>
      </c>
      <c r="Q296" s="194">
        <v>0</v>
      </c>
      <c r="R296" s="194">
        <f>Q296*H296</f>
        <v>0</v>
      </c>
      <c r="S296" s="194">
        <v>0</v>
      </c>
      <c r="T296" s="195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6" t="s">
        <v>256</v>
      </c>
      <c r="AT296" s="196" t="s">
        <v>189</v>
      </c>
      <c r="AU296" s="196" t="s">
        <v>89</v>
      </c>
      <c r="AY296" s="14" t="s">
        <v>186</v>
      </c>
      <c r="BE296" s="197">
        <f>IF(N296="základní",J296,0)</f>
        <v>0</v>
      </c>
      <c r="BF296" s="197">
        <f>IF(N296="snížená",J296,0)</f>
        <v>0</v>
      </c>
      <c r="BG296" s="197">
        <f>IF(N296="zákl. přenesená",J296,0)</f>
        <v>0</v>
      </c>
      <c r="BH296" s="197">
        <f>IF(N296="sníž. přenesená",J296,0)</f>
        <v>0</v>
      </c>
      <c r="BI296" s="197">
        <f>IF(N296="nulová",J296,0)</f>
        <v>0</v>
      </c>
      <c r="BJ296" s="14" t="s">
        <v>87</v>
      </c>
      <c r="BK296" s="197">
        <f>ROUND(I296*H296,1)</f>
        <v>0</v>
      </c>
      <c r="BL296" s="14" t="s">
        <v>256</v>
      </c>
      <c r="BM296" s="196" t="s">
        <v>838</v>
      </c>
    </row>
    <row r="297" spans="1:47" s="2" customFormat="1" ht="29.25">
      <c r="A297" s="31"/>
      <c r="B297" s="32"/>
      <c r="C297" s="33"/>
      <c r="D297" s="198" t="s">
        <v>206</v>
      </c>
      <c r="E297" s="33"/>
      <c r="F297" s="199" t="s">
        <v>1455</v>
      </c>
      <c r="G297" s="33"/>
      <c r="H297" s="33"/>
      <c r="I297" s="200"/>
      <c r="J297" s="33"/>
      <c r="K297" s="33"/>
      <c r="L297" s="36"/>
      <c r="M297" s="201"/>
      <c r="N297" s="202"/>
      <c r="O297" s="68"/>
      <c r="P297" s="68"/>
      <c r="Q297" s="68"/>
      <c r="R297" s="68"/>
      <c r="S297" s="68"/>
      <c r="T297" s="69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T297" s="14" t="s">
        <v>206</v>
      </c>
      <c r="AU297" s="14" t="s">
        <v>89</v>
      </c>
    </row>
    <row r="298" spans="2:63" s="12" customFormat="1" ht="25.9" customHeight="1">
      <c r="B298" s="168"/>
      <c r="C298" s="169"/>
      <c r="D298" s="170" t="s">
        <v>78</v>
      </c>
      <c r="E298" s="171" t="s">
        <v>840</v>
      </c>
      <c r="F298" s="171" t="s">
        <v>841</v>
      </c>
      <c r="G298" s="169"/>
      <c r="H298" s="169"/>
      <c r="I298" s="172"/>
      <c r="J298" s="173">
        <f>BK298</f>
        <v>0</v>
      </c>
      <c r="K298" s="169"/>
      <c r="L298" s="174"/>
      <c r="M298" s="175"/>
      <c r="N298" s="176"/>
      <c r="O298" s="176"/>
      <c r="P298" s="177">
        <f>SUM(P299:P302)</f>
        <v>0</v>
      </c>
      <c r="Q298" s="176"/>
      <c r="R298" s="177">
        <f>SUM(R299:R302)</f>
        <v>0</v>
      </c>
      <c r="S298" s="176"/>
      <c r="T298" s="178">
        <f>SUM(T299:T302)</f>
        <v>0</v>
      </c>
      <c r="AR298" s="179" t="s">
        <v>193</v>
      </c>
      <c r="AT298" s="180" t="s">
        <v>78</v>
      </c>
      <c r="AU298" s="180" t="s">
        <v>79</v>
      </c>
      <c r="AY298" s="179" t="s">
        <v>186</v>
      </c>
      <c r="BK298" s="181">
        <f>SUM(BK299:BK302)</f>
        <v>0</v>
      </c>
    </row>
    <row r="299" spans="1:65" s="2" customFormat="1" ht="16.5" customHeight="1">
      <c r="A299" s="31"/>
      <c r="B299" s="32"/>
      <c r="C299" s="184" t="s">
        <v>726</v>
      </c>
      <c r="D299" s="184" t="s">
        <v>189</v>
      </c>
      <c r="E299" s="185" t="s">
        <v>849</v>
      </c>
      <c r="F299" s="186" t="s">
        <v>850</v>
      </c>
      <c r="G299" s="187" t="s">
        <v>845</v>
      </c>
      <c r="H299" s="188">
        <v>4</v>
      </c>
      <c r="I299" s="189"/>
      <c r="J299" s="190">
        <f>ROUND(I299*H299,1)</f>
        <v>0</v>
      </c>
      <c r="K299" s="191"/>
      <c r="L299" s="36"/>
      <c r="M299" s="192" t="s">
        <v>1</v>
      </c>
      <c r="N299" s="193" t="s">
        <v>44</v>
      </c>
      <c r="O299" s="68"/>
      <c r="P299" s="194">
        <f>O299*H299</f>
        <v>0</v>
      </c>
      <c r="Q299" s="194">
        <v>0</v>
      </c>
      <c r="R299" s="194">
        <f>Q299*H299</f>
        <v>0</v>
      </c>
      <c r="S299" s="194">
        <v>0</v>
      </c>
      <c r="T299" s="195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6" t="s">
        <v>846</v>
      </c>
      <c r="AT299" s="196" t="s">
        <v>189</v>
      </c>
      <c r="AU299" s="196" t="s">
        <v>87</v>
      </c>
      <c r="AY299" s="14" t="s">
        <v>186</v>
      </c>
      <c r="BE299" s="197">
        <f>IF(N299="základní",J299,0)</f>
        <v>0</v>
      </c>
      <c r="BF299" s="197">
        <f>IF(N299="snížená",J299,0)</f>
        <v>0</v>
      </c>
      <c r="BG299" s="197">
        <f>IF(N299="zákl. přenesená",J299,0)</f>
        <v>0</v>
      </c>
      <c r="BH299" s="197">
        <f>IF(N299="sníž. přenesená",J299,0)</f>
        <v>0</v>
      </c>
      <c r="BI299" s="197">
        <f>IF(N299="nulová",J299,0)</f>
        <v>0</v>
      </c>
      <c r="BJ299" s="14" t="s">
        <v>87</v>
      </c>
      <c r="BK299" s="197">
        <f>ROUND(I299*H299,1)</f>
        <v>0</v>
      </c>
      <c r="BL299" s="14" t="s">
        <v>846</v>
      </c>
      <c r="BM299" s="196" t="s">
        <v>851</v>
      </c>
    </row>
    <row r="300" spans="1:47" s="2" customFormat="1" ht="19.5">
      <c r="A300" s="31"/>
      <c r="B300" s="32"/>
      <c r="C300" s="33"/>
      <c r="D300" s="198" t="s">
        <v>206</v>
      </c>
      <c r="E300" s="33"/>
      <c r="F300" s="199" t="s">
        <v>1177</v>
      </c>
      <c r="G300" s="33"/>
      <c r="H300" s="33"/>
      <c r="I300" s="200"/>
      <c r="J300" s="33"/>
      <c r="K300" s="33"/>
      <c r="L300" s="36"/>
      <c r="M300" s="201"/>
      <c r="N300" s="202"/>
      <c r="O300" s="68"/>
      <c r="P300" s="68"/>
      <c r="Q300" s="68"/>
      <c r="R300" s="68"/>
      <c r="S300" s="68"/>
      <c r="T300" s="69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T300" s="14" t="s">
        <v>206</v>
      </c>
      <c r="AU300" s="14" t="s">
        <v>87</v>
      </c>
    </row>
    <row r="301" spans="1:65" s="2" customFormat="1" ht="16.5" customHeight="1">
      <c r="A301" s="31"/>
      <c r="B301" s="32"/>
      <c r="C301" s="184" t="s">
        <v>732</v>
      </c>
      <c r="D301" s="184" t="s">
        <v>189</v>
      </c>
      <c r="E301" s="185" t="s">
        <v>853</v>
      </c>
      <c r="F301" s="186" t="s">
        <v>854</v>
      </c>
      <c r="G301" s="187" t="s">
        <v>845</v>
      </c>
      <c r="H301" s="188">
        <v>8</v>
      </c>
      <c r="I301" s="189"/>
      <c r="J301" s="190">
        <f>ROUND(I301*H301,1)</f>
        <v>0</v>
      </c>
      <c r="K301" s="191"/>
      <c r="L301" s="36"/>
      <c r="M301" s="192" t="s">
        <v>1</v>
      </c>
      <c r="N301" s="193" t="s">
        <v>44</v>
      </c>
      <c r="O301" s="68"/>
      <c r="P301" s="194">
        <f>O301*H301</f>
        <v>0</v>
      </c>
      <c r="Q301" s="194">
        <v>0</v>
      </c>
      <c r="R301" s="194">
        <f>Q301*H301</f>
        <v>0</v>
      </c>
      <c r="S301" s="194">
        <v>0</v>
      </c>
      <c r="T301" s="195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96" t="s">
        <v>846</v>
      </c>
      <c r="AT301" s="196" t="s">
        <v>189</v>
      </c>
      <c r="AU301" s="196" t="s">
        <v>87</v>
      </c>
      <c r="AY301" s="14" t="s">
        <v>186</v>
      </c>
      <c r="BE301" s="197">
        <f>IF(N301="základní",J301,0)</f>
        <v>0</v>
      </c>
      <c r="BF301" s="197">
        <f>IF(N301="snížená",J301,0)</f>
        <v>0</v>
      </c>
      <c r="BG301" s="197">
        <f>IF(N301="zákl. přenesená",J301,0)</f>
        <v>0</v>
      </c>
      <c r="BH301" s="197">
        <f>IF(N301="sníž. přenesená",J301,0)</f>
        <v>0</v>
      </c>
      <c r="BI301" s="197">
        <f>IF(N301="nulová",J301,0)</f>
        <v>0</v>
      </c>
      <c r="BJ301" s="14" t="s">
        <v>87</v>
      </c>
      <c r="BK301" s="197">
        <f>ROUND(I301*H301,1)</f>
        <v>0</v>
      </c>
      <c r="BL301" s="14" t="s">
        <v>846</v>
      </c>
      <c r="BM301" s="196" t="s">
        <v>855</v>
      </c>
    </row>
    <row r="302" spans="1:47" s="2" customFormat="1" ht="19.5">
      <c r="A302" s="31"/>
      <c r="B302" s="32"/>
      <c r="C302" s="33"/>
      <c r="D302" s="198" t="s">
        <v>206</v>
      </c>
      <c r="E302" s="33"/>
      <c r="F302" s="199" t="s">
        <v>1130</v>
      </c>
      <c r="G302" s="33"/>
      <c r="H302" s="33"/>
      <c r="I302" s="200"/>
      <c r="J302" s="33"/>
      <c r="K302" s="33"/>
      <c r="L302" s="36"/>
      <c r="M302" s="219"/>
      <c r="N302" s="220"/>
      <c r="O302" s="216"/>
      <c r="P302" s="216"/>
      <c r="Q302" s="216"/>
      <c r="R302" s="216"/>
      <c r="S302" s="216"/>
      <c r="T302" s="22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T302" s="14" t="s">
        <v>206</v>
      </c>
      <c r="AU302" s="14" t="s">
        <v>87</v>
      </c>
    </row>
    <row r="303" spans="1:31" s="2" customFormat="1" ht="6.95" customHeight="1">
      <c r="A303" s="31"/>
      <c r="B303" s="51"/>
      <c r="C303" s="52"/>
      <c r="D303" s="52"/>
      <c r="E303" s="52"/>
      <c r="F303" s="52"/>
      <c r="G303" s="52"/>
      <c r="H303" s="52"/>
      <c r="I303" s="52"/>
      <c r="J303" s="52"/>
      <c r="K303" s="52"/>
      <c r="L303" s="36"/>
      <c r="M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</row>
  </sheetData>
  <sheetProtection algorithmName="SHA-512" hashValue="OLb7Hx09SpDishKtvm4VyA6c2z+KFBl5l/oDbnklHvgWN1ElRZWrhV9tsOyYWHQfltVV4DeQHRdh1ARaHTURKg==" saltValue="warsV+sCNBlzxiNei4HbOWZbjRqI3qMwNmAIkZDsKLQRi12EDM5y2qsJxAGXVufDWPrxkREfatcyG/OJiuUUGA==" spinCount="100000" sheet="1" objects="1" scenarios="1" formatColumns="0" formatRows="0" autoFilter="0"/>
  <autoFilter ref="C136:K302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119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1456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ROUND(J134,1)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ROUND((SUM(BE134:BE233)),1)</f>
        <v>0</v>
      </c>
      <c r="G33" s="31"/>
      <c r="H33" s="31"/>
      <c r="I33" s="121">
        <v>0.21</v>
      </c>
      <c r="J33" s="120">
        <f>ROUND(((SUM(BE134:BE233))*I33),1)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ROUND((SUM(BF134:BF233)),1)</f>
        <v>0</v>
      </c>
      <c r="G34" s="31"/>
      <c r="H34" s="31"/>
      <c r="I34" s="121">
        <v>0.15</v>
      </c>
      <c r="J34" s="120">
        <f>ROUND(((SUM(BF134:BF233))*I34),1)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ROUND((SUM(BG134:BG233)),1)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ROUND((SUM(BH134:BH233)),1)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ROUND((SUM(BI134:BI233)),1)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2.1.1.11. - Serverovna 118a    3.NP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J134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J135</f>
        <v>0</v>
      </c>
      <c r="K97" s="145"/>
      <c r="L97" s="149"/>
    </row>
    <row r="98" spans="2:12" s="10" customFormat="1" ht="19.9" customHeight="1">
      <c r="B98" s="150"/>
      <c r="C98" s="151"/>
      <c r="D98" s="152" t="s">
        <v>150</v>
      </c>
      <c r="E98" s="153"/>
      <c r="F98" s="153"/>
      <c r="G98" s="153"/>
      <c r="H98" s="153"/>
      <c r="I98" s="153"/>
      <c r="J98" s="154">
        <f>J136</f>
        <v>0</v>
      </c>
      <c r="K98" s="151"/>
      <c r="L98" s="155"/>
    </row>
    <row r="99" spans="2:12" s="10" customFormat="1" ht="19.9" customHeight="1">
      <c r="B99" s="150"/>
      <c r="C99" s="151"/>
      <c r="D99" s="152" t="s">
        <v>151</v>
      </c>
      <c r="E99" s="153"/>
      <c r="F99" s="153"/>
      <c r="G99" s="153"/>
      <c r="H99" s="153"/>
      <c r="I99" s="153"/>
      <c r="J99" s="154">
        <f>J140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152</v>
      </c>
      <c r="E100" s="153"/>
      <c r="F100" s="153"/>
      <c r="G100" s="153"/>
      <c r="H100" s="153"/>
      <c r="I100" s="153"/>
      <c r="J100" s="154">
        <f>J144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153</v>
      </c>
      <c r="E101" s="153"/>
      <c r="F101" s="153"/>
      <c r="G101" s="153"/>
      <c r="H101" s="153"/>
      <c r="I101" s="153"/>
      <c r="J101" s="154">
        <f>J151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154</v>
      </c>
      <c r="E102" s="147"/>
      <c r="F102" s="147"/>
      <c r="G102" s="147"/>
      <c r="H102" s="147"/>
      <c r="I102" s="147"/>
      <c r="J102" s="148">
        <f>J154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159</v>
      </c>
      <c r="E103" s="153"/>
      <c r="F103" s="153"/>
      <c r="G103" s="153"/>
      <c r="H103" s="153"/>
      <c r="I103" s="153"/>
      <c r="J103" s="154">
        <f>J155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161</v>
      </c>
      <c r="E104" s="153"/>
      <c r="F104" s="153"/>
      <c r="G104" s="153"/>
      <c r="H104" s="153"/>
      <c r="I104" s="153"/>
      <c r="J104" s="154">
        <f>J164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162</v>
      </c>
      <c r="E105" s="153"/>
      <c r="F105" s="153"/>
      <c r="G105" s="153"/>
      <c r="H105" s="153"/>
      <c r="I105" s="153"/>
      <c r="J105" s="154">
        <f>J169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927</v>
      </c>
      <c r="E106" s="153"/>
      <c r="F106" s="153"/>
      <c r="G106" s="153"/>
      <c r="H106" s="153"/>
      <c r="I106" s="153"/>
      <c r="J106" s="154">
        <f>J172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858</v>
      </c>
      <c r="E107" s="153"/>
      <c r="F107" s="153"/>
      <c r="G107" s="153"/>
      <c r="H107" s="153"/>
      <c r="I107" s="153"/>
      <c r="J107" s="154">
        <f>J175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1234</v>
      </c>
      <c r="E108" s="153"/>
      <c r="F108" s="153"/>
      <c r="G108" s="153"/>
      <c r="H108" s="153"/>
      <c r="I108" s="153"/>
      <c r="J108" s="154">
        <f>J181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163</v>
      </c>
      <c r="E109" s="153"/>
      <c r="F109" s="153"/>
      <c r="G109" s="153"/>
      <c r="H109" s="153"/>
      <c r="I109" s="153"/>
      <c r="J109" s="154">
        <f>J190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1042</v>
      </c>
      <c r="E110" s="153"/>
      <c r="F110" s="153"/>
      <c r="G110" s="153"/>
      <c r="H110" s="153"/>
      <c r="I110" s="153"/>
      <c r="J110" s="154">
        <f>J196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165</v>
      </c>
      <c r="E111" s="153"/>
      <c r="F111" s="153"/>
      <c r="G111" s="153"/>
      <c r="H111" s="153"/>
      <c r="I111" s="153"/>
      <c r="J111" s="154">
        <f>J199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167</v>
      </c>
      <c r="E112" s="153"/>
      <c r="F112" s="153"/>
      <c r="G112" s="153"/>
      <c r="H112" s="153"/>
      <c r="I112" s="153"/>
      <c r="J112" s="154">
        <f>J215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168</v>
      </c>
      <c r="E113" s="153"/>
      <c r="F113" s="153"/>
      <c r="G113" s="153"/>
      <c r="H113" s="153"/>
      <c r="I113" s="153"/>
      <c r="J113" s="154">
        <f>J227</f>
        <v>0</v>
      </c>
      <c r="K113" s="151"/>
      <c r="L113" s="155"/>
    </row>
    <row r="114" spans="2:12" s="9" customFormat="1" ht="24.95" customHeight="1">
      <c r="B114" s="144"/>
      <c r="C114" s="145"/>
      <c r="D114" s="146" t="s">
        <v>170</v>
      </c>
      <c r="E114" s="147"/>
      <c r="F114" s="147"/>
      <c r="G114" s="147"/>
      <c r="H114" s="147"/>
      <c r="I114" s="147"/>
      <c r="J114" s="148">
        <f>J231</f>
        <v>0</v>
      </c>
      <c r="K114" s="145"/>
      <c r="L114" s="149"/>
    </row>
    <row r="115" spans="1:31" s="2" customFormat="1" ht="21.7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20" spans="1:31" s="2" customFormat="1" ht="6.95" customHeight="1">
      <c r="A120" s="31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4.95" customHeight="1">
      <c r="A121" s="31"/>
      <c r="B121" s="32"/>
      <c r="C121" s="20" t="s">
        <v>171</v>
      </c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16</v>
      </c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70" t="str">
        <f>E7</f>
        <v>Odborné učebny G Brandýs – Gymnázium J.S. Machara</v>
      </c>
      <c r="F124" s="271"/>
      <c r="G124" s="271"/>
      <c r="H124" s="271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142</v>
      </c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6.5" customHeight="1">
      <c r="A126" s="31"/>
      <c r="B126" s="32"/>
      <c r="C126" s="33"/>
      <c r="D126" s="33"/>
      <c r="E126" s="226" t="str">
        <f>E9</f>
        <v>2.1.1.11. - Serverovna 118a    3.NP</v>
      </c>
      <c r="F126" s="272"/>
      <c r="G126" s="272"/>
      <c r="H126" s="272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20</v>
      </c>
      <c r="D128" s="33"/>
      <c r="E128" s="33"/>
      <c r="F128" s="24" t="str">
        <f>F12</f>
        <v xml:space="preserve">Gymnázium J. S. Machara, Královická 668  </v>
      </c>
      <c r="G128" s="33"/>
      <c r="H128" s="33"/>
      <c r="I128" s="26" t="s">
        <v>22</v>
      </c>
      <c r="J128" s="63" t="str">
        <f>IF(J12="","",J12)</f>
        <v>15. 5. 2022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40.15" customHeight="1">
      <c r="A130" s="31"/>
      <c r="B130" s="32"/>
      <c r="C130" s="26" t="s">
        <v>24</v>
      </c>
      <c r="D130" s="33"/>
      <c r="E130" s="33"/>
      <c r="F130" s="24" t="str">
        <f>E15</f>
        <v>Středočeský kraj, Praha 5, Zborovská 81/11</v>
      </c>
      <c r="G130" s="33"/>
      <c r="H130" s="33"/>
      <c r="I130" s="26" t="s">
        <v>31</v>
      </c>
      <c r="J130" s="29" t="str">
        <f>E21</f>
        <v>Stebau s.r.o., Jižní 870, 500 03 Hradec Králové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29</v>
      </c>
      <c r="D131" s="33"/>
      <c r="E131" s="33"/>
      <c r="F131" s="24" t="str">
        <f>IF(E18="","",E18)</f>
        <v>Vyplň údaj</v>
      </c>
      <c r="G131" s="33"/>
      <c r="H131" s="33"/>
      <c r="I131" s="26" t="s">
        <v>35</v>
      </c>
      <c r="J131" s="29" t="str">
        <f>E24</f>
        <v xml:space="preserve"> 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0.3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11" customFormat="1" ht="29.25" customHeight="1">
      <c r="A133" s="156"/>
      <c r="B133" s="157"/>
      <c r="C133" s="158" t="s">
        <v>172</v>
      </c>
      <c r="D133" s="159" t="s">
        <v>64</v>
      </c>
      <c r="E133" s="159" t="s">
        <v>60</v>
      </c>
      <c r="F133" s="159" t="s">
        <v>61</v>
      </c>
      <c r="G133" s="159" t="s">
        <v>173</v>
      </c>
      <c r="H133" s="159" t="s">
        <v>174</v>
      </c>
      <c r="I133" s="159" t="s">
        <v>175</v>
      </c>
      <c r="J133" s="160" t="s">
        <v>146</v>
      </c>
      <c r="K133" s="161" t="s">
        <v>176</v>
      </c>
      <c r="L133" s="162"/>
      <c r="M133" s="72" t="s">
        <v>1</v>
      </c>
      <c r="N133" s="73" t="s">
        <v>43</v>
      </c>
      <c r="O133" s="73" t="s">
        <v>177</v>
      </c>
      <c r="P133" s="73" t="s">
        <v>178</v>
      </c>
      <c r="Q133" s="73" t="s">
        <v>179</v>
      </c>
      <c r="R133" s="73" t="s">
        <v>180</v>
      </c>
      <c r="S133" s="73" t="s">
        <v>181</v>
      </c>
      <c r="T133" s="74" t="s">
        <v>182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</row>
    <row r="134" spans="1:63" s="2" customFormat="1" ht="22.9" customHeight="1">
      <c r="A134" s="31"/>
      <c r="B134" s="32"/>
      <c r="C134" s="79" t="s">
        <v>183</v>
      </c>
      <c r="D134" s="33"/>
      <c r="E134" s="33"/>
      <c r="F134" s="33"/>
      <c r="G134" s="33"/>
      <c r="H134" s="33"/>
      <c r="I134" s="33"/>
      <c r="J134" s="163">
        <f>BK134</f>
        <v>0</v>
      </c>
      <c r="K134" s="33"/>
      <c r="L134" s="36"/>
      <c r="M134" s="75"/>
      <c r="N134" s="164"/>
      <c r="O134" s="76"/>
      <c r="P134" s="165">
        <f>P135+P154+P231</f>
        <v>0</v>
      </c>
      <c r="Q134" s="76"/>
      <c r="R134" s="165">
        <f>R135+R154+R231</f>
        <v>2.3707906</v>
      </c>
      <c r="S134" s="76"/>
      <c r="T134" s="166">
        <f>T135+T154+T231</f>
        <v>1.2307975500000001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78</v>
      </c>
      <c r="AU134" s="14" t="s">
        <v>148</v>
      </c>
      <c r="BK134" s="167">
        <f>BK135+BK154+BK231</f>
        <v>0</v>
      </c>
    </row>
    <row r="135" spans="2:63" s="12" customFormat="1" ht="25.9" customHeight="1">
      <c r="B135" s="168"/>
      <c r="C135" s="169"/>
      <c r="D135" s="170" t="s">
        <v>78</v>
      </c>
      <c r="E135" s="171" t="s">
        <v>184</v>
      </c>
      <c r="F135" s="171" t="s">
        <v>185</v>
      </c>
      <c r="G135" s="169"/>
      <c r="H135" s="169"/>
      <c r="I135" s="172"/>
      <c r="J135" s="173">
        <f>BK135</f>
        <v>0</v>
      </c>
      <c r="K135" s="169"/>
      <c r="L135" s="174"/>
      <c r="M135" s="175"/>
      <c r="N135" s="176"/>
      <c r="O135" s="176"/>
      <c r="P135" s="177">
        <f>P136+P140+P144+P151</f>
        <v>0</v>
      </c>
      <c r="Q135" s="176"/>
      <c r="R135" s="177">
        <f>R136+R140+R144+R151</f>
        <v>1.5421799999999999</v>
      </c>
      <c r="S135" s="176"/>
      <c r="T135" s="178">
        <f>T136+T140+T144+T151</f>
        <v>0.932</v>
      </c>
      <c r="AR135" s="179" t="s">
        <v>87</v>
      </c>
      <c r="AT135" s="180" t="s">
        <v>78</v>
      </c>
      <c r="AU135" s="180" t="s">
        <v>79</v>
      </c>
      <c r="AY135" s="179" t="s">
        <v>186</v>
      </c>
      <c r="BK135" s="181">
        <f>BK136+BK140+BK144+BK151</f>
        <v>0</v>
      </c>
    </row>
    <row r="136" spans="2:63" s="12" customFormat="1" ht="22.9" customHeight="1">
      <c r="B136" s="168"/>
      <c r="C136" s="169"/>
      <c r="D136" s="170" t="s">
        <v>78</v>
      </c>
      <c r="E136" s="182" t="s">
        <v>187</v>
      </c>
      <c r="F136" s="182" t="s">
        <v>188</v>
      </c>
      <c r="G136" s="169"/>
      <c r="H136" s="169"/>
      <c r="I136" s="172"/>
      <c r="J136" s="183">
        <f>BK136</f>
        <v>0</v>
      </c>
      <c r="K136" s="169"/>
      <c r="L136" s="174"/>
      <c r="M136" s="175"/>
      <c r="N136" s="176"/>
      <c r="O136" s="176"/>
      <c r="P136" s="177">
        <f>SUM(P137:P139)</f>
        <v>0</v>
      </c>
      <c r="Q136" s="176"/>
      <c r="R136" s="177">
        <f>SUM(R137:R139)</f>
        <v>1.53998</v>
      </c>
      <c r="S136" s="176"/>
      <c r="T136" s="178">
        <f>SUM(T137:T139)</f>
        <v>0</v>
      </c>
      <c r="AR136" s="179" t="s">
        <v>87</v>
      </c>
      <c r="AT136" s="180" t="s">
        <v>78</v>
      </c>
      <c r="AU136" s="180" t="s">
        <v>87</v>
      </c>
      <c r="AY136" s="179" t="s">
        <v>186</v>
      </c>
      <c r="BK136" s="181">
        <f>SUM(BK137:BK139)</f>
        <v>0</v>
      </c>
    </row>
    <row r="137" spans="1:65" s="2" customFormat="1" ht="16.5" customHeight="1">
      <c r="A137" s="31"/>
      <c r="B137" s="32"/>
      <c r="C137" s="184" t="s">
        <v>87</v>
      </c>
      <c r="D137" s="184" t="s">
        <v>189</v>
      </c>
      <c r="E137" s="185" t="s">
        <v>200</v>
      </c>
      <c r="F137" s="186" t="s">
        <v>201</v>
      </c>
      <c r="G137" s="187" t="s">
        <v>197</v>
      </c>
      <c r="H137" s="188">
        <v>3.2</v>
      </c>
      <c r="I137" s="189"/>
      <c r="J137" s="190">
        <f>ROUND(I137*H137,1)</f>
        <v>0</v>
      </c>
      <c r="K137" s="191"/>
      <c r="L137" s="36"/>
      <c r="M137" s="192" t="s">
        <v>1</v>
      </c>
      <c r="N137" s="193" t="s">
        <v>44</v>
      </c>
      <c r="O137" s="68"/>
      <c r="P137" s="194">
        <f>O137*H137</f>
        <v>0</v>
      </c>
      <c r="Q137" s="194">
        <v>0.04</v>
      </c>
      <c r="R137" s="194">
        <f>Q137*H137</f>
        <v>0.128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193</v>
      </c>
      <c r="AT137" s="196" t="s">
        <v>189</v>
      </c>
      <c r="AU137" s="196" t="s">
        <v>89</v>
      </c>
      <c r="AY137" s="14" t="s">
        <v>186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87</v>
      </c>
      <c r="BK137" s="197">
        <f>ROUND(I137*H137,1)</f>
        <v>0</v>
      </c>
      <c r="BL137" s="14" t="s">
        <v>193</v>
      </c>
      <c r="BM137" s="196" t="s">
        <v>202</v>
      </c>
    </row>
    <row r="138" spans="1:65" s="2" customFormat="1" ht="24.2" customHeight="1">
      <c r="A138" s="31"/>
      <c r="B138" s="32"/>
      <c r="C138" s="184" t="s">
        <v>89</v>
      </c>
      <c r="D138" s="184" t="s">
        <v>189</v>
      </c>
      <c r="E138" s="185" t="s">
        <v>1061</v>
      </c>
      <c r="F138" s="186" t="s">
        <v>1062</v>
      </c>
      <c r="G138" s="187" t="s">
        <v>197</v>
      </c>
      <c r="H138" s="188">
        <v>46.6</v>
      </c>
      <c r="I138" s="189"/>
      <c r="J138" s="190">
        <f>ROUND(I138*H138,1)</f>
        <v>0</v>
      </c>
      <c r="K138" s="191"/>
      <c r="L138" s="36"/>
      <c r="M138" s="192" t="s">
        <v>1</v>
      </c>
      <c r="N138" s="193" t="s">
        <v>44</v>
      </c>
      <c r="O138" s="68"/>
      <c r="P138" s="194">
        <f>O138*H138</f>
        <v>0</v>
      </c>
      <c r="Q138" s="194">
        <v>0.0303</v>
      </c>
      <c r="R138" s="194">
        <f>Q138*H138</f>
        <v>1.41198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193</v>
      </c>
      <c r="AT138" s="196" t="s">
        <v>189</v>
      </c>
      <c r="AU138" s="196" t="s">
        <v>89</v>
      </c>
      <c r="AY138" s="14" t="s">
        <v>186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87</v>
      </c>
      <c r="BK138" s="197">
        <f>ROUND(I138*H138,1)</f>
        <v>0</v>
      </c>
      <c r="BL138" s="14" t="s">
        <v>193</v>
      </c>
      <c r="BM138" s="196" t="s">
        <v>1369</v>
      </c>
    </row>
    <row r="139" spans="1:65" s="2" customFormat="1" ht="16.5" customHeight="1">
      <c r="A139" s="31"/>
      <c r="B139" s="32"/>
      <c r="C139" s="184" t="s">
        <v>199</v>
      </c>
      <c r="D139" s="184" t="s">
        <v>189</v>
      </c>
      <c r="E139" s="185" t="s">
        <v>1064</v>
      </c>
      <c r="F139" s="186" t="s">
        <v>1065</v>
      </c>
      <c r="G139" s="187" t="s">
        <v>197</v>
      </c>
      <c r="H139" s="188">
        <v>10</v>
      </c>
      <c r="I139" s="189"/>
      <c r="J139" s="190">
        <f>ROUND(I139*H139,1)</f>
        <v>0</v>
      </c>
      <c r="K139" s="191"/>
      <c r="L139" s="36"/>
      <c r="M139" s="192" t="s">
        <v>1</v>
      </c>
      <c r="N139" s="193" t="s">
        <v>44</v>
      </c>
      <c r="O139" s="68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193</v>
      </c>
      <c r="AT139" s="196" t="s">
        <v>189</v>
      </c>
      <c r="AU139" s="196" t="s">
        <v>89</v>
      </c>
      <c r="AY139" s="14" t="s">
        <v>186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4" t="s">
        <v>87</v>
      </c>
      <c r="BK139" s="197">
        <f>ROUND(I139*H139,1)</f>
        <v>0</v>
      </c>
      <c r="BL139" s="14" t="s">
        <v>193</v>
      </c>
      <c r="BM139" s="196" t="s">
        <v>1066</v>
      </c>
    </row>
    <row r="140" spans="2:63" s="12" customFormat="1" ht="22.9" customHeight="1">
      <c r="B140" s="168"/>
      <c r="C140" s="169"/>
      <c r="D140" s="170" t="s">
        <v>78</v>
      </c>
      <c r="E140" s="182" t="s">
        <v>226</v>
      </c>
      <c r="F140" s="182" t="s">
        <v>227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SUM(P141:P143)</f>
        <v>0</v>
      </c>
      <c r="Q140" s="176"/>
      <c r="R140" s="177">
        <f>SUM(R141:R143)</f>
        <v>0.0022</v>
      </c>
      <c r="S140" s="176"/>
      <c r="T140" s="178">
        <f>SUM(T141:T143)</f>
        <v>0.932</v>
      </c>
      <c r="AR140" s="179" t="s">
        <v>87</v>
      </c>
      <c r="AT140" s="180" t="s">
        <v>78</v>
      </c>
      <c r="AU140" s="180" t="s">
        <v>87</v>
      </c>
      <c r="AY140" s="179" t="s">
        <v>186</v>
      </c>
      <c r="BK140" s="181">
        <f>SUM(BK141:BK143)</f>
        <v>0</v>
      </c>
    </row>
    <row r="141" spans="1:65" s="2" customFormat="1" ht="24.2" customHeight="1">
      <c r="A141" s="31"/>
      <c r="B141" s="32"/>
      <c r="C141" s="184" t="s">
        <v>193</v>
      </c>
      <c r="D141" s="184" t="s">
        <v>189</v>
      </c>
      <c r="E141" s="185" t="s">
        <v>228</v>
      </c>
      <c r="F141" s="186" t="s">
        <v>229</v>
      </c>
      <c r="G141" s="187" t="s">
        <v>197</v>
      </c>
      <c r="H141" s="188">
        <v>8.8</v>
      </c>
      <c r="I141" s="189"/>
      <c r="J141" s="190">
        <f>ROUND(I141*H141,1)</f>
        <v>0</v>
      </c>
      <c r="K141" s="191"/>
      <c r="L141" s="36"/>
      <c r="M141" s="192" t="s">
        <v>1</v>
      </c>
      <c r="N141" s="193" t="s">
        <v>44</v>
      </c>
      <c r="O141" s="68"/>
      <c r="P141" s="194">
        <f>O141*H141</f>
        <v>0</v>
      </c>
      <c r="Q141" s="194">
        <v>0.00021</v>
      </c>
      <c r="R141" s="194">
        <f>Q141*H141</f>
        <v>0.0018480000000000003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193</v>
      </c>
      <c r="AT141" s="196" t="s">
        <v>189</v>
      </c>
      <c r="AU141" s="196" t="s">
        <v>89</v>
      </c>
      <c r="AY141" s="14" t="s">
        <v>186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87</v>
      </c>
      <c r="BK141" s="197">
        <f>ROUND(I141*H141,1)</f>
        <v>0</v>
      </c>
      <c r="BL141" s="14" t="s">
        <v>193</v>
      </c>
      <c r="BM141" s="196" t="s">
        <v>1073</v>
      </c>
    </row>
    <row r="142" spans="1:65" s="2" customFormat="1" ht="16.5" customHeight="1">
      <c r="A142" s="31"/>
      <c r="B142" s="32"/>
      <c r="C142" s="184" t="s">
        <v>208</v>
      </c>
      <c r="D142" s="184" t="s">
        <v>189</v>
      </c>
      <c r="E142" s="185" t="s">
        <v>232</v>
      </c>
      <c r="F142" s="186" t="s">
        <v>233</v>
      </c>
      <c r="G142" s="187" t="s">
        <v>197</v>
      </c>
      <c r="H142" s="188">
        <v>8.8</v>
      </c>
      <c r="I142" s="189"/>
      <c r="J142" s="190">
        <f>ROUND(I142*H142,1)</f>
        <v>0</v>
      </c>
      <c r="K142" s="191"/>
      <c r="L142" s="36"/>
      <c r="M142" s="192" t="s">
        <v>1</v>
      </c>
      <c r="N142" s="193" t="s">
        <v>44</v>
      </c>
      <c r="O142" s="68"/>
      <c r="P142" s="194">
        <f>O142*H142</f>
        <v>0</v>
      </c>
      <c r="Q142" s="194">
        <v>4E-05</v>
      </c>
      <c r="R142" s="194">
        <f>Q142*H142</f>
        <v>0.00035200000000000005</v>
      </c>
      <c r="S142" s="194">
        <v>0</v>
      </c>
      <c r="T142" s="19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193</v>
      </c>
      <c r="AT142" s="196" t="s">
        <v>189</v>
      </c>
      <c r="AU142" s="196" t="s">
        <v>89</v>
      </c>
      <c r="AY142" s="14" t="s">
        <v>186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4" t="s">
        <v>87</v>
      </c>
      <c r="BK142" s="197">
        <f>ROUND(I142*H142,1)</f>
        <v>0</v>
      </c>
      <c r="BL142" s="14" t="s">
        <v>193</v>
      </c>
      <c r="BM142" s="196" t="s">
        <v>234</v>
      </c>
    </row>
    <row r="143" spans="1:65" s="2" customFormat="1" ht="21.75" customHeight="1">
      <c r="A143" s="31"/>
      <c r="B143" s="32"/>
      <c r="C143" s="184" t="s">
        <v>187</v>
      </c>
      <c r="D143" s="184" t="s">
        <v>189</v>
      </c>
      <c r="E143" s="185" t="s">
        <v>1078</v>
      </c>
      <c r="F143" s="186" t="s">
        <v>1079</v>
      </c>
      <c r="G143" s="187" t="s">
        <v>197</v>
      </c>
      <c r="H143" s="188">
        <v>46.6</v>
      </c>
      <c r="I143" s="189"/>
      <c r="J143" s="190">
        <f>ROUND(I143*H143,1)</f>
        <v>0</v>
      </c>
      <c r="K143" s="191"/>
      <c r="L143" s="36"/>
      <c r="M143" s="192" t="s">
        <v>1</v>
      </c>
      <c r="N143" s="193" t="s">
        <v>44</v>
      </c>
      <c r="O143" s="68"/>
      <c r="P143" s="194">
        <f>O143*H143</f>
        <v>0</v>
      </c>
      <c r="Q143" s="194">
        <v>0</v>
      </c>
      <c r="R143" s="194">
        <f>Q143*H143</f>
        <v>0</v>
      </c>
      <c r="S143" s="194">
        <v>0.02</v>
      </c>
      <c r="T143" s="195">
        <f>S143*H143</f>
        <v>0.932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193</v>
      </c>
      <c r="AT143" s="196" t="s">
        <v>189</v>
      </c>
      <c r="AU143" s="196" t="s">
        <v>89</v>
      </c>
      <c r="AY143" s="14" t="s">
        <v>186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87</v>
      </c>
      <c r="BK143" s="197">
        <f>ROUND(I143*H143,1)</f>
        <v>0</v>
      </c>
      <c r="BL143" s="14" t="s">
        <v>193</v>
      </c>
      <c r="BM143" s="196" t="s">
        <v>1383</v>
      </c>
    </row>
    <row r="144" spans="2:63" s="12" customFormat="1" ht="22.9" customHeight="1">
      <c r="B144" s="168"/>
      <c r="C144" s="169"/>
      <c r="D144" s="170" t="s">
        <v>78</v>
      </c>
      <c r="E144" s="182" t="s">
        <v>265</v>
      </c>
      <c r="F144" s="182" t="s">
        <v>266</v>
      </c>
      <c r="G144" s="169"/>
      <c r="H144" s="169"/>
      <c r="I144" s="172"/>
      <c r="J144" s="183">
        <f>BK144</f>
        <v>0</v>
      </c>
      <c r="K144" s="169"/>
      <c r="L144" s="174"/>
      <c r="M144" s="175"/>
      <c r="N144" s="176"/>
      <c r="O144" s="176"/>
      <c r="P144" s="177">
        <f>SUM(P145:P150)</f>
        <v>0</v>
      </c>
      <c r="Q144" s="176"/>
      <c r="R144" s="177">
        <f>SUM(R145:R150)</f>
        <v>0</v>
      </c>
      <c r="S144" s="176"/>
      <c r="T144" s="178">
        <f>SUM(T145:T150)</f>
        <v>0</v>
      </c>
      <c r="AR144" s="179" t="s">
        <v>87</v>
      </c>
      <c r="AT144" s="180" t="s">
        <v>78</v>
      </c>
      <c r="AU144" s="180" t="s">
        <v>87</v>
      </c>
      <c r="AY144" s="179" t="s">
        <v>186</v>
      </c>
      <c r="BK144" s="181">
        <f>SUM(BK145:BK150)</f>
        <v>0</v>
      </c>
    </row>
    <row r="145" spans="1:65" s="2" customFormat="1" ht="16.5" customHeight="1">
      <c r="A145" s="31"/>
      <c r="B145" s="32"/>
      <c r="C145" s="184" t="s">
        <v>215</v>
      </c>
      <c r="D145" s="184" t="s">
        <v>189</v>
      </c>
      <c r="E145" s="185" t="s">
        <v>268</v>
      </c>
      <c r="F145" s="186" t="s">
        <v>269</v>
      </c>
      <c r="G145" s="187" t="s">
        <v>270</v>
      </c>
      <c r="H145" s="188">
        <v>1.231</v>
      </c>
      <c r="I145" s="189"/>
      <c r="J145" s="190">
        <f aca="true" t="shared" si="0" ref="J145:J150">ROUND(I145*H145,1)</f>
        <v>0</v>
      </c>
      <c r="K145" s="191"/>
      <c r="L145" s="36"/>
      <c r="M145" s="192" t="s">
        <v>1</v>
      </c>
      <c r="N145" s="193" t="s">
        <v>44</v>
      </c>
      <c r="O145" s="68"/>
      <c r="P145" s="194">
        <f aca="true" t="shared" si="1" ref="P145:P150">O145*H145</f>
        <v>0</v>
      </c>
      <c r="Q145" s="194">
        <v>0</v>
      </c>
      <c r="R145" s="194">
        <f aca="true" t="shared" si="2" ref="R145:R150">Q145*H145</f>
        <v>0</v>
      </c>
      <c r="S145" s="194">
        <v>0</v>
      </c>
      <c r="T145" s="195">
        <f aca="true" t="shared" si="3" ref="T145:T150"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193</v>
      </c>
      <c r="AT145" s="196" t="s">
        <v>189</v>
      </c>
      <c r="AU145" s="196" t="s">
        <v>89</v>
      </c>
      <c r="AY145" s="14" t="s">
        <v>186</v>
      </c>
      <c r="BE145" s="197">
        <f aca="true" t="shared" si="4" ref="BE145:BE150">IF(N145="základní",J145,0)</f>
        <v>0</v>
      </c>
      <c r="BF145" s="197">
        <f aca="true" t="shared" si="5" ref="BF145:BF150">IF(N145="snížená",J145,0)</f>
        <v>0</v>
      </c>
      <c r="BG145" s="197">
        <f aca="true" t="shared" si="6" ref="BG145:BG150">IF(N145="zákl. přenesená",J145,0)</f>
        <v>0</v>
      </c>
      <c r="BH145" s="197">
        <f aca="true" t="shared" si="7" ref="BH145:BH150">IF(N145="sníž. přenesená",J145,0)</f>
        <v>0</v>
      </c>
      <c r="BI145" s="197">
        <f aca="true" t="shared" si="8" ref="BI145:BI150">IF(N145="nulová",J145,0)</f>
        <v>0</v>
      </c>
      <c r="BJ145" s="14" t="s">
        <v>87</v>
      </c>
      <c r="BK145" s="197">
        <f aca="true" t="shared" si="9" ref="BK145:BK150">ROUND(I145*H145,1)</f>
        <v>0</v>
      </c>
      <c r="BL145" s="14" t="s">
        <v>193</v>
      </c>
      <c r="BM145" s="196" t="s">
        <v>1385</v>
      </c>
    </row>
    <row r="146" spans="1:65" s="2" customFormat="1" ht="16.5" customHeight="1">
      <c r="A146" s="31"/>
      <c r="B146" s="32"/>
      <c r="C146" s="184" t="s">
        <v>221</v>
      </c>
      <c r="D146" s="184" t="s">
        <v>189</v>
      </c>
      <c r="E146" s="185" t="s">
        <v>1386</v>
      </c>
      <c r="F146" s="186" t="s">
        <v>1387</v>
      </c>
      <c r="G146" s="187" t="s">
        <v>270</v>
      </c>
      <c r="H146" s="188">
        <v>1.231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"/>
        <v>0</v>
      </c>
      <c r="Q146" s="194">
        <v>0</v>
      </c>
      <c r="R146" s="194">
        <f t="shared" si="2"/>
        <v>0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193</v>
      </c>
      <c r="AT146" s="196" t="s">
        <v>189</v>
      </c>
      <c r="AU146" s="196" t="s">
        <v>89</v>
      </c>
      <c r="AY146" s="14" t="s">
        <v>186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87</v>
      </c>
      <c r="BK146" s="197">
        <f t="shared" si="9"/>
        <v>0</v>
      </c>
      <c r="BL146" s="14" t="s">
        <v>193</v>
      </c>
      <c r="BM146" s="196" t="s">
        <v>1388</v>
      </c>
    </row>
    <row r="147" spans="1:65" s="2" customFormat="1" ht="21.75" customHeight="1">
      <c r="A147" s="31"/>
      <c r="B147" s="32"/>
      <c r="C147" s="184" t="s">
        <v>226</v>
      </c>
      <c r="D147" s="184" t="s">
        <v>189</v>
      </c>
      <c r="E147" s="185" t="s">
        <v>277</v>
      </c>
      <c r="F147" s="186" t="s">
        <v>278</v>
      </c>
      <c r="G147" s="187" t="s">
        <v>270</v>
      </c>
      <c r="H147" s="188">
        <v>1.231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44</v>
      </c>
      <c r="O147" s="68"/>
      <c r="P147" s="194">
        <f t="shared" si="1"/>
        <v>0</v>
      </c>
      <c r="Q147" s="194">
        <v>0</v>
      </c>
      <c r="R147" s="194">
        <f t="shared" si="2"/>
        <v>0</v>
      </c>
      <c r="S147" s="194">
        <v>0</v>
      </c>
      <c r="T147" s="19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193</v>
      </c>
      <c r="AT147" s="196" t="s">
        <v>189</v>
      </c>
      <c r="AU147" s="196" t="s">
        <v>89</v>
      </c>
      <c r="AY147" s="14" t="s">
        <v>186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87</v>
      </c>
      <c r="BK147" s="197">
        <f t="shared" si="9"/>
        <v>0</v>
      </c>
      <c r="BL147" s="14" t="s">
        <v>193</v>
      </c>
      <c r="BM147" s="196" t="s">
        <v>1389</v>
      </c>
    </row>
    <row r="148" spans="1:65" s="2" customFormat="1" ht="16.5" customHeight="1">
      <c r="A148" s="31"/>
      <c r="B148" s="32"/>
      <c r="C148" s="184" t="s">
        <v>231</v>
      </c>
      <c r="D148" s="184" t="s">
        <v>189</v>
      </c>
      <c r="E148" s="185" t="s">
        <v>280</v>
      </c>
      <c r="F148" s="186" t="s">
        <v>281</v>
      </c>
      <c r="G148" s="187" t="s">
        <v>270</v>
      </c>
      <c r="H148" s="188">
        <v>1.231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44</v>
      </c>
      <c r="O148" s="68"/>
      <c r="P148" s="194">
        <f t="shared" si="1"/>
        <v>0</v>
      </c>
      <c r="Q148" s="194">
        <v>0</v>
      </c>
      <c r="R148" s="194">
        <f t="shared" si="2"/>
        <v>0</v>
      </c>
      <c r="S148" s="194">
        <v>0</v>
      </c>
      <c r="T148" s="19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193</v>
      </c>
      <c r="AT148" s="196" t="s">
        <v>189</v>
      </c>
      <c r="AU148" s="196" t="s">
        <v>89</v>
      </c>
      <c r="AY148" s="14" t="s">
        <v>186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87</v>
      </c>
      <c r="BK148" s="197">
        <f t="shared" si="9"/>
        <v>0</v>
      </c>
      <c r="BL148" s="14" t="s">
        <v>193</v>
      </c>
      <c r="BM148" s="196" t="s">
        <v>1390</v>
      </c>
    </row>
    <row r="149" spans="1:65" s="2" customFormat="1" ht="16.5" customHeight="1">
      <c r="A149" s="31"/>
      <c r="B149" s="32"/>
      <c r="C149" s="184" t="s">
        <v>235</v>
      </c>
      <c r="D149" s="184" t="s">
        <v>189</v>
      </c>
      <c r="E149" s="185" t="s">
        <v>284</v>
      </c>
      <c r="F149" s="186" t="s">
        <v>285</v>
      </c>
      <c r="G149" s="187" t="s">
        <v>270</v>
      </c>
      <c r="H149" s="188">
        <v>23.389</v>
      </c>
      <c r="I149" s="189"/>
      <c r="J149" s="190">
        <f t="shared" si="0"/>
        <v>0</v>
      </c>
      <c r="K149" s="191"/>
      <c r="L149" s="36"/>
      <c r="M149" s="192" t="s">
        <v>1</v>
      </c>
      <c r="N149" s="193" t="s">
        <v>44</v>
      </c>
      <c r="O149" s="68"/>
      <c r="P149" s="194">
        <f t="shared" si="1"/>
        <v>0</v>
      </c>
      <c r="Q149" s="194">
        <v>0</v>
      </c>
      <c r="R149" s="194">
        <f t="shared" si="2"/>
        <v>0</v>
      </c>
      <c r="S149" s="194">
        <v>0</v>
      </c>
      <c r="T149" s="19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193</v>
      </c>
      <c r="AT149" s="196" t="s">
        <v>189</v>
      </c>
      <c r="AU149" s="196" t="s">
        <v>89</v>
      </c>
      <c r="AY149" s="14" t="s">
        <v>186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87</v>
      </c>
      <c r="BK149" s="197">
        <f t="shared" si="9"/>
        <v>0</v>
      </c>
      <c r="BL149" s="14" t="s">
        <v>193</v>
      </c>
      <c r="BM149" s="196" t="s">
        <v>1391</v>
      </c>
    </row>
    <row r="150" spans="1:65" s="2" customFormat="1" ht="24.2" customHeight="1">
      <c r="A150" s="31"/>
      <c r="B150" s="32"/>
      <c r="C150" s="184" t="s">
        <v>240</v>
      </c>
      <c r="D150" s="184" t="s">
        <v>189</v>
      </c>
      <c r="E150" s="185" t="s">
        <v>288</v>
      </c>
      <c r="F150" s="186" t="s">
        <v>289</v>
      </c>
      <c r="G150" s="187" t="s">
        <v>270</v>
      </c>
      <c r="H150" s="188">
        <v>1.231</v>
      </c>
      <c r="I150" s="189"/>
      <c r="J150" s="190">
        <f t="shared" si="0"/>
        <v>0</v>
      </c>
      <c r="K150" s="191"/>
      <c r="L150" s="36"/>
      <c r="M150" s="192" t="s">
        <v>1</v>
      </c>
      <c r="N150" s="193" t="s">
        <v>44</v>
      </c>
      <c r="O150" s="68"/>
      <c r="P150" s="194">
        <f t="shared" si="1"/>
        <v>0</v>
      </c>
      <c r="Q150" s="194">
        <v>0</v>
      </c>
      <c r="R150" s="194">
        <f t="shared" si="2"/>
        <v>0</v>
      </c>
      <c r="S150" s="194">
        <v>0</v>
      </c>
      <c r="T150" s="195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193</v>
      </c>
      <c r="AT150" s="196" t="s">
        <v>189</v>
      </c>
      <c r="AU150" s="196" t="s">
        <v>89</v>
      </c>
      <c r="AY150" s="14" t="s">
        <v>186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87</v>
      </c>
      <c r="BK150" s="197">
        <f t="shared" si="9"/>
        <v>0</v>
      </c>
      <c r="BL150" s="14" t="s">
        <v>193</v>
      </c>
      <c r="BM150" s="196" t="s">
        <v>1392</v>
      </c>
    </row>
    <row r="151" spans="2:63" s="12" customFormat="1" ht="22.9" customHeight="1">
      <c r="B151" s="168"/>
      <c r="C151" s="169"/>
      <c r="D151" s="170" t="s">
        <v>78</v>
      </c>
      <c r="E151" s="182" t="s">
        <v>291</v>
      </c>
      <c r="F151" s="182" t="s">
        <v>292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SUM(P152:P153)</f>
        <v>0</v>
      </c>
      <c r="Q151" s="176"/>
      <c r="R151" s="177">
        <f>SUM(R152:R153)</f>
        <v>0</v>
      </c>
      <c r="S151" s="176"/>
      <c r="T151" s="178">
        <f>SUM(T152:T153)</f>
        <v>0</v>
      </c>
      <c r="AR151" s="179" t="s">
        <v>87</v>
      </c>
      <c r="AT151" s="180" t="s">
        <v>78</v>
      </c>
      <c r="AU151" s="180" t="s">
        <v>87</v>
      </c>
      <c r="AY151" s="179" t="s">
        <v>186</v>
      </c>
      <c r="BK151" s="181">
        <f>SUM(BK152:BK153)</f>
        <v>0</v>
      </c>
    </row>
    <row r="152" spans="1:65" s="2" customFormat="1" ht="16.5" customHeight="1">
      <c r="A152" s="31"/>
      <c r="B152" s="32"/>
      <c r="C152" s="184" t="s">
        <v>244</v>
      </c>
      <c r="D152" s="184" t="s">
        <v>189</v>
      </c>
      <c r="E152" s="185" t="s">
        <v>1393</v>
      </c>
      <c r="F152" s="186" t="s">
        <v>1394</v>
      </c>
      <c r="G152" s="187" t="s">
        <v>270</v>
      </c>
      <c r="H152" s="188">
        <v>1.542</v>
      </c>
      <c r="I152" s="189"/>
      <c r="J152" s="190">
        <f>ROUND(I152*H152,1)</f>
        <v>0</v>
      </c>
      <c r="K152" s="191"/>
      <c r="L152" s="36"/>
      <c r="M152" s="192" t="s">
        <v>1</v>
      </c>
      <c r="N152" s="193" t="s">
        <v>44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193</v>
      </c>
      <c r="AT152" s="196" t="s">
        <v>189</v>
      </c>
      <c r="AU152" s="196" t="s">
        <v>89</v>
      </c>
      <c r="AY152" s="14" t="s">
        <v>186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87</v>
      </c>
      <c r="BK152" s="197">
        <f>ROUND(I152*H152,1)</f>
        <v>0</v>
      </c>
      <c r="BL152" s="14" t="s">
        <v>193</v>
      </c>
      <c r="BM152" s="196" t="s">
        <v>1395</v>
      </c>
    </row>
    <row r="153" spans="1:65" s="2" customFormat="1" ht="16.5" customHeight="1">
      <c r="A153" s="31"/>
      <c r="B153" s="32"/>
      <c r="C153" s="184" t="s">
        <v>248</v>
      </c>
      <c r="D153" s="184" t="s">
        <v>189</v>
      </c>
      <c r="E153" s="185" t="s">
        <v>298</v>
      </c>
      <c r="F153" s="186" t="s">
        <v>299</v>
      </c>
      <c r="G153" s="187" t="s">
        <v>270</v>
      </c>
      <c r="H153" s="188">
        <v>1.542</v>
      </c>
      <c r="I153" s="189"/>
      <c r="J153" s="190">
        <f>ROUND(I153*H153,1)</f>
        <v>0</v>
      </c>
      <c r="K153" s="191"/>
      <c r="L153" s="36"/>
      <c r="M153" s="192" t="s">
        <v>1</v>
      </c>
      <c r="N153" s="193" t="s">
        <v>44</v>
      </c>
      <c r="O153" s="68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193</v>
      </c>
      <c r="AT153" s="196" t="s">
        <v>189</v>
      </c>
      <c r="AU153" s="196" t="s">
        <v>89</v>
      </c>
      <c r="AY153" s="14" t="s">
        <v>186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87</v>
      </c>
      <c r="BK153" s="197">
        <f>ROUND(I153*H153,1)</f>
        <v>0</v>
      </c>
      <c r="BL153" s="14" t="s">
        <v>193</v>
      </c>
      <c r="BM153" s="196" t="s">
        <v>1396</v>
      </c>
    </row>
    <row r="154" spans="2:63" s="12" customFormat="1" ht="25.9" customHeight="1">
      <c r="B154" s="168"/>
      <c r="C154" s="169"/>
      <c r="D154" s="170" t="s">
        <v>78</v>
      </c>
      <c r="E154" s="171" t="s">
        <v>301</v>
      </c>
      <c r="F154" s="171" t="s">
        <v>302</v>
      </c>
      <c r="G154" s="169"/>
      <c r="H154" s="169"/>
      <c r="I154" s="172"/>
      <c r="J154" s="173">
        <f>BK154</f>
        <v>0</v>
      </c>
      <c r="K154" s="169"/>
      <c r="L154" s="174"/>
      <c r="M154" s="175"/>
      <c r="N154" s="176"/>
      <c r="O154" s="176"/>
      <c r="P154" s="177">
        <f>P155+P164+P169+P172+P175+P181+P190+P196+P199+P215+P227</f>
        <v>0</v>
      </c>
      <c r="Q154" s="176"/>
      <c r="R154" s="177">
        <f>R155+R164+R169+R172+R175+R181+R190+R196+R199+R215+R227</f>
        <v>0.8286106000000001</v>
      </c>
      <c r="S154" s="176"/>
      <c r="T154" s="178">
        <f>T155+T164+T169+T172+T175+T181+T190+T196+T199+T215+T227</f>
        <v>0.29879754999999997</v>
      </c>
      <c r="AR154" s="179" t="s">
        <v>89</v>
      </c>
      <c r="AT154" s="180" t="s">
        <v>78</v>
      </c>
      <c r="AU154" s="180" t="s">
        <v>79</v>
      </c>
      <c r="AY154" s="179" t="s">
        <v>186</v>
      </c>
      <c r="BK154" s="181">
        <f>BK155+BK164+BK169+BK172+BK175+BK181+BK190+BK196+BK199+BK215+BK227</f>
        <v>0</v>
      </c>
    </row>
    <row r="155" spans="2:63" s="12" customFormat="1" ht="22.9" customHeight="1">
      <c r="B155" s="168"/>
      <c r="C155" s="169"/>
      <c r="D155" s="170" t="s">
        <v>78</v>
      </c>
      <c r="E155" s="182" t="s">
        <v>538</v>
      </c>
      <c r="F155" s="182" t="s">
        <v>539</v>
      </c>
      <c r="G155" s="169"/>
      <c r="H155" s="169"/>
      <c r="I155" s="172"/>
      <c r="J155" s="183">
        <f>BK155</f>
        <v>0</v>
      </c>
      <c r="K155" s="169"/>
      <c r="L155" s="174"/>
      <c r="M155" s="175"/>
      <c r="N155" s="176"/>
      <c r="O155" s="176"/>
      <c r="P155" s="177">
        <f>SUM(P156:P163)</f>
        <v>0</v>
      </c>
      <c r="Q155" s="176"/>
      <c r="R155" s="177">
        <f>SUM(R156:R163)</f>
        <v>0.0017000000000000001</v>
      </c>
      <c r="S155" s="176"/>
      <c r="T155" s="178">
        <f>SUM(T156:T163)</f>
        <v>0.0022</v>
      </c>
      <c r="AR155" s="179" t="s">
        <v>89</v>
      </c>
      <c r="AT155" s="180" t="s">
        <v>78</v>
      </c>
      <c r="AU155" s="180" t="s">
        <v>87</v>
      </c>
      <c r="AY155" s="179" t="s">
        <v>186</v>
      </c>
      <c r="BK155" s="181">
        <f>SUM(BK156:BK163)</f>
        <v>0</v>
      </c>
    </row>
    <row r="156" spans="1:65" s="2" customFormat="1" ht="16.5" customHeight="1">
      <c r="A156" s="31"/>
      <c r="B156" s="32"/>
      <c r="C156" s="184" t="s">
        <v>8</v>
      </c>
      <c r="D156" s="184" t="s">
        <v>189</v>
      </c>
      <c r="E156" s="185" t="s">
        <v>541</v>
      </c>
      <c r="F156" s="186" t="s">
        <v>542</v>
      </c>
      <c r="G156" s="187" t="s">
        <v>192</v>
      </c>
      <c r="H156" s="188">
        <v>2</v>
      </c>
      <c r="I156" s="189"/>
      <c r="J156" s="190">
        <f aca="true" t="shared" si="10" ref="J156:J163">ROUND(I156*H156,1)</f>
        <v>0</v>
      </c>
      <c r="K156" s="191"/>
      <c r="L156" s="36"/>
      <c r="M156" s="192" t="s">
        <v>1</v>
      </c>
      <c r="N156" s="193" t="s">
        <v>44</v>
      </c>
      <c r="O156" s="68"/>
      <c r="P156" s="194">
        <f aca="true" t="shared" si="11" ref="P156:P163">O156*H156</f>
        <v>0</v>
      </c>
      <c r="Q156" s="194">
        <v>0.00013</v>
      </c>
      <c r="R156" s="194">
        <f aca="true" t="shared" si="12" ref="R156:R163">Q156*H156</f>
        <v>0.00026</v>
      </c>
      <c r="S156" s="194">
        <v>0.0011</v>
      </c>
      <c r="T156" s="195">
        <f aca="true" t="shared" si="13" ref="T156:T163">S156*H156</f>
        <v>0.0022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256</v>
      </c>
      <c r="AT156" s="196" t="s">
        <v>189</v>
      </c>
      <c r="AU156" s="196" t="s">
        <v>89</v>
      </c>
      <c r="AY156" s="14" t="s">
        <v>186</v>
      </c>
      <c r="BE156" s="197">
        <f aca="true" t="shared" si="14" ref="BE156:BE163">IF(N156="základní",J156,0)</f>
        <v>0</v>
      </c>
      <c r="BF156" s="197">
        <f aca="true" t="shared" si="15" ref="BF156:BF163">IF(N156="snížená",J156,0)</f>
        <v>0</v>
      </c>
      <c r="BG156" s="197">
        <f aca="true" t="shared" si="16" ref="BG156:BG163">IF(N156="zákl. přenesená",J156,0)</f>
        <v>0</v>
      </c>
      <c r="BH156" s="197">
        <f aca="true" t="shared" si="17" ref="BH156:BH163">IF(N156="sníž. přenesená",J156,0)</f>
        <v>0</v>
      </c>
      <c r="BI156" s="197">
        <f aca="true" t="shared" si="18" ref="BI156:BI163">IF(N156="nulová",J156,0)</f>
        <v>0</v>
      </c>
      <c r="BJ156" s="14" t="s">
        <v>87</v>
      </c>
      <c r="BK156" s="197">
        <f aca="true" t="shared" si="19" ref="BK156:BK163">ROUND(I156*H156,1)</f>
        <v>0</v>
      </c>
      <c r="BL156" s="14" t="s">
        <v>256</v>
      </c>
      <c r="BM156" s="196" t="s">
        <v>543</v>
      </c>
    </row>
    <row r="157" spans="1:65" s="2" customFormat="1" ht="21.75" customHeight="1">
      <c r="A157" s="31"/>
      <c r="B157" s="32"/>
      <c r="C157" s="184" t="s">
        <v>256</v>
      </c>
      <c r="D157" s="184" t="s">
        <v>189</v>
      </c>
      <c r="E157" s="185" t="s">
        <v>545</v>
      </c>
      <c r="F157" s="186" t="s">
        <v>546</v>
      </c>
      <c r="G157" s="187" t="s">
        <v>192</v>
      </c>
      <c r="H157" s="188">
        <v>1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44</v>
      </c>
      <c r="O157" s="68"/>
      <c r="P157" s="194">
        <f t="shared" si="11"/>
        <v>0</v>
      </c>
      <c r="Q157" s="194">
        <v>0.00025</v>
      </c>
      <c r="R157" s="194">
        <f t="shared" si="12"/>
        <v>0.00025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256</v>
      </c>
      <c r="AT157" s="196" t="s">
        <v>189</v>
      </c>
      <c r="AU157" s="196" t="s">
        <v>89</v>
      </c>
      <c r="AY157" s="14" t="s">
        <v>186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87</v>
      </c>
      <c r="BK157" s="197">
        <f t="shared" si="19"/>
        <v>0</v>
      </c>
      <c r="BL157" s="14" t="s">
        <v>256</v>
      </c>
      <c r="BM157" s="196" t="s">
        <v>547</v>
      </c>
    </row>
    <row r="158" spans="1:65" s="2" customFormat="1" ht="16.5" customHeight="1">
      <c r="A158" s="31"/>
      <c r="B158" s="32"/>
      <c r="C158" s="184" t="s">
        <v>260</v>
      </c>
      <c r="D158" s="184" t="s">
        <v>189</v>
      </c>
      <c r="E158" s="185" t="s">
        <v>549</v>
      </c>
      <c r="F158" s="186" t="s">
        <v>550</v>
      </c>
      <c r="G158" s="187" t="s">
        <v>192</v>
      </c>
      <c r="H158" s="188">
        <v>1</v>
      </c>
      <c r="I158" s="189"/>
      <c r="J158" s="190">
        <f t="shared" si="10"/>
        <v>0</v>
      </c>
      <c r="K158" s="191"/>
      <c r="L158" s="36"/>
      <c r="M158" s="192" t="s">
        <v>1</v>
      </c>
      <c r="N158" s="193" t="s">
        <v>44</v>
      </c>
      <c r="O158" s="68"/>
      <c r="P158" s="194">
        <f t="shared" si="11"/>
        <v>0</v>
      </c>
      <c r="Q158" s="194">
        <v>0.00069</v>
      </c>
      <c r="R158" s="194">
        <f t="shared" si="12"/>
        <v>0.00069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256</v>
      </c>
      <c r="AT158" s="196" t="s">
        <v>189</v>
      </c>
      <c r="AU158" s="196" t="s">
        <v>89</v>
      </c>
      <c r="AY158" s="14" t="s">
        <v>186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87</v>
      </c>
      <c r="BK158" s="197">
        <f t="shared" si="19"/>
        <v>0</v>
      </c>
      <c r="BL158" s="14" t="s">
        <v>256</v>
      </c>
      <c r="BM158" s="196" t="s">
        <v>551</v>
      </c>
    </row>
    <row r="159" spans="1:65" s="2" customFormat="1" ht="16.5" customHeight="1">
      <c r="A159" s="31"/>
      <c r="B159" s="32"/>
      <c r="C159" s="184" t="s">
        <v>267</v>
      </c>
      <c r="D159" s="184" t="s">
        <v>189</v>
      </c>
      <c r="E159" s="185" t="s">
        <v>553</v>
      </c>
      <c r="F159" s="186" t="s">
        <v>554</v>
      </c>
      <c r="G159" s="187" t="s">
        <v>192</v>
      </c>
      <c r="H159" s="188">
        <v>1</v>
      </c>
      <c r="I159" s="189"/>
      <c r="J159" s="190">
        <f t="shared" si="10"/>
        <v>0</v>
      </c>
      <c r="K159" s="191"/>
      <c r="L159" s="36"/>
      <c r="M159" s="192" t="s">
        <v>1</v>
      </c>
      <c r="N159" s="193" t="s">
        <v>44</v>
      </c>
      <c r="O159" s="68"/>
      <c r="P159" s="194">
        <f t="shared" si="11"/>
        <v>0</v>
      </c>
      <c r="Q159" s="194">
        <v>0.00014</v>
      </c>
      <c r="R159" s="194">
        <f t="shared" si="12"/>
        <v>0.00014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256</v>
      </c>
      <c r="AT159" s="196" t="s">
        <v>189</v>
      </c>
      <c r="AU159" s="196" t="s">
        <v>89</v>
      </c>
      <c r="AY159" s="14" t="s">
        <v>186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87</v>
      </c>
      <c r="BK159" s="197">
        <f t="shared" si="19"/>
        <v>0</v>
      </c>
      <c r="BL159" s="14" t="s">
        <v>256</v>
      </c>
      <c r="BM159" s="196" t="s">
        <v>555</v>
      </c>
    </row>
    <row r="160" spans="1:65" s="2" customFormat="1" ht="16.5" customHeight="1">
      <c r="A160" s="31"/>
      <c r="B160" s="32"/>
      <c r="C160" s="184" t="s">
        <v>272</v>
      </c>
      <c r="D160" s="184" t="s">
        <v>189</v>
      </c>
      <c r="E160" s="185" t="s">
        <v>557</v>
      </c>
      <c r="F160" s="186" t="s">
        <v>558</v>
      </c>
      <c r="G160" s="187" t="s">
        <v>192</v>
      </c>
      <c r="H160" s="188">
        <v>1</v>
      </c>
      <c r="I160" s="189"/>
      <c r="J160" s="190">
        <f t="shared" si="10"/>
        <v>0</v>
      </c>
      <c r="K160" s="191"/>
      <c r="L160" s="36"/>
      <c r="M160" s="192" t="s">
        <v>1</v>
      </c>
      <c r="N160" s="193" t="s">
        <v>44</v>
      </c>
      <c r="O160" s="68"/>
      <c r="P160" s="194">
        <f t="shared" si="11"/>
        <v>0</v>
      </c>
      <c r="Q160" s="194">
        <v>0.00036</v>
      </c>
      <c r="R160" s="194">
        <f t="shared" si="12"/>
        <v>0.00036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256</v>
      </c>
      <c r="AT160" s="196" t="s">
        <v>189</v>
      </c>
      <c r="AU160" s="196" t="s">
        <v>89</v>
      </c>
      <c r="AY160" s="14" t="s">
        <v>186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87</v>
      </c>
      <c r="BK160" s="197">
        <f t="shared" si="19"/>
        <v>0</v>
      </c>
      <c r="BL160" s="14" t="s">
        <v>256</v>
      </c>
      <c r="BM160" s="196" t="s">
        <v>559</v>
      </c>
    </row>
    <row r="161" spans="1:65" s="2" customFormat="1" ht="16.5" customHeight="1">
      <c r="A161" s="31"/>
      <c r="B161" s="32"/>
      <c r="C161" s="184" t="s">
        <v>276</v>
      </c>
      <c r="D161" s="184" t="s">
        <v>189</v>
      </c>
      <c r="E161" s="185" t="s">
        <v>1410</v>
      </c>
      <c r="F161" s="186" t="s">
        <v>1411</v>
      </c>
      <c r="G161" s="187" t="s">
        <v>270</v>
      </c>
      <c r="H161" s="188">
        <v>0.002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44</v>
      </c>
      <c r="O161" s="68"/>
      <c r="P161" s="194">
        <f t="shared" si="11"/>
        <v>0</v>
      </c>
      <c r="Q161" s="194">
        <v>0</v>
      </c>
      <c r="R161" s="194">
        <f t="shared" si="12"/>
        <v>0</v>
      </c>
      <c r="S161" s="194">
        <v>0</v>
      </c>
      <c r="T161" s="19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256</v>
      </c>
      <c r="AT161" s="196" t="s">
        <v>189</v>
      </c>
      <c r="AU161" s="196" t="s">
        <v>89</v>
      </c>
      <c r="AY161" s="14" t="s">
        <v>186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87</v>
      </c>
      <c r="BK161" s="197">
        <f t="shared" si="19"/>
        <v>0</v>
      </c>
      <c r="BL161" s="14" t="s">
        <v>256</v>
      </c>
      <c r="BM161" s="196" t="s">
        <v>1457</v>
      </c>
    </row>
    <row r="162" spans="1:65" s="2" customFormat="1" ht="16.5" customHeight="1">
      <c r="A162" s="31"/>
      <c r="B162" s="32"/>
      <c r="C162" s="184" t="s">
        <v>7</v>
      </c>
      <c r="D162" s="184" t="s">
        <v>189</v>
      </c>
      <c r="E162" s="185" t="s">
        <v>565</v>
      </c>
      <c r="F162" s="186" t="s">
        <v>566</v>
      </c>
      <c r="G162" s="187" t="s">
        <v>270</v>
      </c>
      <c r="H162" s="188">
        <v>0.002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44</v>
      </c>
      <c r="O162" s="68"/>
      <c r="P162" s="194">
        <f t="shared" si="11"/>
        <v>0</v>
      </c>
      <c r="Q162" s="194">
        <v>0</v>
      </c>
      <c r="R162" s="194">
        <f t="shared" si="12"/>
        <v>0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256</v>
      </c>
      <c r="AT162" s="196" t="s">
        <v>189</v>
      </c>
      <c r="AU162" s="196" t="s">
        <v>89</v>
      </c>
      <c r="AY162" s="14" t="s">
        <v>186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87</v>
      </c>
      <c r="BK162" s="197">
        <f t="shared" si="19"/>
        <v>0</v>
      </c>
      <c r="BL162" s="14" t="s">
        <v>256</v>
      </c>
      <c r="BM162" s="196" t="s">
        <v>1413</v>
      </c>
    </row>
    <row r="163" spans="1:65" s="2" customFormat="1" ht="16.5" customHeight="1">
      <c r="A163" s="31"/>
      <c r="B163" s="32"/>
      <c r="C163" s="184" t="s">
        <v>283</v>
      </c>
      <c r="D163" s="184" t="s">
        <v>189</v>
      </c>
      <c r="E163" s="185" t="s">
        <v>569</v>
      </c>
      <c r="F163" s="186" t="s">
        <v>570</v>
      </c>
      <c r="G163" s="187" t="s">
        <v>270</v>
      </c>
      <c r="H163" s="188">
        <v>0.002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44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256</v>
      </c>
      <c r="AT163" s="196" t="s">
        <v>189</v>
      </c>
      <c r="AU163" s="196" t="s">
        <v>89</v>
      </c>
      <c r="AY163" s="14" t="s">
        <v>186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87</v>
      </c>
      <c r="BK163" s="197">
        <f t="shared" si="19"/>
        <v>0</v>
      </c>
      <c r="BL163" s="14" t="s">
        <v>256</v>
      </c>
      <c r="BM163" s="196" t="s">
        <v>1414</v>
      </c>
    </row>
    <row r="164" spans="2:63" s="12" customFormat="1" ht="22.9" customHeight="1">
      <c r="B164" s="168"/>
      <c r="C164" s="169"/>
      <c r="D164" s="170" t="s">
        <v>78</v>
      </c>
      <c r="E164" s="182" t="s">
        <v>600</v>
      </c>
      <c r="F164" s="182" t="s">
        <v>601</v>
      </c>
      <c r="G164" s="169"/>
      <c r="H164" s="169"/>
      <c r="I164" s="172"/>
      <c r="J164" s="183">
        <f>BK164</f>
        <v>0</v>
      </c>
      <c r="K164" s="169"/>
      <c r="L164" s="174"/>
      <c r="M164" s="175"/>
      <c r="N164" s="176"/>
      <c r="O164" s="176"/>
      <c r="P164" s="177">
        <f>SUM(P165:P168)</f>
        <v>0</v>
      </c>
      <c r="Q164" s="176"/>
      <c r="R164" s="177">
        <f>SUM(R165:R168)</f>
        <v>0</v>
      </c>
      <c r="S164" s="176"/>
      <c r="T164" s="178">
        <f>SUM(T165:T168)</f>
        <v>0.035496</v>
      </c>
      <c r="AR164" s="179" t="s">
        <v>89</v>
      </c>
      <c r="AT164" s="180" t="s">
        <v>78</v>
      </c>
      <c r="AU164" s="180" t="s">
        <v>87</v>
      </c>
      <c r="AY164" s="179" t="s">
        <v>186</v>
      </c>
      <c r="BK164" s="181">
        <f>SUM(BK165:BK168)</f>
        <v>0</v>
      </c>
    </row>
    <row r="165" spans="1:65" s="2" customFormat="1" ht="16.5" customHeight="1">
      <c r="A165" s="31"/>
      <c r="B165" s="32"/>
      <c r="C165" s="184" t="s">
        <v>287</v>
      </c>
      <c r="D165" s="184" t="s">
        <v>189</v>
      </c>
      <c r="E165" s="185" t="s">
        <v>603</v>
      </c>
      <c r="F165" s="186" t="s">
        <v>604</v>
      </c>
      <c r="G165" s="187" t="s">
        <v>308</v>
      </c>
      <c r="H165" s="188">
        <v>16</v>
      </c>
      <c r="I165" s="189"/>
      <c r="J165" s="190">
        <f>ROUND(I165*H165,1)</f>
        <v>0</v>
      </c>
      <c r="K165" s="191"/>
      <c r="L165" s="36"/>
      <c r="M165" s="192" t="s">
        <v>1</v>
      </c>
      <c r="N165" s="193" t="s">
        <v>44</v>
      </c>
      <c r="O165" s="68"/>
      <c r="P165" s="194">
        <f>O165*H165</f>
        <v>0</v>
      </c>
      <c r="Q165" s="194">
        <v>0</v>
      </c>
      <c r="R165" s="194">
        <f>Q165*H165</f>
        <v>0</v>
      </c>
      <c r="S165" s="194">
        <v>0.00215</v>
      </c>
      <c r="T165" s="195">
        <f>S165*H165</f>
        <v>0.0344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256</v>
      </c>
      <c r="AT165" s="196" t="s">
        <v>189</v>
      </c>
      <c r="AU165" s="196" t="s">
        <v>89</v>
      </c>
      <c r="AY165" s="14" t="s">
        <v>186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4" t="s">
        <v>87</v>
      </c>
      <c r="BK165" s="197">
        <f>ROUND(I165*H165,1)</f>
        <v>0</v>
      </c>
      <c r="BL165" s="14" t="s">
        <v>256</v>
      </c>
      <c r="BM165" s="196" t="s">
        <v>605</v>
      </c>
    </row>
    <row r="166" spans="1:65" s="2" customFormat="1" ht="21.75" customHeight="1">
      <c r="A166" s="31"/>
      <c r="B166" s="32"/>
      <c r="C166" s="184" t="s">
        <v>293</v>
      </c>
      <c r="D166" s="184" t="s">
        <v>189</v>
      </c>
      <c r="E166" s="185" t="s">
        <v>607</v>
      </c>
      <c r="F166" s="186" t="s">
        <v>608</v>
      </c>
      <c r="G166" s="187" t="s">
        <v>192</v>
      </c>
      <c r="H166" s="188">
        <v>1</v>
      </c>
      <c r="I166" s="189"/>
      <c r="J166" s="190">
        <f>ROUND(I166*H166,1)</f>
        <v>0</v>
      </c>
      <c r="K166" s="191"/>
      <c r="L166" s="36"/>
      <c r="M166" s="192" t="s">
        <v>1</v>
      </c>
      <c r="N166" s="193" t="s">
        <v>44</v>
      </c>
      <c r="O166" s="68"/>
      <c r="P166" s="194">
        <f>O166*H166</f>
        <v>0</v>
      </c>
      <c r="Q166" s="194">
        <v>0</v>
      </c>
      <c r="R166" s="194">
        <f>Q166*H166</f>
        <v>0</v>
      </c>
      <c r="S166" s="194">
        <v>4.8E-05</v>
      </c>
      <c r="T166" s="195">
        <f>S166*H166</f>
        <v>4.8E-05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256</v>
      </c>
      <c r="AT166" s="196" t="s">
        <v>189</v>
      </c>
      <c r="AU166" s="196" t="s">
        <v>89</v>
      </c>
      <c r="AY166" s="14" t="s">
        <v>186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4" t="s">
        <v>87</v>
      </c>
      <c r="BK166" s="197">
        <f>ROUND(I166*H166,1)</f>
        <v>0</v>
      </c>
      <c r="BL166" s="14" t="s">
        <v>256</v>
      </c>
      <c r="BM166" s="196" t="s">
        <v>609</v>
      </c>
    </row>
    <row r="167" spans="1:65" s="2" customFormat="1" ht="24.2" customHeight="1">
      <c r="A167" s="31"/>
      <c r="B167" s="32"/>
      <c r="C167" s="184" t="s">
        <v>297</v>
      </c>
      <c r="D167" s="184" t="s">
        <v>189</v>
      </c>
      <c r="E167" s="185" t="s">
        <v>611</v>
      </c>
      <c r="F167" s="186" t="s">
        <v>612</v>
      </c>
      <c r="G167" s="187" t="s">
        <v>192</v>
      </c>
      <c r="H167" s="188">
        <v>1</v>
      </c>
      <c r="I167" s="189"/>
      <c r="J167" s="190">
        <f>ROUND(I167*H167,1)</f>
        <v>0</v>
      </c>
      <c r="K167" s="191"/>
      <c r="L167" s="36"/>
      <c r="M167" s="192" t="s">
        <v>1</v>
      </c>
      <c r="N167" s="193" t="s">
        <v>44</v>
      </c>
      <c r="O167" s="68"/>
      <c r="P167" s="194">
        <f>O167*H167</f>
        <v>0</v>
      </c>
      <c r="Q167" s="194">
        <v>0</v>
      </c>
      <c r="R167" s="194">
        <f>Q167*H167</f>
        <v>0</v>
      </c>
      <c r="S167" s="194">
        <v>4.8E-05</v>
      </c>
      <c r="T167" s="195">
        <f>S167*H167</f>
        <v>4.8E-05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256</v>
      </c>
      <c r="AT167" s="196" t="s">
        <v>189</v>
      </c>
      <c r="AU167" s="196" t="s">
        <v>89</v>
      </c>
      <c r="AY167" s="14" t="s">
        <v>186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4" t="s">
        <v>87</v>
      </c>
      <c r="BK167" s="197">
        <f>ROUND(I167*H167,1)</f>
        <v>0</v>
      </c>
      <c r="BL167" s="14" t="s">
        <v>256</v>
      </c>
      <c r="BM167" s="196" t="s">
        <v>613</v>
      </c>
    </row>
    <row r="168" spans="1:65" s="2" customFormat="1" ht="21.75" customHeight="1">
      <c r="A168" s="31"/>
      <c r="B168" s="32"/>
      <c r="C168" s="184" t="s">
        <v>305</v>
      </c>
      <c r="D168" s="184" t="s">
        <v>189</v>
      </c>
      <c r="E168" s="185" t="s">
        <v>615</v>
      </c>
      <c r="F168" s="186" t="s">
        <v>616</v>
      </c>
      <c r="G168" s="187" t="s">
        <v>192</v>
      </c>
      <c r="H168" s="188">
        <v>1</v>
      </c>
      <c r="I168" s="189"/>
      <c r="J168" s="190">
        <f>ROUND(I168*H168,1)</f>
        <v>0</v>
      </c>
      <c r="K168" s="191"/>
      <c r="L168" s="36"/>
      <c r="M168" s="192" t="s">
        <v>1</v>
      </c>
      <c r="N168" s="193" t="s">
        <v>44</v>
      </c>
      <c r="O168" s="68"/>
      <c r="P168" s="194">
        <f>O168*H168</f>
        <v>0</v>
      </c>
      <c r="Q168" s="194">
        <v>0</v>
      </c>
      <c r="R168" s="194">
        <f>Q168*H168</f>
        <v>0</v>
      </c>
      <c r="S168" s="194">
        <v>0.001</v>
      </c>
      <c r="T168" s="195">
        <f>S168*H168</f>
        <v>0.001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256</v>
      </c>
      <c r="AT168" s="196" t="s">
        <v>189</v>
      </c>
      <c r="AU168" s="196" t="s">
        <v>89</v>
      </c>
      <c r="AY168" s="14" t="s">
        <v>186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4" t="s">
        <v>87</v>
      </c>
      <c r="BK168" s="197">
        <f>ROUND(I168*H168,1)</f>
        <v>0</v>
      </c>
      <c r="BL168" s="14" t="s">
        <v>256</v>
      </c>
      <c r="BM168" s="196" t="s">
        <v>617</v>
      </c>
    </row>
    <row r="169" spans="2:63" s="12" customFormat="1" ht="22.9" customHeight="1">
      <c r="B169" s="168"/>
      <c r="C169" s="169"/>
      <c r="D169" s="170" t="s">
        <v>78</v>
      </c>
      <c r="E169" s="182" t="s">
        <v>619</v>
      </c>
      <c r="F169" s="182" t="s">
        <v>620</v>
      </c>
      <c r="G169" s="169"/>
      <c r="H169" s="169"/>
      <c r="I169" s="172"/>
      <c r="J169" s="183">
        <f>BK169</f>
        <v>0</v>
      </c>
      <c r="K169" s="169"/>
      <c r="L169" s="174"/>
      <c r="M169" s="175"/>
      <c r="N169" s="176"/>
      <c r="O169" s="176"/>
      <c r="P169" s="177">
        <f>SUM(P170:P171)</f>
        <v>0</v>
      </c>
      <c r="Q169" s="176"/>
      <c r="R169" s="177">
        <f>SUM(R170:R171)</f>
        <v>0</v>
      </c>
      <c r="S169" s="176"/>
      <c r="T169" s="178">
        <f>SUM(T170:T171)</f>
        <v>0</v>
      </c>
      <c r="AR169" s="179" t="s">
        <v>89</v>
      </c>
      <c r="AT169" s="180" t="s">
        <v>78</v>
      </c>
      <c r="AU169" s="180" t="s">
        <v>87</v>
      </c>
      <c r="AY169" s="179" t="s">
        <v>186</v>
      </c>
      <c r="BK169" s="181">
        <f>SUM(BK170:BK171)</f>
        <v>0</v>
      </c>
    </row>
    <row r="170" spans="1:65" s="2" customFormat="1" ht="16.5" customHeight="1">
      <c r="A170" s="31"/>
      <c r="B170" s="32"/>
      <c r="C170" s="184" t="s">
        <v>310</v>
      </c>
      <c r="D170" s="184" t="s">
        <v>189</v>
      </c>
      <c r="E170" s="185" t="s">
        <v>622</v>
      </c>
      <c r="F170" s="186" t="s">
        <v>1458</v>
      </c>
      <c r="G170" s="187" t="s">
        <v>624</v>
      </c>
      <c r="H170" s="188">
        <v>1</v>
      </c>
      <c r="I170" s="189"/>
      <c r="J170" s="190">
        <f>ROUND(I170*H170,1)</f>
        <v>0</v>
      </c>
      <c r="K170" s="191"/>
      <c r="L170" s="36"/>
      <c r="M170" s="192" t="s">
        <v>1</v>
      </c>
      <c r="N170" s="193" t="s">
        <v>44</v>
      </c>
      <c r="O170" s="68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256</v>
      </c>
      <c r="AT170" s="196" t="s">
        <v>189</v>
      </c>
      <c r="AU170" s="196" t="s">
        <v>89</v>
      </c>
      <c r="AY170" s="14" t="s">
        <v>186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4" t="s">
        <v>87</v>
      </c>
      <c r="BK170" s="197">
        <f>ROUND(I170*H170,1)</f>
        <v>0</v>
      </c>
      <c r="BL170" s="14" t="s">
        <v>256</v>
      </c>
      <c r="BM170" s="196" t="s">
        <v>1459</v>
      </c>
    </row>
    <row r="171" spans="1:47" s="2" customFormat="1" ht="39">
      <c r="A171" s="31"/>
      <c r="B171" s="32"/>
      <c r="C171" s="33"/>
      <c r="D171" s="198" t="s">
        <v>206</v>
      </c>
      <c r="E171" s="33"/>
      <c r="F171" s="199" t="s">
        <v>1460</v>
      </c>
      <c r="G171" s="33"/>
      <c r="H171" s="33"/>
      <c r="I171" s="200"/>
      <c r="J171" s="33"/>
      <c r="K171" s="33"/>
      <c r="L171" s="36"/>
      <c r="M171" s="201"/>
      <c r="N171" s="202"/>
      <c r="O171" s="68"/>
      <c r="P171" s="68"/>
      <c r="Q171" s="68"/>
      <c r="R171" s="68"/>
      <c r="S171" s="68"/>
      <c r="T171" s="69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4" t="s">
        <v>206</v>
      </c>
      <c r="AU171" s="14" t="s">
        <v>89</v>
      </c>
    </row>
    <row r="172" spans="2:63" s="12" customFormat="1" ht="22.9" customHeight="1">
      <c r="B172" s="168"/>
      <c r="C172" s="169"/>
      <c r="D172" s="170" t="s">
        <v>78</v>
      </c>
      <c r="E172" s="182" t="s">
        <v>985</v>
      </c>
      <c r="F172" s="182" t="s">
        <v>986</v>
      </c>
      <c r="G172" s="169"/>
      <c r="H172" s="169"/>
      <c r="I172" s="172"/>
      <c r="J172" s="183">
        <f>BK172</f>
        <v>0</v>
      </c>
      <c r="K172" s="169"/>
      <c r="L172" s="174"/>
      <c r="M172" s="175"/>
      <c r="N172" s="176"/>
      <c r="O172" s="176"/>
      <c r="P172" s="177">
        <f>SUM(P173:P174)</f>
        <v>0</v>
      </c>
      <c r="Q172" s="176"/>
      <c r="R172" s="177">
        <f>SUM(R173:R174)</f>
        <v>0</v>
      </c>
      <c r="S172" s="176"/>
      <c r="T172" s="178">
        <f>SUM(T173:T174)</f>
        <v>0</v>
      </c>
      <c r="AR172" s="179" t="s">
        <v>89</v>
      </c>
      <c r="AT172" s="180" t="s">
        <v>78</v>
      </c>
      <c r="AU172" s="180" t="s">
        <v>87</v>
      </c>
      <c r="AY172" s="179" t="s">
        <v>186</v>
      </c>
      <c r="BK172" s="181">
        <f>SUM(BK173:BK174)</f>
        <v>0</v>
      </c>
    </row>
    <row r="173" spans="1:65" s="2" customFormat="1" ht="16.5" customHeight="1">
      <c r="A173" s="31"/>
      <c r="B173" s="32"/>
      <c r="C173" s="184" t="s">
        <v>314</v>
      </c>
      <c r="D173" s="184" t="s">
        <v>189</v>
      </c>
      <c r="E173" s="185" t="s">
        <v>1461</v>
      </c>
      <c r="F173" s="186" t="s">
        <v>1462</v>
      </c>
      <c r="G173" s="187" t="s">
        <v>192</v>
      </c>
      <c r="H173" s="188">
        <v>1</v>
      </c>
      <c r="I173" s="189"/>
      <c r="J173" s="190">
        <f>ROUND(I173*H173,1)</f>
        <v>0</v>
      </c>
      <c r="K173" s="191"/>
      <c r="L173" s="36"/>
      <c r="M173" s="192" t="s">
        <v>1</v>
      </c>
      <c r="N173" s="193" t="s">
        <v>44</v>
      </c>
      <c r="O173" s="68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256</v>
      </c>
      <c r="AT173" s="196" t="s">
        <v>189</v>
      </c>
      <c r="AU173" s="196" t="s">
        <v>89</v>
      </c>
      <c r="AY173" s="14" t="s">
        <v>186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4" t="s">
        <v>87</v>
      </c>
      <c r="BK173" s="197">
        <f>ROUND(I173*H173,1)</f>
        <v>0</v>
      </c>
      <c r="BL173" s="14" t="s">
        <v>256</v>
      </c>
      <c r="BM173" s="196" t="s">
        <v>1463</v>
      </c>
    </row>
    <row r="174" spans="1:47" s="2" customFormat="1" ht="19.5">
      <c r="A174" s="31"/>
      <c r="B174" s="32"/>
      <c r="C174" s="33"/>
      <c r="D174" s="198" t="s">
        <v>206</v>
      </c>
      <c r="E174" s="33"/>
      <c r="F174" s="199" t="s">
        <v>1464</v>
      </c>
      <c r="G174" s="33"/>
      <c r="H174" s="33"/>
      <c r="I174" s="200"/>
      <c r="J174" s="33"/>
      <c r="K174" s="33"/>
      <c r="L174" s="36"/>
      <c r="M174" s="201"/>
      <c r="N174" s="202"/>
      <c r="O174" s="68"/>
      <c r="P174" s="68"/>
      <c r="Q174" s="68"/>
      <c r="R174" s="68"/>
      <c r="S174" s="68"/>
      <c r="T174" s="69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4" t="s">
        <v>206</v>
      </c>
      <c r="AU174" s="14" t="s">
        <v>89</v>
      </c>
    </row>
    <row r="175" spans="2:63" s="12" customFormat="1" ht="22.9" customHeight="1">
      <c r="B175" s="168"/>
      <c r="C175" s="169"/>
      <c r="D175" s="170" t="s">
        <v>78</v>
      </c>
      <c r="E175" s="182" t="s">
        <v>897</v>
      </c>
      <c r="F175" s="182" t="s">
        <v>898</v>
      </c>
      <c r="G175" s="169"/>
      <c r="H175" s="169"/>
      <c r="I175" s="172"/>
      <c r="J175" s="183">
        <f>BK175</f>
        <v>0</v>
      </c>
      <c r="K175" s="169"/>
      <c r="L175" s="174"/>
      <c r="M175" s="175"/>
      <c r="N175" s="176"/>
      <c r="O175" s="176"/>
      <c r="P175" s="177">
        <f>SUM(P176:P180)</f>
        <v>0</v>
      </c>
      <c r="Q175" s="176"/>
      <c r="R175" s="177">
        <f>SUM(R176:R180)</f>
        <v>0.13772</v>
      </c>
      <c r="S175" s="176"/>
      <c r="T175" s="178">
        <f>SUM(T176:T180)</f>
        <v>0</v>
      </c>
      <c r="AR175" s="179" t="s">
        <v>89</v>
      </c>
      <c r="AT175" s="180" t="s">
        <v>78</v>
      </c>
      <c r="AU175" s="180" t="s">
        <v>87</v>
      </c>
      <c r="AY175" s="179" t="s">
        <v>186</v>
      </c>
      <c r="BK175" s="181">
        <f>SUM(BK176:BK180)</f>
        <v>0</v>
      </c>
    </row>
    <row r="176" spans="1:65" s="2" customFormat="1" ht="21.75" customHeight="1">
      <c r="A176" s="31"/>
      <c r="B176" s="32"/>
      <c r="C176" s="184" t="s">
        <v>318</v>
      </c>
      <c r="D176" s="184" t="s">
        <v>189</v>
      </c>
      <c r="E176" s="185" t="s">
        <v>899</v>
      </c>
      <c r="F176" s="186" t="s">
        <v>900</v>
      </c>
      <c r="G176" s="187" t="s">
        <v>197</v>
      </c>
      <c r="H176" s="188">
        <v>8.8</v>
      </c>
      <c r="I176" s="189"/>
      <c r="J176" s="190">
        <f>ROUND(I176*H176,1)</f>
        <v>0</v>
      </c>
      <c r="K176" s="191"/>
      <c r="L176" s="36"/>
      <c r="M176" s="192" t="s">
        <v>1</v>
      </c>
      <c r="N176" s="193" t="s">
        <v>44</v>
      </c>
      <c r="O176" s="68"/>
      <c r="P176" s="194">
        <f>O176*H176</f>
        <v>0</v>
      </c>
      <c r="Q176" s="194">
        <v>0.01565</v>
      </c>
      <c r="R176" s="194">
        <f>Q176*H176</f>
        <v>0.13772</v>
      </c>
      <c r="S176" s="194">
        <v>0</v>
      </c>
      <c r="T176" s="19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256</v>
      </c>
      <c r="AT176" s="196" t="s">
        <v>189</v>
      </c>
      <c r="AU176" s="196" t="s">
        <v>89</v>
      </c>
      <c r="AY176" s="14" t="s">
        <v>186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4" t="s">
        <v>87</v>
      </c>
      <c r="BK176" s="197">
        <f>ROUND(I176*H176,1)</f>
        <v>0</v>
      </c>
      <c r="BL176" s="14" t="s">
        <v>256</v>
      </c>
      <c r="BM176" s="196" t="s">
        <v>1279</v>
      </c>
    </row>
    <row r="177" spans="1:47" s="2" customFormat="1" ht="19.5">
      <c r="A177" s="31"/>
      <c r="B177" s="32"/>
      <c r="C177" s="33"/>
      <c r="D177" s="198" t="s">
        <v>206</v>
      </c>
      <c r="E177" s="33"/>
      <c r="F177" s="199" t="s">
        <v>1465</v>
      </c>
      <c r="G177" s="33"/>
      <c r="H177" s="33"/>
      <c r="I177" s="200"/>
      <c r="J177" s="33"/>
      <c r="K177" s="33"/>
      <c r="L177" s="36"/>
      <c r="M177" s="201"/>
      <c r="N177" s="202"/>
      <c r="O177" s="68"/>
      <c r="P177" s="68"/>
      <c r="Q177" s="68"/>
      <c r="R177" s="68"/>
      <c r="S177" s="68"/>
      <c r="T177" s="69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4" t="s">
        <v>206</v>
      </c>
      <c r="AU177" s="14" t="s">
        <v>89</v>
      </c>
    </row>
    <row r="178" spans="1:65" s="2" customFormat="1" ht="16.5" customHeight="1">
      <c r="A178" s="31"/>
      <c r="B178" s="32"/>
      <c r="C178" s="184" t="s">
        <v>322</v>
      </c>
      <c r="D178" s="184" t="s">
        <v>189</v>
      </c>
      <c r="E178" s="185" t="s">
        <v>1416</v>
      </c>
      <c r="F178" s="186" t="s">
        <v>1417</v>
      </c>
      <c r="G178" s="187" t="s">
        <v>270</v>
      </c>
      <c r="H178" s="188">
        <v>0.138</v>
      </c>
      <c r="I178" s="189"/>
      <c r="J178" s="190">
        <f>ROUND(I178*H178,1)</f>
        <v>0</v>
      </c>
      <c r="K178" s="191"/>
      <c r="L178" s="36"/>
      <c r="M178" s="192" t="s">
        <v>1</v>
      </c>
      <c r="N178" s="193" t="s">
        <v>44</v>
      </c>
      <c r="O178" s="68"/>
      <c r="P178" s="194">
        <f>O178*H178</f>
        <v>0</v>
      </c>
      <c r="Q178" s="194">
        <v>0</v>
      </c>
      <c r="R178" s="194">
        <f>Q178*H178</f>
        <v>0</v>
      </c>
      <c r="S178" s="194">
        <v>0</v>
      </c>
      <c r="T178" s="19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256</v>
      </c>
      <c r="AT178" s="196" t="s">
        <v>189</v>
      </c>
      <c r="AU178" s="196" t="s">
        <v>89</v>
      </c>
      <c r="AY178" s="14" t="s">
        <v>186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14" t="s">
        <v>87</v>
      </c>
      <c r="BK178" s="197">
        <f>ROUND(I178*H178,1)</f>
        <v>0</v>
      </c>
      <c r="BL178" s="14" t="s">
        <v>256</v>
      </c>
      <c r="BM178" s="196" t="s">
        <v>1466</v>
      </c>
    </row>
    <row r="179" spans="1:65" s="2" customFormat="1" ht="16.5" customHeight="1">
      <c r="A179" s="31"/>
      <c r="B179" s="32"/>
      <c r="C179" s="184" t="s">
        <v>326</v>
      </c>
      <c r="D179" s="184" t="s">
        <v>189</v>
      </c>
      <c r="E179" s="185" t="s">
        <v>909</v>
      </c>
      <c r="F179" s="186" t="s">
        <v>910</v>
      </c>
      <c r="G179" s="187" t="s">
        <v>270</v>
      </c>
      <c r="H179" s="188">
        <v>0.128</v>
      </c>
      <c r="I179" s="189"/>
      <c r="J179" s="190">
        <f>ROUND(I179*H179,1)</f>
        <v>0</v>
      </c>
      <c r="K179" s="191"/>
      <c r="L179" s="36"/>
      <c r="M179" s="192" t="s">
        <v>1</v>
      </c>
      <c r="N179" s="193" t="s">
        <v>44</v>
      </c>
      <c r="O179" s="68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256</v>
      </c>
      <c r="AT179" s="196" t="s">
        <v>189</v>
      </c>
      <c r="AU179" s="196" t="s">
        <v>89</v>
      </c>
      <c r="AY179" s="14" t="s">
        <v>186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4" t="s">
        <v>87</v>
      </c>
      <c r="BK179" s="197">
        <f>ROUND(I179*H179,1)</f>
        <v>0</v>
      </c>
      <c r="BL179" s="14" t="s">
        <v>256</v>
      </c>
      <c r="BM179" s="196" t="s">
        <v>1419</v>
      </c>
    </row>
    <row r="180" spans="1:65" s="2" customFormat="1" ht="16.5" customHeight="1">
      <c r="A180" s="31"/>
      <c r="B180" s="32"/>
      <c r="C180" s="184" t="s">
        <v>330</v>
      </c>
      <c r="D180" s="184" t="s">
        <v>189</v>
      </c>
      <c r="E180" s="185" t="s">
        <v>912</v>
      </c>
      <c r="F180" s="186" t="s">
        <v>913</v>
      </c>
      <c r="G180" s="187" t="s">
        <v>270</v>
      </c>
      <c r="H180" s="188">
        <v>0.128</v>
      </c>
      <c r="I180" s="189"/>
      <c r="J180" s="190">
        <f>ROUND(I180*H180,1)</f>
        <v>0</v>
      </c>
      <c r="K180" s="191"/>
      <c r="L180" s="36"/>
      <c r="M180" s="192" t="s">
        <v>1</v>
      </c>
      <c r="N180" s="193" t="s">
        <v>44</v>
      </c>
      <c r="O180" s="68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256</v>
      </c>
      <c r="AT180" s="196" t="s">
        <v>189</v>
      </c>
      <c r="AU180" s="196" t="s">
        <v>89</v>
      </c>
      <c r="AY180" s="14" t="s">
        <v>186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4" t="s">
        <v>87</v>
      </c>
      <c r="BK180" s="197">
        <f>ROUND(I180*H180,1)</f>
        <v>0</v>
      </c>
      <c r="BL180" s="14" t="s">
        <v>256</v>
      </c>
      <c r="BM180" s="196" t="s">
        <v>1420</v>
      </c>
    </row>
    <row r="181" spans="2:63" s="12" customFormat="1" ht="22.9" customHeight="1">
      <c r="B181" s="168"/>
      <c r="C181" s="169"/>
      <c r="D181" s="170" t="s">
        <v>78</v>
      </c>
      <c r="E181" s="182" t="s">
        <v>1283</v>
      </c>
      <c r="F181" s="182" t="s">
        <v>1284</v>
      </c>
      <c r="G181" s="169"/>
      <c r="H181" s="169"/>
      <c r="I181" s="172"/>
      <c r="J181" s="183">
        <f>BK181</f>
        <v>0</v>
      </c>
      <c r="K181" s="169"/>
      <c r="L181" s="174"/>
      <c r="M181" s="175"/>
      <c r="N181" s="176"/>
      <c r="O181" s="176"/>
      <c r="P181" s="177">
        <f>SUM(P182:P189)</f>
        <v>0</v>
      </c>
      <c r="Q181" s="176"/>
      <c r="R181" s="177">
        <f>SUM(R182:R189)</f>
        <v>0.5417536000000001</v>
      </c>
      <c r="S181" s="176"/>
      <c r="T181" s="178">
        <f>SUM(T182:T189)</f>
        <v>0</v>
      </c>
      <c r="AR181" s="179" t="s">
        <v>89</v>
      </c>
      <c r="AT181" s="180" t="s">
        <v>78</v>
      </c>
      <c r="AU181" s="180" t="s">
        <v>87</v>
      </c>
      <c r="AY181" s="179" t="s">
        <v>186</v>
      </c>
      <c r="BK181" s="181">
        <f>SUM(BK182:BK189)</f>
        <v>0</v>
      </c>
    </row>
    <row r="182" spans="1:65" s="2" customFormat="1" ht="24.2" customHeight="1">
      <c r="A182" s="31"/>
      <c r="B182" s="32"/>
      <c r="C182" s="184" t="s">
        <v>334</v>
      </c>
      <c r="D182" s="184" t="s">
        <v>189</v>
      </c>
      <c r="E182" s="185" t="s">
        <v>1467</v>
      </c>
      <c r="F182" s="186" t="s">
        <v>1468</v>
      </c>
      <c r="G182" s="187" t="s">
        <v>197</v>
      </c>
      <c r="H182" s="188">
        <v>7.84</v>
      </c>
      <c r="I182" s="189"/>
      <c r="J182" s="190">
        <f>ROUND(I182*H182,1)</f>
        <v>0</v>
      </c>
      <c r="K182" s="191"/>
      <c r="L182" s="36"/>
      <c r="M182" s="192" t="s">
        <v>1</v>
      </c>
      <c r="N182" s="193" t="s">
        <v>44</v>
      </c>
      <c r="O182" s="68"/>
      <c r="P182" s="194">
        <f>O182*H182</f>
        <v>0</v>
      </c>
      <c r="Q182" s="194">
        <v>0.05094</v>
      </c>
      <c r="R182" s="194">
        <f>Q182*H182</f>
        <v>0.3993696</v>
      </c>
      <c r="S182" s="194">
        <v>0</v>
      </c>
      <c r="T182" s="19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256</v>
      </c>
      <c r="AT182" s="196" t="s">
        <v>189</v>
      </c>
      <c r="AU182" s="196" t="s">
        <v>89</v>
      </c>
      <c r="AY182" s="14" t="s">
        <v>186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4" t="s">
        <v>87</v>
      </c>
      <c r="BK182" s="197">
        <f>ROUND(I182*H182,1)</f>
        <v>0</v>
      </c>
      <c r="BL182" s="14" t="s">
        <v>256</v>
      </c>
      <c r="BM182" s="196" t="s">
        <v>1469</v>
      </c>
    </row>
    <row r="183" spans="1:47" s="2" customFormat="1" ht="19.5">
      <c r="A183" s="31"/>
      <c r="B183" s="32"/>
      <c r="C183" s="33"/>
      <c r="D183" s="198" t="s">
        <v>206</v>
      </c>
      <c r="E183" s="33"/>
      <c r="F183" s="199" t="s">
        <v>1470</v>
      </c>
      <c r="G183" s="33"/>
      <c r="H183" s="33"/>
      <c r="I183" s="200"/>
      <c r="J183" s="33"/>
      <c r="K183" s="33"/>
      <c r="L183" s="36"/>
      <c r="M183" s="201"/>
      <c r="N183" s="202"/>
      <c r="O183" s="68"/>
      <c r="P183" s="68"/>
      <c r="Q183" s="68"/>
      <c r="R183" s="68"/>
      <c r="S183" s="68"/>
      <c r="T183" s="69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4" t="s">
        <v>206</v>
      </c>
      <c r="AU183" s="14" t="s">
        <v>89</v>
      </c>
    </row>
    <row r="184" spans="1:65" s="2" customFormat="1" ht="16.5" customHeight="1">
      <c r="A184" s="31"/>
      <c r="B184" s="32"/>
      <c r="C184" s="184" t="s">
        <v>338</v>
      </c>
      <c r="D184" s="184" t="s">
        <v>189</v>
      </c>
      <c r="E184" s="185" t="s">
        <v>1285</v>
      </c>
      <c r="F184" s="186" t="s">
        <v>1286</v>
      </c>
      <c r="G184" s="187" t="s">
        <v>197</v>
      </c>
      <c r="H184" s="188">
        <v>8.8</v>
      </c>
      <c r="I184" s="189"/>
      <c r="J184" s="190">
        <f>ROUND(I184*H184,1)</f>
        <v>0</v>
      </c>
      <c r="K184" s="191"/>
      <c r="L184" s="36"/>
      <c r="M184" s="192" t="s">
        <v>1</v>
      </c>
      <c r="N184" s="193" t="s">
        <v>44</v>
      </c>
      <c r="O184" s="68"/>
      <c r="P184" s="194">
        <f>O184*H184</f>
        <v>0</v>
      </c>
      <c r="Q184" s="194">
        <v>0.01608</v>
      </c>
      <c r="R184" s="194">
        <f>Q184*H184</f>
        <v>0.14150400000000002</v>
      </c>
      <c r="S184" s="194">
        <v>0</v>
      </c>
      <c r="T184" s="195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256</v>
      </c>
      <c r="AT184" s="196" t="s">
        <v>189</v>
      </c>
      <c r="AU184" s="196" t="s">
        <v>89</v>
      </c>
      <c r="AY184" s="14" t="s">
        <v>186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4" t="s">
        <v>87</v>
      </c>
      <c r="BK184" s="197">
        <f>ROUND(I184*H184,1)</f>
        <v>0</v>
      </c>
      <c r="BL184" s="14" t="s">
        <v>256</v>
      </c>
      <c r="BM184" s="196" t="s">
        <v>1287</v>
      </c>
    </row>
    <row r="185" spans="1:47" s="2" customFormat="1" ht="19.5">
      <c r="A185" s="31"/>
      <c r="B185" s="32"/>
      <c r="C185" s="33"/>
      <c r="D185" s="198" t="s">
        <v>206</v>
      </c>
      <c r="E185" s="33"/>
      <c r="F185" s="199" t="s">
        <v>1471</v>
      </c>
      <c r="G185" s="33"/>
      <c r="H185" s="33"/>
      <c r="I185" s="200"/>
      <c r="J185" s="33"/>
      <c r="K185" s="33"/>
      <c r="L185" s="36"/>
      <c r="M185" s="201"/>
      <c r="N185" s="202"/>
      <c r="O185" s="68"/>
      <c r="P185" s="68"/>
      <c r="Q185" s="68"/>
      <c r="R185" s="68"/>
      <c r="S185" s="68"/>
      <c r="T185" s="69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T185" s="14" t="s">
        <v>206</v>
      </c>
      <c r="AU185" s="14" t="s">
        <v>89</v>
      </c>
    </row>
    <row r="186" spans="1:65" s="2" customFormat="1" ht="16.5" customHeight="1">
      <c r="A186" s="31"/>
      <c r="B186" s="32"/>
      <c r="C186" s="184" t="s">
        <v>342</v>
      </c>
      <c r="D186" s="184" t="s">
        <v>189</v>
      </c>
      <c r="E186" s="185" t="s">
        <v>1289</v>
      </c>
      <c r="F186" s="186" t="s">
        <v>1290</v>
      </c>
      <c r="G186" s="187" t="s">
        <v>197</v>
      </c>
      <c r="H186" s="188">
        <v>8.8</v>
      </c>
      <c r="I186" s="189"/>
      <c r="J186" s="190">
        <f>ROUND(I186*H186,1)</f>
        <v>0</v>
      </c>
      <c r="K186" s="191"/>
      <c r="L186" s="36"/>
      <c r="M186" s="192" t="s">
        <v>1</v>
      </c>
      <c r="N186" s="193" t="s">
        <v>44</v>
      </c>
      <c r="O186" s="68"/>
      <c r="P186" s="194">
        <f>O186*H186</f>
        <v>0</v>
      </c>
      <c r="Q186" s="194">
        <v>0.0001</v>
      </c>
      <c r="R186" s="194">
        <f>Q186*H186</f>
        <v>0.0008800000000000001</v>
      </c>
      <c r="S186" s="194">
        <v>0</v>
      </c>
      <c r="T186" s="19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256</v>
      </c>
      <c r="AT186" s="196" t="s">
        <v>189</v>
      </c>
      <c r="AU186" s="196" t="s">
        <v>89</v>
      </c>
      <c r="AY186" s="14" t="s">
        <v>186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4" t="s">
        <v>87</v>
      </c>
      <c r="BK186" s="197">
        <f>ROUND(I186*H186,1)</f>
        <v>0</v>
      </c>
      <c r="BL186" s="14" t="s">
        <v>256</v>
      </c>
      <c r="BM186" s="196" t="s">
        <v>1291</v>
      </c>
    </row>
    <row r="187" spans="1:65" s="2" customFormat="1" ht="16.5" customHeight="1">
      <c r="A187" s="31"/>
      <c r="B187" s="32"/>
      <c r="C187" s="184" t="s">
        <v>346</v>
      </c>
      <c r="D187" s="184" t="s">
        <v>189</v>
      </c>
      <c r="E187" s="185" t="s">
        <v>1422</v>
      </c>
      <c r="F187" s="186" t="s">
        <v>1423</v>
      </c>
      <c r="G187" s="187" t="s">
        <v>270</v>
      </c>
      <c r="H187" s="188">
        <v>0.542</v>
      </c>
      <c r="I187" s="189"/>
      <c r="J187" s="190">
        <f>ROUND(I187*H187,1)</f>
        <v>0</v>
      </c>
      <c r="K187" s="191"/>
      <c r="L187" s="36"/>
      <c r="M187" s="192" t="s">
        <v>1</v>
      </c>
      <c r="N187" s="193" t="s">
        <v>44</v>
      </c>
      <c r="O187" s="68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256</v>
      </c>
      <c r="AT187" s="196" t="s">
        <v>189</v>
      </c>
      <c r="AU187" s="196" t="s">
        <v>89</v>
      </c>
      <c r="AY187" s="14" t="s">
        <v>186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4" t="s">
        <v>87</v>
      </c>
      <c r="BK187" s="197">
        <f>ROUND(I187*H187,1)</f>
        <v>0</v>
      </c>
      <c r="BL187" s="14" t="s">
        <v>256</v>
      </c>
      <c r="BM187" s="196" t="s">
        <v>1472</v>
      </c>
    </row>
    <row r="188" spans="1:65" s="2" customFormat="1" ht="16.5" customHeight="1">
      <c r="A188" s="31"/>
      <c r="B188" s="32"/>
      <c r="C188" s="184" t="s">
        <v>350</v>
      </c>
      <c r="D188" s="184" t="s">
        <v>189</v>
      </c>
      <c r="E188" s="185" t="s">
        <v>1295</v>
      </c>
      <c r="F188" s="186" t="s">
        <v>1296</v>
      </c>
      <c r="G188" s="187" t="s">
        <v>270</v>
      </c>
      <c r="H188" s="188">
        <v>0.521</v>
      </c>
      <c r="I188" s="189"/>
      <c r="J188" s="190">
        <f>ROUND(I188*H188,1)</f>
        <v>0</v>
      </c>
      <c r="K188" s="191"/>
      <c r="L188" s="36"/>
      <c r="M188" s="192" t="s">
        <v>1</v>
      </c>
      <c r="N188" s="193" t="s">
        <v>44</v>
      </c>
      <c r="O188" s="68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256</v>
      </c>
      <c r="AT188" s="196" t="s">
        <v>189</v>
      </c>
      <c r="AU188" s="196" t="s">
        <v>89</v>
      </c>
      <c r="AY188" s="14" t="s">
        <v>186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4" t="s">
        <v>87</v>
      </c>
      <c r="BK188" s="197">
        <f>ROUND(I188*H188,1)</f>
        <v>0</v>
      </c>
      <c r="BL188" s="14" t="s">
        <v>256</v>
      </c>
      <c r="BM188" s="196" t="s">
        <v>1425</v>
      </c>
    </row>
    <row r="189" spans="1:65" s="2" customFormat="1" ht="16.5" customHeight="1">
      <c r="A189" s="31"/>
      <c r="B189" s="32"/>
      <c r="C189" s="184" t="s">
        <v>354</v>
      </c>
      <c r="D189" s="184" t="s">
        <v>189</v>
      </c>
      <c r="E189" s="185" t="s">
        <v>1298</v>
      </c>
      <c r="F189" s="186" t="s">
        <v>1299</v>
      </c>
      <c r="G189" s="187" t="s">
        <v>270</v>
      </c>
      <c r="H189" s="188">
        <v>0.521</v>
      </c>
      <c r="I189" s="189"/>
      <c r="J189" s="190">
        <f>ROUND(I189*H189,1)</f>
        <v>0</v>
      </c>
      <c r="K189" s="191"/>
      <c r="L189" s="36"/>
      <c r="M189" s="192" t="s">
        <v>1</v>
      </c>
      <c r="N189" s="193" t="s">
        <v>44</v>
      </c>
      <c r="O189" s="68"/>
      <c r="P189" s="194">
        <f>O189*H189</f>
        <v>0</v>
      </c>
      <c r="Q189" s="194">
        <v>0</v>
      </c>
      <c r="R189" s="194">
        <f>Q189*H189</f>
        <v>0</v>
      </c>
      <c r="S189" s="194">
        <v>0</v>
      </c>
      <c r="T189" s="19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256</v>
      </c>
      <c r="AT189" s="196" t="s">
        <v>189</v>
      </c>
      <c r="AU189" s="196" t="s">
        <v>89</v>
      </c>
      <c r="AY189" s="14" t="s">
        <v>186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4" t="s">
        <v>87</v>
      </c>
      <c r="BK189" s="197">
        <f>ROUND(I189*H189,1)</f>
        <v>0</v>
      </c>
      <c r="BL189" s="14" t="s">
        <v>256</v>
      </c>
      <c r="BM189" s="196" t="s">
        <v>1426</v>
      </c>
    </row>
    <row r="190" spans="2:63" s="12" customFormat="1" ht="22.9" customHeight="1">
      <c r="B190" s="168"/>
      <c r="C190" s="169"/>
      <c r="D190" s="170" t="s">
        <v>78</v>
      </c>
      <c r="E190" s="182" t="s">
        <v>627</v>
      </c>
      <c r="F190" s="182" t="s">
        <v>628</v>
      </c>
      <c r="G190" s="169"/>
      <c r="H190" s="169"/>
      <c r="I190" s="172"/>
      <c r="J190" s="183">
        <f>BK190</f>
        <v>0</v>
      </c>
      <c r="K190" s="169"/>
      <c r="L190" s="174"/>
      <c r="M190" s="175"/>
      <c r="N190" s="176"/>
      <c r="O190" s="176"/>
      <c r="P190" s="177">
        <f>SUM(P191:P195)</f>
        <v>0</v>
      </c>
      <c r="Q190" s="176"/>
      <c r="R190" s="177">
        <f>SUM(R191:R195)</f>
        <v>0</v>
      </c>
      <c r="S190" s="176"/>
      <c r="T190" s="178">
        <f>SUM(T191:T195)</f>
        <v>0.05492155</v>
      </c>
      <c r="AR190" s="179" t="s">
        <v>89</v>
      </c>
      <c r="AT190" s="180" t="s">
        <v>78</v>
      </c>
      <c r="AU190" s="180" t="s">
        <v>87</v>
      </c>
      <c r="AY190" s="179" t="s">
        <v>186</v>
      </c>
      <c r="BK190" s="181">
        <f>SUM(BK191:BK195)</f>
        <v>0</v>
      </c>
    </row>
    <row r="191" spans="1:65" s="2" customFormat="1" ht="16.5" customHeight="1">
      <c r="A191" s="31"/>
      <c r="B191" s="32"/>
      <c r="C191" s="184" t="s">
        <v>358</v>
      </c>
      <c r="D191" s="184" t="s">
        <v>189</v>
      </c>
      <c r="E191" s="185" t="s">
        <v>1151</v>
      </c>
      <c r="F191" s="186" t="s">
        <v>1152</v>
      </c>
      <c r="G191" s="187" t="s">
        <v>197</v>
      </c>
      <c r="H191" s="188">
        <v>1.627</v>
      </c>
      <c r="I191" s="189"/>
      <c r="J191" s="190">
        <f>ROUND(I191*H191,1)</f>
        <v>0</v>
      </c>
      <c r="K191" s="191"/>
      <c r="L191" s="36"/>
      <c r="M191" s="192" t="s">
        <v>1</v>
      </c>
      <c r="N191" s="193" t="s">
        <v>44</v>
      </c>
      <c r="O191" s="68"/>
      <c r="P191" s="194">
        <f>O191*H191</f>
        <v>0</v>
      </c>
      <c r="Q191" s="194">
        <v>0</v>
      </c>
      <c r="R191" s="194">
        <f>Q191*H191</f>
        <v>0</v>
      </c>
      <c r="S191" s="194">
        <v>0.02465</v>
      </c>
      <c r="T191" s="195">
        <f>S191*H191</f>
        <v>0.04010555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256</v>
      </c>
      <c r="AT191" s="196" t="s">
        <v>189</v>
      </c>
      <c r="AU191" s="196" t="s">
        <v>89</v>
      </c>
      <c r="AY191" s="14" t="s">
        <v>186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4" t="s">
        <v>87</v>
      </c>
      <c r="BK191" s="197">
        <f>ROUND(I191*H191,1)</f>
        <v>0</v>
      </c>
      <c r="BL191" s="14" t="s">
        <v>256</v>
      </c>
      <c r="BM191" s="196" t="s">
        <v>1473</v>
      </c>
    </row>
    <row r="192" spans="1:47" s="2" customFormat="1" ht="19.5">
      <c r="A192" s="31"/>
      <c r="B192" s="32"/>
      <c r="C192" s="33"/>
      <c r="D192" s="198" t="s">
        <v>206</v>
      </c>
      <c r="E192" s="33"/>
      <c r="F192" s="199" t="s">
        <v>1474</v>
      </c>
      <c r="G192" s="33"/>
      <c r="H192" s="33"/>
      <c r="I192" s="200"/>
      <c r="J192" s="33"/>
      <c r="K192" s="33"/>
      <c r="L192" s="36"/>
      <c r="M192" s="201"/>
      <c r="N192" s="202"/>
      <c r="O192" s="68"/>
      <c r="P192" s="68"/>
      <c r="Q192" s="68"/>
      <c r="R192" s="68"/>
      <c r="S192" s="68"/>
      <c r="T192" s="69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4" t="s">
        <v>206</v>
      </c>
      <c r="AU192" s="14" t="s">
        <v>89</v>
      </c>
    </row>
    <row r="193" spans="1:65" s="2" customFormat="1" ht="16.5" customHeight="1">
      <c r="A193" s="31"/>
      <c r="B193" s="32"/>
      <c r="C193" s="184" t="s">
        <v>364</v>
      </c>
      <c r="D193" s="184" t="s">
        <v>189</v>
      </c>
      <c r="E193" s="185" t="s">
        <v>1155</v>
      </c>
      <c r="F193" s="186" t="s">
        <v>1156</v>
      </c>
      <c r="G193" s="187" t="s">
        <v>197</v>
      </c>
      <c r="H193" s="188">
        <v>1.627</v>
      </c>
      <c r="I193" s="189"/>
      <c r="J193" s="190">
        <f>ROUND(I193*H193,1)</f>
        <v>0</v>
      </c>
      <c r="K193" s="191"/>
      <c r="L193" s="36"/>
      <c r="M193" s="192" t="s">
        <v>1</v>
      </c>
      <c r="N193" s="193" t="s">
        <v>44</v>
      </c>
      <c r="O193" s="68"/>
      <c r="P193" s="194">
        <f>O193*H193</f>
        <v>0</v>
      </c>
      <c r="Q193" s="194">
        <v>0</v>
      </c>
      <c r="R193" s="194">
        <f>Q193*H193</f>
        <v>0</v>
      </c>
      <c r="S193" s="194">
        <v>0.008</v>
      </c>
      <c r="T193" s="195">
        <f>S193*H193</f>
        <v>0.013016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256</v>
      </c>
      <c r="AT193" s="196" t="s">
        <v>189</v>
      </c>
      <c r="AU193" s="196" t="s">
        <v>89</v>
      </c>
      <c r="AY193" s="14" t="s">
        <v>186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14" t="s">
        <v>87</v>
      </c>
      <c r="BK193" s="197">
        <f>ROUND(I193*H193,1)</f>
        <v>0</v>
      </c>
      <c r="BL193" s="14" t="s">
        <v>256</v>
      </c>
      <c r="BM193" s="196" t="s">
        <v>1475</v>
      </c>
    </row>
    <row r="194" spans="1:65" s="2" customFormat="1" ht="24.2" customHeight="1">
      <c r="A194" s="31"/>
      <c r="B194" s="32"/>
      <c r="C194" s="184" t="s">
        <v>368</v>
      </c>
      <c r="D194" s="184" t="s">
        <v>189</v>
      </c>
      <c r="E194" s="185" t="s">
        <v>638</v>
      </c>
      <c r="F194" s="186" t="s">
        <v>1476</v>
      </c>
      <c r="G194" s="187" t="s">
        <v>624</v>
      </c>
      <c r="H194" s="188">
        <v>1</v>
      </c>
      <c r="I194" s="189"/>
      <c r="J194" s="190">
        <f>ROUND(I194*H194,1)</f>
        <v>0</v>
      </c>
      <c r="K194" s="191"/>
      <c r="L194" s="36"/>
      <c r="M194" s="192" t="s">
        <v>1</v>
      </c>
      <c r="N194" s="193" t="s">
        <v>44</v>
      </c>
      <c r="O194" s="68"/>
      <c r="P194" s="194">
        <f>O194*H194</f>
        <v>0</v>
      </c>
      <c r="Q194" s="194">
        <v>0</v>
      </c>
      <c r="R194" s="194">
        <f>Q194*H194</f>
        <v>0</v>
      </c>
      <c r="S194" s="194">
        <v>0.0018</v>
      </c>
      <c r="T194" s="195">
        <f>S194*H194</f>
        <v>0.0018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256</v>
      </c>
      <c r="AT194" s="196" t="s">
        <v>189</v>
      </c>
      <c r="AU194" s="196" t="s">
        <v>89</v>
      </c>
      <c r="AY194" s="14" t="s">
        <v>186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4" t="s">
        <v>87</v>
      </c>
      <c r="BK194" s="197">
        <f>ROUND(I194*H194,1)</f>
        <v>0</v>
      </c>
      <c r="BL194" s="14" t="s">
        <v>256</v>
      </c>
      <c r="BM194" s="196" t="s">
        <v>640</v>
      </c>
    </row>
    <row r="195" spans="1:47" s="2" customFormat="1" ht="29.25">
      <c r="A195" s="31"/>
      <c r="B195" s="32"/>
      <c r="C195" s="33"/>
      <c r="D195" s="198" t="s">
        <v>206</v>
      </c>
      <c r="E195" s="33"/>
      <c r="F195" s="199" t="s">
        <v>1477</v>
      </c>
      <c r="G195" s="33"/>
      <c r="H195" s="33"/>
      <c r="I195" s="200"/>
      <c r="J195" s="33"/>
      <c r="K195" s="33"/>
      <c r="L195" s="36"/>
      <c r="M195" s="201"/>
      <c r="N195" s="202"/>
      <c r="O195" s="68"/>
      <c r="P195" s="68"/>
      <c r="Q195" s="68"/>
      <c r="R195" s="68"/>
      <c r="S195" s="68"/>
      <c r="T195" s="69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4" t="s">
        <v>206</v>
      </c>
      <c r="AU195" s="14" t="s">
        <v>89</v>
      </c>
    </row>
    <row r="196" spans="2:63" s="12" customFormat="1" ht="22.9" customHeight="1">
      <c r="B196" s="168"/>
      <c r="C196" s="169"/>
      <c r="D196" s="170" t="s">
        <v>78</v>
      </c>
      <c r="E196" s="182" t="s">
        <v>1117</v>
      </c>
      <c r="F196" s="182" t="s">
        <v>1118</v>
      </c>
      <c r="G196" s="169"/>
      <c r="H196" s="169"/>
      <c r="I196" s="172"/>
      <c r="J196" s="183">
        <f>BK196</f>
        <v>0</v>
      </c>
      <c r="K196" s="169"/>
      <c r="L196" s="174"/>
      <c r="M196" s="175"/>
      <c r="N196" s="176"/>
      <c r="O196" s="176"/>
      <c r="P196" s="177">
        <f>SUM(P197:P198)</f>
        <v>0</v>
      </c>
      <c r="Q196" s="176"/>
      <c r="R196" s="177">
        <f>SUM(R197:R198)</f>
        <v>0</v>
      </c>
      <c r="S196" s="176"/>
      <c r="T196" s="178">
        <f>SUM(T197:T198)</f>
        <v>0.17600000000000002</v>
      </c>
      <c r="AR196" s="179" t="s">
        <v>89</v>
      </c>
      <c r="AT196" s="180" t="s">
        <v>78</v>
      </c>
      <c r="AU196" s="180" t="s">
        <v>87</v>
      </c>
      <c r="AY196" s="179" t="s">
        <v>186</v>
      </c>
      <c r="BK196" s="181">
        <f>SUM(BK197:BK198)</f>
        <v>0</v>
      </c>
    </row>
    <row r="197" spans="1:65" s="2" customFormat="1" ht="16.5" customHeight="1">
      <c r="A197" s="31"/>
      <c r="B197" s="32"/>
      <c r="C197" s="184" t="s">
        <v>373</v>
      </c>
      <c r="D197" s="184" t="s">
        <v>189</v>
      </c>
      <c r="E197" s="185" t="s">
        <v>1119</v>
      </c>
      <c r="F197" s="186" t="s">
        <v>1120</v>
      </c>
      <c r="G197" s="187" t="s">
        <v>197</v>
      </c>
      <c r="H197" s="188">
        <v>8.8</v>
      </c>
      <c r="I197" s="189"/>
      <c r="J197" s="190">
        <f>ROUND(I197*H197,1)</f>
        <v>0</v>
      </c>
      <c r="K197" s="191"/>
      <c r="L197" s="36"/>
      <c r="M197" s="192" t="s">
        <v>1</v>
      </c>
      <c r="N197" s="193" t="s">
        <v>44</v>
      </c>
      <c r="O197" s="68"/>
      <c r="P197" s="194">
        <f>O197*H197</f>
        <v>0</v>
      </c>
      <c r="Q197" s="194">
        <v>0</v>
      </c>
      <c r="R197" s="194">
        <f>Q197*H197</f>
        <v>0</v>
      </c>
      <c r="S197" s="194">
        <v>0.02</v>
      </c>
      <c r="T197" s="195">
        <f>S197*H197</f>
        <v>0.17600000000000002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256</v>
      </c>
      <c r="AT197" s="196" t="s">
        <v>189</v>
      </c>
      <c r="AU197" s="196" t="s">
        <v>89</v>
      </c>
      <c r="AY197" s="14" t="s">
        <v>186</v>
      </c>
      <c r="BE197" s="197">
        <f>IF(N197="základní",J197,0)</f>
        <v>0</v>
      </c>
      <c r="BF197" s="197">
        <f>IF(N197="snížená",J197,0)</f>
        <v>0</v>
      </c>
      <c r="BG197" s="197">
        <f>IF(N197="zákl. přenesená",J197,0)</f>
        <v>0</v>
      </c>
      <c r="BH197" s="197">
        <f>IF(N197="sníž. přenesená",J197,0)</f>
        <v>0</v>
      </c>
      <c r="BI197" s="197">
        <f>IF(N197="nulová",J197,0)</f>
        <v>0</v>
      </c>
      <c r="BJ197" s="14" t="s">
        <v>87</v>
      </c>
      <c r="BK197" s="197">
        <f>ROUND(I197*H197,1)</f>
        <v>0</v>
      </c>
      <c r="BL197" s="14" t="s">
        <v>256</v>
      </c>
      <c r="BM197" s="196" t="s">
        <v>1121</v>
      </c>
    </row>
    <row r="198" spans="1:47" s="2" customFormat="1" ht="19.5">
      <c r="A198" s="31"/>
      <c r="B198" s="32"/>
      <c r="C198" s="33"/>
      <c r="D198" s="198" t="s">
        <v>206</v>
      </c>
      <c r="E198" s="33"/>
      <c r="F198" s="199" t="s">
        <v>1478</v>
      </c>
      <c r="G198" s="33"/>
      <c r="H198" s="33"/>
      <c r="I198" s="200"/>
      <c r="J198" s="33"/>
      <c r="K198" s="33"/>
      <c r="L198" s="36"/>
      <c r="M198" s="201"/>
      <c r="N198" s="202"/>
      <c r="O198" s="68"/>
      <c r="P198" s="68"/>
      <c r="Q198" s="68"/>
      <c r="R198" s="68"/>
      <c r="S198" s="68"/>
      <c r="T198" s="69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4" t="s">
        <v>206</v>
      </c>
      <c r="AU198" s="14" t="s">
        <v>89</v>
      </c>
    </row>
    <row r="199" spans="2:63" s="12" customFormat="1" ht="22.9" customHeight="1">
      <c r="B199" s="168"/>
      <c r="C199" s="169"/>
      <c r="D199" s="170" t="s">
        <v>78</v>
      </c>
      <c r="E199" s="182" t="s">
        <v>654</v>
      </c>
      <c r="F199" s="182" t="s">
        <v>655</v>
      </c>
      <c r="G199" s="169"/>
      <c r="H199" s="169"/>
      <c r="I199" s="172"/>
      <c r="J199" s="183">
        <f>BK199</f>
        <v>0</v>
      </c>
      <c r="K199" s="169"/>
      <c r="L199" s="174"/>
      <c r="M199" s="175"/>
      <c r="N199" s="176"/>
      <c r="O199" s="176"/>
      <c r="P199" s="177">
        <f>SUM(P200:P214)</f>
        <v>0</v>
      </c>
      <c r="Q199" s="176"/>
      <c r="R199" s="177">
        <f>SUM(R200:R214)</f>
        <v>0.106812</v>
      </c>
      <c r="S199" s="176"/>
      <c r="T199" s="178">
        <f>SUM(T200:T214)</f>
        <v>0.030180000000000002</v>
      </c>
      <c r="AR199" s="179" t="s">
        <v>89</v>
      </c>
      <c r="AT199" s="180" t="s">
        <v>78</v>
      </c>
      <c r="AU199" s="180" t="s">
        <v>87</v>
      </c>
      <c r="AY199" s="179" t="s">
        <v>186</v>
      </c>
      <c r="BK199" s="181">
        <f>SUM(BK200:BK214)</f>
        <v>0</v>
      </c>
    </row>
    <row r="200" spans="1:65" s="2" customFormat="1" ht="16.5" customHeight="1">
      <c r="A200" s="31"/>
      <c r="B200" s="32"/>
      <c r="C200" s="184" t="s">
        <v>377</v>
      </c>
      <c r="D200" s="184" t="s">
        <v>189</v>
      </c>
      <c r="E200" s="185" t="s">
        <v>657</v>
      </c>
      <c r="F200" s="186" t="s">
        <v>658</v>
      </c>
      <c r="G200" s="187" t="s">
        <v>197</v>
      </c>
      <c r="H200" s="188">
        <v>8.8</v>
      </c>
      <c r="I200" s="189"/>
      <c r="J200" s="190">
        <f>ROUND(I200*H200,1)</f>
        <v>0</v>
      </c>
      <c r="K200" s="191"/>
      <c r="L200" s="36"/>
      <c r="M200" s="192" t="s">
        <v>1</v>
      </c>
      <c r="N200" s="193" t="s">
        <v>44</v>
      </c>
      <c r="O200" s="68"/>
      <c r="P200" s="194">
        <f>O200*H200</f>
        <v>0</v>
      </c>
      <c r="Q200" s="194">
        <v>0</v>
      </c>
      <c r="R200" s="194">
        <f>Q200*H200</f>
        <v>0</v>
      </c>
      <c r="S200" s="194">
        <v>0</v>
      </c>
      <c r="T200" s="19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256</v>
      </c>
      <c r="AT200" s="196" t="s">
        <v>189</v>
      </c>
      <c r="AU200" s="196" t="s">
        <v>89</v>
      </c>
      <c r="AY200" s="14" t="s">
        <v>186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14" t="s">
        <v>87</v>
      </c>
      <c r="BK200" s="197">
        <f>ROUND(I200*H200,1)</f>
        <v>0</v>
      </c>
      <c r="BL200" s="14" t="s">
        <v>256</v>
      </c>
      <c r="BM200" s="196" t="s">
        <v>1304</v>
      </c>
    </row>
    <row r="201" spans="1:65" s="2" customFormat="1" ht="16.5" customHeight="1">
      <c r="A201" s="31"/>
      <c r="B201" s="32"/>
      <c r="C201" s="184" t="s">
        <v>381</v>
      </c>
      <c r="D201" s="184" t="s">
        <v>189</v>
      </c>
      <c r="E201" s="185" t="s">
        <v>661</v>
      </c>
      <c r="F201" s="186" t="s">
        <v>662</v>
      </c>
      <c r="G201" s="187" t="s">
        <v>197</v>
      </c>
      <c r="H201" s="188">
        <v>8.8</v>
      </c>
      <c r="I201" s="189"/>
      <c r="J201" s="190">
        <f>ROUND(I201*H201,1)</f>
        <v>0</v>
      </c>
      <c r="K201" s="191"/>
      <c r="L201" s="36"/>
      <c r="M201" s="192" t="s">
        <v>1</v>
      </c>
      <c r="N201" s="193" t="s">
        <v>44</v>
      </c>
      <c r="O201" s="68"/>
      <c r="P201" s="194">
        <f>O201*H201</f>
        <v>0</v>
      </c>
      <c r="Q201" s="194">
        <v>3E-05</v>
      </c>
      <c r="R201" s="194">
        <f>Q201*H201</f>
        <v>0.000264</v>
      </c>
      <c r="S201" s="194">
        <v>0</v>
      </c>
      <c r="T201" s="19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256</v>
      </c>
      <c r="AT201" s="196" t="s">
        <v>189</v>
      </c>
      <c r="AU201" s="196" t="s">
        <v>89</v>
      </c>
      <c r="AY201" s="14" t="s">
        <v>186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4" t="s">
        <v>87</v>
      </c>
      <c r="BK201" s="197">
        <f>ROUND(I201*H201,1)</f>
        <v>0</v>
      </c>
      <c r="BL201" s="14" t="s">
        <v>256</v>
      </c>
      <c r="BM201" s="196" t="s">
        <v>1305</v>
      </c>
    </row>
    <row r="202" spans="1:65" s="2" customFormat="1" ht="16.5" customHeight="1">
      <c r="A202" s="31"/>
      <c r="B202" s="32"/>
      <c r="C202" s="184" t="s">
        <v>385</v>
      </c>
      <c r="D202" s="184" t="s">
        <v>189</v>
      </c>
      <c r="E202" s="185" t="s">
        <v>670</v>
      </c>
      <c r="F202" s="186" t="s">
        <v>671</v>
      </c>
      <c r="G202" s="187" t="s">
        <v>197</v>
      </c>
      <c r="H202" s="188">
        <v>8.8</v>
      </c>
      <c r="I202" s="189"/>
      <c r="J202" s="190">
        <f>ROUND(I202*H202,1)</f>
        <v>0</v>
      </c>
      <c r="K202" s="191"/>
      <c r="L202" s="36"/>
      <c r="M202" s="192" t="s">
        <v>1</v>
      </c>
      <c r="N202" s="193" t="s">
        <v>44</v>
      </c>
      <c r="O202" s="68"/>
      <c r="P202" s="194">
        <f>O202*H202</f>
        <v>0</v>
      </c>
      <c r="Q202" s="194">
        <v>0.0075</v>
      </c>
      <c r="R202" s="194">
        <f>Q202*H202</f>
        <v>0.066</v>
      </c>
      <c r="S202" s="194">
        <v>0</v>
      </c>
      <c r="T202" s="19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256</v>
      </c>
      <c r="AT202" s="196" t="s">
        <v>189</v>
      </c>
      <c r="AU202" s="196" t="s">
        <v>89</v>
      </c>
      <c r="AY202" s="14" t="s">
        <v>186</v>
      </c>
      <c r="BE202" s="197">
        <f>IF(N202="základní",J202,0)</f>
        <v>0</v>
      </c>
      <c r="BF202" s="197">
        <f>IF(N202="snížená",J202,0)</f>
        <v>0</v>
      </c>
      <c r="BG202" s="197">
        <f>IF(N202="zákl. přenesená",J202,0)</f>
        <v>0</v>
      </c>
      <c r="BH202" s="197">
        <f>IF(N202="sníž. přenesená",J202,0)</f>
        <v>0</v>
      </c>
      <c r="BI202" s="197">
        <f>IF(N202="nulová",J202,0)</f>
        <v>0</v>
      </c>
      <c r="BJ202" s="14" t="s">
        <v>87</v>
      </c>
      <c r="BK202" s="197">
        <f>ROUND(I202*H202,1)</f>
        <v>0</v>
      </c>
      <c r="BL202" s="14" t="s">
        <v>256</v>
      </c>
      <c r="BM202" s="196" t="s">
        <v>1306</v>
      </c>
    </row>
    <row r="203" spans="1:65" s="2" customFormat="1" ht="16.5" customHeight="1">
      <c r="A203" s="31"/>
      <c r="B203" s="32"/>
      <c r="C203" s="184" t="s">
        <v>389</v>
      </c>
      <c r="D203" s="184" t="s">
        <v>189</v>
      </c>
      <c r="E203" s="185" t="s">
        <v>674</v>
      </c>
      <c r="F203" s="186" t="s">
        <v>675</v>
      </c>
      <c r="G203" s="187" t="s">
        <v>197</v>
      </c>
      <c r="H203" s="188">
        <v>8.8</v>
      </c>
      <c r="I203" s="189"/>
      <c r="J203" s="190">
        <f>ROUND(I203*H203,1)</f>
        <v>0</v>
      </c>
      <c r="K203" s="191"/>
      <c r="L203" s="36"/>
      <c r="M203" s="192" t="s">
        <v>1</v>
      </c>
      <c r="N203" s="193" t="s">
        <v>44</v>
      </c>
      <c r="O203" s="68"/>
      <c r="P203" s="194">
        <f>O203*H203</f>
        <v>0</v>
      </c>
      <c r="Q203" s="194">
        <v>0</v>
      </c>
      <c r="R203" s="194">
        <f>Q203*H203</f>
        <v>0</v>
      </c>
      <c r="S203" s="194">
        <v>0.003</v>
      </c>
      <c r="T203" s="195">
        <f>S203*H203</f>
        <v>0.026400000000000003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256</v>
      </c>
      <c r="AT203" s="196" t="s">
        <v>189</v>
      </c>
      <c r="AU203" s="196" t="s">
        <v>89</v>
      </c>
      <c r="AY203" s="14" t="s">
        <v>186</v>
      </c>
      <c r="BE203" s="197">
        <f>IF(N203="základní",J203,0)</f>
        <v>0</v>
      </c>
      <c r="BF203" s="197">
        <f>IF(N203="snížená",J203,0)</f>
        <v>0</v>
      </c>
      <c r="BG203" s="197">
        <f>IF(N203="zákl. přenesená",J203,0)</f>
        <v>0</v>
      </c>
      <c r="BH203" s="197">
        <f>IF(N203="sníž. přenesená",J203,0)</f>
        <v>0</v>
      </c>
      <c r="BI203" s="197">
        <f>IF(N203="nulová",J203,0)</f>
        <v>0</v>
      </c>
      <c r="BJ203" s="14" t="s">
        <v>87</v>
      </c>
      <c r="BK203" s="197">
        <f>ROUND(I203*H203,1)</f>
        <v>0</v>
      </c>
      <c r="BL203" s="14" t="s">
        <v>256</v>
      </c>
      <c r="BM203" s="196" t="s">
        <v>676</v>
      </c>
    </row>
    <row r="204" spans="1:65" s="2" customFormat="1" ht="16.5" customHeight="1">
      <c r="A204" s="31"/>
      <c r="B204" s="32"/>
      <c r="C204" s="184" t="s">
        <v>393</v>
      </c>
      <c r="D204" s="184" t="s">
        <v>189</v>
      </c>
      <c r="E204" s="185" t="s">
        <v>679</v>
      </c>
      <c r="F204" s="186" t="s">
        <v>680</v>
      </c>
      <c r="G204" s="187" t="s">
        <v>197</v>
      </c>
      <c r="H204" s="188">
        <v>8.8</v>
      </c>
      <c r="I204" s="189"/>
      <c r="J204" s="190">
        <f>ROUND(I204*H204,1)</f>
        <v>0</v>
      </c>
      <c r="K204" s="191"/>
      <c r="L204" s="36"/>
      <c r="M204" s="192" t="s">
        <v>1</v>
      </c>
      <c r="N204" s="193" t="s">
        <v>44</v>
      </c>
      <c r="O204" s="68"/>
      <c r="P204" s="194">
        <f>O204*H204</f>
        <v>0</v>
      </c>
      <c r="Q204" s="194">
        <v>0.0007</v>
      </c>
      <c r="R204" s="194">
        <f>Q204*H204</f>
        <v>0.0061600000000000005</v>
      </c>
      <c r="S204" s="194">
        <v>0</v>
      </c>
      <c r="T204" s="195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256</v>
      </c>
      <c r="AT204" s="196" t="s">
        <v>189</v>
      </c>
      <c r="AU204" s="196" t="s">
        <v>89</v>
      </c>
      <c r="AY204" s="14" t="s">
        <v>186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14" t="s">
        <v>87</v>
      </c>
      <c r="BK204" s="197">
        <f>ROUND(I204*H204,1)</f>
        <v>0</v>
      </c>
      <c r="BL204" s="14" t="s">
        <v>256</v>
      </c>
      <c r="BM204" s="196" t="s">
        <v>1308</v>
      </c>
    </row>
    <row r="205" spans="1:47" s="2" customFormat="1" ht="19.5">
      <c r="A205" s="31"/>
      <c r="B205" s="32"/>
      <c r="C205" s="33"/>
      <c r="D205" s="198" t="s">
        <v>206</v>
      </c>
      <c r="E205" s="33"/>
      <c r="F205" s="199" t="s">
        <v>1479</v>
      </c>
      <c r="G205" s="33"/>
      <c r="H205" s="33"/>
      <c r="I205" s="200"/>
      <c r="J205" s="33"/>
      <c r="K205" s="33"/>
      <c r="L205" s="36"/>
      <c r="M205" s="201"/>
      <c r="N205" s="202"/>
      <c r="O205" s="68"/>
      <c r="P205" s="68"/>
      <c r="Q205" s="68"/>
      <c r="R205" s="68"/>
      <c r="S205" s="68"/>
      <c r="T205" s="69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T205" s="14" t="s">
        <v>206</v>
      </c>
      <c r="AU205" s="14" t="s">
        <v>89</v>
      </c>
    </row>
    <row r="206" spans="1:65" s="2" customFormat="1" ht="24.2" customHeight="1">
      <c r="A206" s="31"/>
      <c r="B206" s="32"/>
      <c r="C206" s="203" t="s">
        <v>397</v>
      </c>
      <c r="D206" s="203" t="s">
        <v>480</v>
      </c>
      <c r="E206" s="204" t="s">
        <v>683</v>
      </c>
      <c r="F206" s="205" t="s">
        <v>684</v>
      </c>
      <c r="G206" s="206" t="s">
        <v>197</v>
      </c>
      <c r="H206" s="207">
        <v>10.56</v>
      </c>
      <c r="I206" s="208"/>
      <c r="J206" s="209">
        <f aca="true" t="shared" si="20" ref="J206:J214">ROUND(I206*H206,1)</f>
        <v>0</v>
      </c>
      <c r="K206" s="210"/>
      <c r="L206" s="211"/>
      <c r="M206" s="212" t="s">
        <v>1</v>
      </c>
      <c r="N206" s="213" t="s">
        <v>44</v>
      </c>
      <c r="O206" s="68"/>
      <c r="P206" s="194">
        <f aca="true" t="shared" si="21" ref="P206:P214">O206*H206</f>
        <v>0</v>
      </c>
      <c r="Q206" s="194">
        <v>0.0029</v>
      </c>
      <c r="R206" s="194">
        <f aca="true" t="shared" si="22" ref="R206:R214">Q206*H206</f>
        <v>0.030624</v>
      </c>
      <c r="S206" s="194">
        <v>0</v>
      </c>
      <c r="T206" s="195">
        <f aca="true" t="shared" si="23" ref="T206:T214"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330</v>
      </c>
      <c r="AT206" s="196" t="s">
        <v>480</v>
      </c>
      <c r="AU206" s="196" t="s">
        <v>89</v>
      </c>
      <c r="AY206" s="14" t="s">
        <v>186</v>
      </c>
      <c r="BE206" s="197">
        <f aca="true" t="shared" si="24" ref="BE206:BE214">IF(N206="základní",J206,0)</f>
        <v>0</v>
      </c>
      <c r="BF206" s="197">
        <f aca="true" t="shared" si="25" ref="BF206:BF214">IF(N206="snížená",J206,0)</f>
        <v>0</v>
      </c>
      <c r="BG206" s="197">
        <f aca="true" t="shared" si="26" ref="BG206:BG214">IF(N206="zákl. přenesená",J206,0)</f>
        <v>0</v>
      </c>
      <c r="BH206" s="197">
        <f aca="true" t="shared" si="27" ref="BH206:BH214">IF(N206="sníž. přenesená",J206,0)</f>
        <v>0</v>
      </c>
      <c r="BI206" s="197">
        <f aca="true" t="shared" si="28" ref="BI206:BI214">IF(N206="nulová",J206,0)</f>
        <v>0</v>
      </c>
      <c r="BJ206" s="14" t="s">
        <v>87</v>
      </c>
      <c r="BK206" s="197">
        <f aca="true" t="shared" si="29" ref="BK206:BK214">ROUND(I206*H206,1)</f>
        <v>0</v>
      </c>
      <c r="BL206" s="14" t="s">
        <v>256</v>
      </c>
      <c r="BM206" s="196" t="s">
        <v>1309</v>
      </c>
    </row>
    <row r="207" spans="1:65" s="2" customFormat="1" ht="16.5" customHeight="1">
      <c r="A207" s="31"/>
      <c r="B207" s="32"/>
      <c r="C207" s="184" t="s">
        <v>401</v>
      </c>
      <c r="D207" s="184" t="s">
        <v>189</v>
      </c>
      <c r="E207" s="185" t="s">
        <v>687</v>
      </c>
      <c r="F207" s="186" t="s">
        <v>688</v>
      </c>
      <c r="G207" s="187" t="s">
        <v>308</v>
      </c>
      <c r="H207" s="188">
        <v>9</v>
      </c>
      <c r="I207" s="189"/>
      <c r="J207" s="190">
        <f t="shared" si="20"/>
        <v>0</v>
      </c>
      <c r="K207" s="191"/>
      <c r="L207" s="36"/>
      <c r="M207" s="192" t="s">
        <v>1</v>
      </c>
      <c r="N207" s="193" t="s">
        <v>44</v>
      </c>
      <c r="O207" s="68"/>
      <c r="P207" s="194">
        <f t="shared" si="21"/>
        <v>0</v>
      </c>
      <c r="Q207" s="194">
        <v>2E-05</v>
      </c>
      <c r="R207" s="194">
        <f t="shared" si="22"/>
        <v>0.00018</v>
      </c>
      <c r="S207" s="194">
        <v>0</v>
      </c>
      <c r="T207" s="195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256</v>
      </c>
      <c r="AT207" s="196" t="s">
        <v>189</v>
      </c>
      <c r="AU207" s="196" t="s">
        <v>89</v>
      </c>
      <c r="AY207" s="14" t="s">
        <v>186</v>
      </c>
      <c r="BE207" s="197">
        <f t="shared" si="24"/>
        <v>0</v>
      </c>
      <c r="BF207" s="197">
        <f t="shared" si="25"/>
        <v>0</v>
      </c>
      <c r="BG207" s="197">
        <f t="shared" si="26"/>
        <v>0</v>
      </c>
      <c r="BH207" s="197">
        <f t="shared" si="27"/>
        <v>0</v>
      </c>
      <c r="BI207" s="197">
        <f t="shared" si="28"/>
        <v>0</v>
      </c>
      <c r="BJ207" s="14" t="s">
        <v>87</v>
      </c>
      <c r="BK207" s="197">
        <f t="shared" si="29"/>
        <v>0</v>
      </c>
      <c r="BL207" s="14" t="s">
        <v>256</v>
      </c>
      <c r="BM207" s="196" t="s">
        <v>1310</v>
      </c>
    </row>
    <row r="208" spans="1:65" s="2" customFormat="1" ht="16.5" customHeight="1">
      <c r="A208" s="31"/>
      <c r="B208" s="32"/>
      <c r="C208" s="184" t="s">
        <v>405</v>
      </c>
      <c r="D208" s="184" t="s">
        <v>189</v>
      </c>
      <c r="E208" s="185" t="s">
        <v>691</v>
      </c>
      <c r="F208" s="186" t="s">
        <v>692</v>
      </c>
      <c r="G208" s="187" t="s">
        <v>308</v>
      </c>
      <c r="H208" s="188">
        <v>12.6</v>
      </c>
      <c r="I208" s="189"/>
      <c r="J208" s="190">
        <f t="shared" si="20"/>
        <v>0</v>
      </c>
      <c r="K208" s="191"/>
      <c r="L208" s="36"/>
      <c r="M208" s="192" t="s">
        <v>1</v>
      </c>
      <c r="N208" s="193" t="s">
        <v>44</v>
      </c>
      <c r="O208" s="68"/>
      <c r="P208" s="194">
        <f t="shared" si="21"/>
        <v>0</v>
      </c>
      <c r="Q208" s="194">
        <v>0</v>
      </c>
      <c r="R208" s="194">
        <f t="shared" si="22"/>
        <v>0</v>
      </c>
      <c r="S208" s="194">
        <v>0.0003</v>
      </c>
      <c r="T208" s="195">
        <f t="shared" si="23"/>
        <v>0.0037799999999999995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256</v>
      </c>
      <c r="AT208" s="196" t="s">
        <v>189</v>
      </c>
      <c r="AU208" s="196" t="s">
        <v>89</v>
      </c>
      <c r="AY208" s="14" t="s">
        <v>186</v>
      </c>
      <c r="BE208" s="197">
        <f t="shared" si="24"/>
        <v>0</v>
      </c>
      <c r="BF208" s="197">
        <f t="shared" si="25"/>
        <v>0</v>
      </c>
      <c r="BG208" s="197">
        <f t="shared" si="26"/>
        <v>0</v>
      </c>
      <c r="BH208" s="197">
        <f t="shared" si="27"/>
        <v>0</v>
      </c>
      <c r="BI208" s="197">
        <f t="shared" si="28"/>
        <v>0</v>
      </c>
      <c r="BJ208" s="14" t="s">
        <v>87</v>
      </c>
      <c r="BK208" s="197">
        <f t="shared" si="29"/>
        <v>0</v>
      </c>
      <c r="BL208" s="14" t="s">
        <v>256</v>
      </c>
      <c r="BM208" s="196" t="s">
        <v>1311</v>
      </c>
    </row>
    <row r="209" spans="1:65" s="2" customFormat="1" ht="16.5" customHeight="1">
      <c r="A209" s="31"/>
      <c r="B209" s="32"/>
      <c r="C209" s="184" t="s">
        <v>409</v>
      </c>
      <c r="D209" s="184" t="s">
        <v>189</v>
      </c>
      <c r="E209" s="185" t="s">
        <v>695</v>
      </c>
      <c r="F209" s="186" t="s">
        <v>696</v>
      </c>
      <c r="G209" s="187" t="s">
        <v>308</v>
      </c>
      <c r="H209" s="188">
        <v>12.6</v>
      </c>
      <c r="I209" s="189"/>
      <c r="J209" s="190">
        <f t="shared" si="20"/>
        <v>0</v>
      </c>
      <c r="K209" s="191"/>
      <c r="L209" s="36"/>
      <c r="M209" s="192" t="s">
        <v>1</v>
      </c>
      <c r="N209" s="193" t="s">
        <v>44</v>
      </c>
      <c r="O209" s="68"/>
      <c r="P209" s="194">
        <f t="shared" si="21"/>
        <v>0</v>
      </c>
      <c r="Q209" s="194">
        <v>1E-05</v>
      </c>
      <c r="R209" s="194">
        <f t="shared" si="22"/>
        <v>0.000126</v>
      </c>
      <c r="S209" s="194">
        <v>0</v>
      </c>
      <c r="T209" s="195">
        <f t="shared" si="2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256</v>
      </c>
      <c r="AT209" s="196" t="s">
        <v>189</v>
      </c>
      <c r="AU209" s="196" t="s">
        <v>89</v>
      </c>
      <c r="AY209" s="14" t="s">
        <v>186</v>
      </c>
      <c r="BE209" s="197">
        <f t="shared" si="24"/>
        <v>0</v>
      </c>
      <c r="BF209" s="197">
        <f t="shared" si="25"/>
        <v>0</v>
      </c>
      <c r="BG209" s="197">
        <f t="shared" si="26"/>
        <v>0</v>
      </c>
      <c r="BH209" s="197">
        <f t="shared" si="27"/>
        <v>0</v>
      </c>
      <c r="BI209" s="197">
        <f t="shared" si="28"/>
        <v>0</v>
      </c>
      <c r="BJ209" s="14" t="s">
        <v>87</v>
      </c>
      <c r="BK209" s="197">
        <f t="shared" si="29"/>
        <v>0</v>
      </c>
      <c r="BL209" s="14" t="s">
        <v>256</v>
      </c>
      <c r="BM209" s="196" t="s">
        <v>1312</v>
      </c>
    </row>
    <row r="210" spans="1:65" s="2" customFormat="1" ht="16.5" customHeight="1">
      <c r="A210" s="31"/>
      <c r="B210" s="32"/>
      <c r="C210" s="203" t="s">
        <v>413</v>
      </c>
      <c r="D210" s="203" t="s">
        <v>480</v>
      </c>
      <c r="E210" s="204" t="s">
        <v>699</v>
      </c>
      <c r="F210" s="205" t="s">
        <v>700</v>
      </c>
      <c r="G210" s="206" t="s">
        <v>308</v>
      </c>
      <c r="H210" s="207">
        <v>14</v>
      </c>
      <c r="I210" s="208"/>
      <c r="J210" s="209">
        <f t="shared" si="20"/>
        <v>0</v>
      </c>
      <c r="K210" s="210"/>
      <c r="L210" s="211"/>
      <c r="M210" s="212" t="s">
        <v>1</v>
      </c>
      <c r="N210" s="213" t="s">
        <v>44</v>
      </c>
      <c r="O210" s="68"/>
      <c r="P210" s="194">
        <f t="shared" si="21"/>
        <v>0</v>
      </c>
      <c r="Q210" s="194">
        <v>0.00022</v>
      </c>
      <c r="R210" s="194">
        <f t="shared" si="22"/>
        <v>0.0030800000000000003</v>
      </c>
      <c r="S210" s="194">
        <v>0</v>
      </c>
      <c r="T210" s="195">
        <f t="shared" si="2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330</v>
      </c>
      <c r="AT210" s="196" t="s">
        <v>480</v>
      </c>
      <c r="AU210" s="196" t="s">
        <v>89</v>
      </c>
      <c r="AY210" s="14" t="s">
        <v>186</v>
      </c>
      <c r="BE210" s="197">
        <f t="shared" si="24"/>
        <v>0</v>
      </c>
      <c r="BF210" s="197">
        <f t="shared" si="25"/>
        <v>0</v>
      </c>
      <c r="BG210" s="197">
        <f t="shared" si="26"/>
        <v>0</v>
      </c>
      <c r="BH210" s="197">
        <f t="shared" si="27"/>
        <v>0</v>
      </c>
      <c r="BI210" s="197">
        <f t="shared" si="28"/>
        <v>0</v>
      </c>
      <c r="BJ210" s="14" t="s">
        <v>87</v>
      </c>
      <c r="BK210" s="197">
        <f t="shared" si="29"/>
        <v>0</v>
      </c>
      <c r="BL210" s="14" t="s">
        <v>256</v>
      </c>
      <c r="BM210" s="196" t="s">
        <v>1313</v>
      </c>
    </row>
    <row r="211" spans="1:65" s="2" customFormat="1" ht="16.5" customHeight="1">
      <c r="A211" s="31"/>
      <c r="B211" s="32"/>
      <c r="C211" s="184" t="s">
        <v>417</v>
      </c>
      <c r="D211" s="184" t="s">
        <v>189</v>
      </c>
      <c r="E211" s="185" t="s">
        <v>711</v>
      </c>
      <c r="F211" s="186" t="s">
        <v>712</v>
      </c>
      <c r="G211" s="187" t="s">
        <v>308</v>
      </c>
      <c r="H211" s="188">
        <v>12.6</v>
      </c>
      <c r="I211" s="189"/>
      <c r="J211" s="190">
        <f t="shared" si="20"/>
        <v>0</v>
      </c>
      <c r="K211" s="191"/>
      <c r="L211" s="36"/>
      <c r="M211" s="192" t="s">
        <v>1</v>
      </c>
      <c r="N211" s="193" t="s">
        <v>44</v>
      </c>
      <c r="O211" s="68"/>
      <c r="P211" s="194">
        <f t="shared" si="21"/>
        <v>0</v>
      </c>
      <c r="Q211" s="194">
        <v>3E-05</v>
      </c>
      <c r="R211" s="194">
        <f t="shared" si="22"/>
        <v>0.00037799999999999997</v>
      </c>
      <c r="S211" s="194">
        <v>0</v>
      </c>
      <c r="T211" s="195">
        <f t="shared" si="2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256</v>
      </c>
      <c r="AT211" s="196" t="s">
        <v>189</v>
      </c>
      <c r="AU211" s="196" t="s">
        <v>89</v>
      </c>
      <c r="AY211" s="14" t="s">
        <v>186</v>
      </c>
      <c r="BE211" s="197">
        <f t="shared" si="24"/>
        <v>0</v>
      </c>
      <c r="BF211" s="197">
        <f t="shared" si="25"/>
        <v>0</v>
      </c>
      <c r="BG211" s="197">
        <f t="shared" si="26"/>
        <v>0</v>
      </c>
      <c r="BH211" s="197">
        <f t="shared" si="27"/>
        <v>0</v>
      </c>
      <c r="BI211" s="197">
        <f t="shared" si="28"/>
        <v>0</v>
      </c>
      <c r="BJ211" s="14" t="s">
        <v>87</v>
      </c>
      <c r="BK211" s="197">
        <f t="shared" si="29"/>
        <v>0</v>
      </c>
      <c r="BL211" s="14" t="s">
        <v>256</v>
      </c>
      <c r="BM211" s="196" t="s">
        <v>1314</v>
      </c>
    </row>
    <row r="212" spans="1:65" s="2" customFormat="1" ht="16.5" customHeight="1">
      <c r="A212" s="31"/>
      <c r="B212" s="32"/>
      <c r="C212" s="184" t="s">
        <v>421</v>
      </c>
      <c r="D212" s="184" t="s">
        <v>189</v>
      </c>
      <c r="E212" s="185" t="s">
        <v>1437</v>
      </c>
      <c r="F212" s="186" t="s">
        <v>1438</v>
      </c>
      <c r="G212" s="187" t="s">
        <v>270</v>
      </c>
      <c r="H212" s="188">
        <v>0.107</v>
      </c>
      <c r="I212" s="189"/>
      <c r="J212" s="190">
        <f t="shared" si="20"/>
        <v>0</v>
      </c>
      <c r="K212" s="191"/>
      <c r="L212" s="36"/>
      <c r="M212" s="192" t="s">
        <v>1</v>
      </c>
      <c r="N212" s="193" t="s">
        <v>44</v>
      </c>
      <c r="O212" s="68"/>
      <c r="P212" s="194">
        <f t="shared" si="21"/>
        <v>0</v>
      </c>
      <c r="Q212" s="194">
        <v>0</v>
      </c>
      <c r="R212" s="194">
        <f t="shared" si="22"/>
        <v>0</v>
      </c>
      <c r="S212" s="194">
        <v>0</v>
      </c>
      <c r="T212" s="195">
        <f t="shared" si="2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256</v>
      </c>
      <c r="AT212" s="196" t="s">
        <v>189</v>
      </c>
      <c r="AU212" s="196" t="s">
        <v>89</v>
      </c>
      <c r="AY212" s="14" t="s">
        <v>186</v>
      </c>
      <c r="BE212" s="197">
        <f t="shared" si="24"/>
        <v>0</v>
      </c>
      <c r="BF212" s="197">
        <f t="shared" si="25"/>
        <v>0</v>
      </c>
      <c r="BG212" s="197">
        <f t="shared" si="26"/>
        <v>0</v>
      </c>
      <c r="BH212" s="197">
        <f t="shared" si="27"/>
        <v>0</v>
      </c>
      <c r="BI212" s="197">
        <f t="shared" si="28"/>
        <v>0</v>
      </c>
      <c r="BJ212" s="14" t="s">
        <v>87</v>
      </c>
      <c r="BK212" s="197">
        <f t="shared" si="29"/>
        <v>0</v>
      </c>
      <c r="BL212" s="14" t="s">
        <v>256</v>
      </c>
      <c r="BM212" s="196" t="s">
        <v>1480</v>
      </c>
    </row>
    <row r="213" spans="1:65" s="2" customFormat="1" ht="16.5" customHeight="1">
      <c r="A213" s="31"/>
      <c r="B213" s="32"/>
      <c r="C213" s="184" t="s">
        <v>425</v>
      </c>
      <c r="D213" s="184" t="s">
        <v>189</v>
      </c>
      <c r="E213" s="185" t="s">
        <v>723</v>
      </c>
      <c r="F213" s="186" t="s">
        <v>724</v>
      </c>
      <c r="G213" s="187" t="s">
        <v>270</v>
      </c>
      <c r="H213" s="188">
        <v>0.099</v>
      </c>
      <c r="I213" s="189"/>
      <c r="J213" s="190">
        <f t="shared" si="20"/>
        <v>0</v>
      </c>
      <c r="K213" s="191"/>
      <c r="L213" s="36"/>
      <c r="M213" s="192" t="s">
        <v>1</v>
      </c>
      <c r="N213" s="193" t="s">
        <v>44</v>
      </c>
      <c r="O213" s="68"/>
      <c r="P213" s="194">
        <f t="shared" si="21"/>
        <v>0</v>
      </c>
      <c r="Q213" s="194">
        <v>0</v>
      </c>
      <c r="R213" s="194">
        <f t="shared" si="22"/>
        <v>0</v>
      </c>
      <c r="S213" s="194">
        <v>0</v>
      </c>
      <c r="T213" s="195">
        <f t="shared" si="2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256</v>
      </c>
      <c r="AT213" s="196" t="s">
        <v>189</v>
      </c>
      <c r="AU213" s="196" t="s">
        <v>89</v>
      </c>
      <c r="AY213" s="14" t="s">
        <v>186</v>
      </c>
      <c r="BE213" s="197">
        <f t="shared" si="24"/>
        <v>0</v>
      </c>
      <c r="BF213" s="197">
        <f t="shared" si="25"/>
        <v>0</v>
      </c>
      <c r="BG213" s="197">
        <f t="shared" si="26"/>
        <v>0</v>
      </c>
      <c r="BH213" s="197">
        <f t="shared" si="27"/>
        <v>0</v>
      </c>
      <c r="BI213" s="197">
        <f t="shared" si="28"/>
        <v>0</v>
      </c>
      <c r="BJ213" s="14" t="s">
        <v>87</v>
      </c>
      <c r="BK213" s="197">
        <f t="shared" si="29"/>
        <v>0</v>
      </c>
      <c r="BL213" s="14" t="s">
        <v>256</v>
      </c>
      <c r="BM213" s="196" t="s">
        <v>1440</v>
      </c>
    </row>
    <row r="214" spans="1:65" s="2" customFormat="1" ht="16.5" customHeight="1">
      <c r="A214" s="31"/>
      <c r="B214" s="32"/>
      <c r="C214" s="184" t="s">
        <v>429</v>
      </c>
      <c r="D214" s="184" t="s">
        <v>189</v>
      </c>
      <c r="E214" s="185" t="s">
        <v>727</v>
      </c>
      <c r="F214" s="186" t="s">
        <v>728</v>
      </c>
      <c r="G214" s="187" t="s">
        <v>270</v>
      </c>
      <c r="H214" s="188">
        <v>0.099</v>
      </c>
      <c r="I214" s="189"/>
      <c r="J214" s="190">
        <f t="shared" si="20"/>
        <v>0</v>
      </c>
      <c r="K214" s="191"/>
      <c r="L214" s="36"/>
      <c r="M214" s="192" t="s">
        <v>1</v>
      </c>
      <c r="N214" s="193" t="s">
        <v>44</v>
      </c>
      <c r="O214" s="68"/>
      <c r="P214" s="194">
        <f t="shared" si="21"/>
        <v>0</v>
      </c>
      <c r="Q214" s="194">
        <v>0</v>
      </c>
      <c r="R214" s="194">
        <f t="shared" si="22"/>
        <v>0</v>
      </c>
      <c r="S214" s="194">
        <v>0</v>
      </c>
      <c r="T214" s="195">
        <f t="shared" si="2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256</v>
      </c>
      <c r="AT214" s="196" t="s">
        <v>189</v>
      </c>
      <c r="AU214" s="196" t="s">
        <v>89</v>
      </c>
      <c r="AY214" s="14" t="s">
        <v>186</v>
      </c>
      <c r="BE214" s="197">
        <f t="shared" si="24"/>
        <v>0</v>
      </c>
      <c r="BF214" s="197">
        <f t="shared" si="25"/>
        <v>0</v>
      </c>
      <c r="BG214" s="197">
        <f t="shared" si="26"/>
        <v>0</v>
      </c>
      <c r="BH214" s="197">
        <f t="shared" si="27"/>
        <v>0</v>
      </c>
      <c r="BI214" s="197">
        <f t="shared" si="28"/>
        <v>0</v>
      </c>
      <c r="BJ214" s="14" t="s">
        <v>87</v>
      </c>
      <c r="BK214" s="197">
        <f t="shared" si="29"/>
        <v>0</v>
      </c>
      <c r="BL214" s="14" t="s">
        <v>256</v>
      </c>
      <c r="BM214" s="196" t="s">
        <v>1441</v>
      </c>
    </row>
    <row r="215" spans="2:63" s="12" customFormat="1" ht="22.9" customHeight="1">
      <c r="B215" s="168"/>
      <c r="C215" s="169"/>
      <c r="D215" s="170" t="s">
        <v>78</v>
      </c>
      <c r="E215" s="182" t="s">
        <v>781</v>
      </c>
      <c r="F215" s="182" t="s">
        <v>782</v>
      </c>
      <c r="G215" s="169"/>
      <c r="H215" s="169"/>
      <c r="I215" s="172"/>
      <c r="J215" s="183">
        <f>BK215</f>
        <v>0</v>
      </c>
      <c r="K215" s="169"/>
      <c r="L215" s="174"/>
      <c r="M215" s="175"/>
      <c r="N215" s="176"/>
      <c r="O215" s="176"/>
      <c r="P215" s="177">
        <f>SUM(P216:P226)</f>
        <v>0</v>
      </c>
      <c r="Q215" s="176"/>
      <c r="R215" s="177">
        <f>SUM(R216:R226)</f>
        <v>0.015543999999999999</v>
      </c>
      <c r="S215" s="176"/>
      <c r="T215" s="178">
        <f>SUM(T216:T226)</f>
        <v>0</v>
      </c>
      <c r="AR215" s="179" t="s">
        <v>89</v>
      </c>
      <c r="AT215" s="180" t="s">
        <v>78</v>
      </c>
      <c r="AU215" s="180" t="s">
        <v>87</v>
      </c>
      <c r="AY215" s="179" t="s">
        <v>186</v>
      </c>
      <c r="BK215" s="181">
        <f>SUM(BK216:BK226)</f>
        <v>0</v>
      </c>
    </row>
    <row r="216" spans="1:65" s="2" customFormat="1" ht="16.5" customHeight="1">
      <c r="A216" s="31"/>
      <c r="B216" s="32"/>
      <c r="C216" s="184" t="s">
        <v>433</v>
      </c>
      <c r="D216" s="184" t="s">
        <v>189</v>
      </c>
      <c r="E216" s="185" t="s">
        <v>1319</v>
      </c>
      <c r="F216" s="186" t="s">
        <v>1320</v>
      </c>
      <c r="G216" s="187" t="s">
        <v>197</v>
      </c>
      <c r="H216" s="188">
        <v>12.2</v>
      </c>
      <c r="I216" s="189"/>
      <c r="J216" s="190">
        <f aca="true" t="shared" si="30" ref="J216:J226">ROUND(I216*H216,1)</f>
        <v>0</v>
      </c>
      <c r="K216" s="191"/>
      <c r="L216" s="36"/>
      <c r="M216" s="192" t="s">
        <v>1</v>
      </c>
      <c r="N216" s="193" t="s">
        <v>44</v>
      </c>
      <c r="O216" s="68"/>
      <c r="P216" s="194">
        <f aca="true" t="shared" si="31" ref="P216:P226">O216*H216</f>
        <v>0</v>
      </c>
      <c r="Q216" s="194">
        <v>9E-05</v>
      </c>
      <c r="R216" s="194">
        <f aca="true" t="shared" si="32" ref="R216:R226">Q216*H216</f>
        <v>0.001098</v>
      </c>
      <c r="S216" s="194">
        <v>0</v>
      </c>
      <c r="T216" s="195">
        <f aca="true" t="shared" si="33" ref="T216:T226"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256</v>
      </c>
      <c r="AT216" s="196" t="s">
        <v>189</v>
      </c>
      <c r="AU216" s="196" t="s">
        <v>89</v>
      </c>
      <c r="AY216" s="14" t="s">
        <v>186</v>
      </c>
      <c r="BE216" s="197">
        <f aca="true" t="shared" si="34" ref="BE216:BE226">IF(N216="základní",J216,0)</f>
        <v>0</v>
      </c>
      <c r="BF216" s="197">
        <f aca="true" t="shared" si="35" ref="BF216:BF226">IF(N216="snížená",J216,0)</f>
        <v>0</v>
      </c>
      <c r="BG216" s="197">
        <f aca="true" t="shared" si="36" ref="BG216:BG226">IF(N216="zákl. přenesená",J216,0)</f>
        <v>0</v>
      </c>
      <c r="BH216" s="197">
        <f aca="true" t="shared" si="37" ref="BH216:BH226">IF(N216="sníž. přenesená",J216,0)</f>
        <v>0</v>
      </c>
      <c r="BI216" s="197">
        <f aca="true" t="shared" si="38" ref="BI216:BI226">IF(N216="nulová",J216,0)</f>
        <v>0</v>
      </c>
      <c r="BJ216" s="14" t="s">
        <v>87</v>
      </c>
      <c r="BK216" s="197">
        <f aca="true" t="shared" si="39" ref="BK216:BK226">ROUND(I216*H216,1)</f>
        <v>0</v>
      </c>
      <c r="BL216" s="14" t="s">
        <v>256</v>
      </c>
      <c r="BM216" s="196" t="s">
        <v>1321</v>
      </c>
    </row>
    <row r="217" spans="1:65" s="2" customFormat="1" ht="16.5" customHeight="1">
      <c r="A217" s="31"/>
      <c r="B217" s="32"/>
      <c r="C217" s="184" t="s">
        <v>437</v>
      </c>
      <c r="D217" s="184" t="s">
        <v>189</v>
      </c>
      <c r="E217" s="185" t="s">
        <v>1322</v>
      </c>
      <c r="F217" s="186" t="s">
        <v>1323</v>
      </c>
      <c r="G217" s="187" t="s">
        <v>197</v>
      </c>
      <c r="H217" s="188">
        <v>12.2</v>
      </c>
      <c r="I217" s="189"/>
      <c r="J217" s="190">
        <f t="shared" si="30"/>
        <v>0</v>
      </c>
      <c r="K217" s="191"/>
      <c r="L217" s="36"/>
      <c r="M217" s="192" t="s">
        <v>1</v>
      </c>
      <c r="N217" s="193" t="s">
        <v>44</v>
      </c>
      <c r="O217" s="68"/>
      <c r="P217" s="194">
        <f t="shared" si="31"/>
        <v>0</v>
      </c>
      <c r="Q217" s="194">
        <v>0.00023</v>
      </c>
      <c r="R217" s="194">
        <f t="shared" si="32"/>
        <v>0.002806</v>
      </c>
      <c r="S217" s="194">
        <v>0</v>
      </c>
      <c r="T217" s="195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256</v>
      </c>
      <c r="AT217" s="196" t="s">
        <v>189</v>
      </c>
      <c r="AU217" s="196" t="s">
        <v>89</v>
      </c>
      <c r="AY217" s="14" t="s">
        <v>186</v>
      </c>
      <c r="BE217" s="197">
        <f t="shared" si="34"/>
        <v>0</v>
      </c>
      <c r="BF217" s="197">
        <f t="shared" si="35"/>
        <v>0</v>
      </c>
      <c r="BG217" s="197">
        <f t="shared" si="36"/>
        <v>0</v>
      </c>
      <c r="BH217" s="197">
        <f t="shared" si="37"/>
        <v>0</v>
      </c>
      <c r="BI217" s="197">
        <f t="shared" si="38"/>
        <v>0</v>
      </c>
      <c r="BJ217" s="14" t="s">
        <v>87</v>
      </c>
      <c r="BK217" s="197">
        <f t="shared" si="39"/>
        <v>0</v>
      </c>
      <c r="BL217" s="14" t="s">
        <v>256</v>
      </c>
      <c r="BM217" s="196" t="s">
        <v>1324</v>
      </c>
    </row>
    <row r="218" spans="1:65" s="2" customFormat="1" ht="16.5" customHeight="1">
      <c r="A218" s="31"/>
      <c r="B218" s="32"/>
      <c r="C218" s="184" t="s">
        <v>443</v>
      </c>
      <c r="D218" s="184" t="s">
        <v>189</v>
      </c>
      <c r="E218" s="185" t="s">
        <v>1325</v>
      </c>
      <c r="F218" s="186" t="s">
        <v>1326</v>
      </c>
      <c r="G218" s="187" t="s">
        <v>197</v>
      </c>
      <c r="H218" s="188">
        <v>12.2</v>
      </c>
      <c r="I218" s="189"/>
      <c r="J218" s="190">
        <f t="shared" si="30"/>
        <v>0</v>
      </c>
      <c r="K218" s="191"/>
      <c r="L218" s="36"/>
      <c r="M218" s="192" t="s">
        <v>1</v>
      </c>
      <c r="N218" s="193" t="s">
        <v>44</v>
      </c>
      <c r="O218" s="68"/>
      <c r="P218" s="194">
        <f t="shared" si="31"/>
        <v>0</v>
      </c>
      <c r="Q218" s="194">
        <v>0</v>
      </c>
      <c r="R218" s="194">
        <f t="shared" si="32"/>
        <v>0</v>
      </c>
      <c r="S218" s="194">
        <v>0</v>
      </c>
      <c r="T218" s="195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256</v>
      </c>
      <c r="AT218" s="196" t="s">
        <v>189</v>
      </c>
      <c r="AU218" s="196" t="s">
        <v>89</v>
      </c>
      <c r="AY218" s="14" t="s">
        <v>186</v>
      </c>
      <c r="BE218" s="197">
        <f t="shared" si="34"/>
        <v>0</v>
      </c>
      <c r="BF218" s="197">
        <f t="shared" si="35"/>
        <v>0</v>
      </c>
      <c r="BG218" s="197">
        <f t="shared" si="36"/>
        <v>0</v>
      </c>
      <c r="BH218" s="197">
        <f t="shared" si="37"/>
        <v>0</v>
      </c>
      <c r="BI218" s="197">
        <f t="shared" si="38"/>
        <v>0</v>
      </c>
      <c r="BJ218" s="14" t="s">
        <v>87</v>
      </c>
      <c r="BK218" s="197">
        <f t="shared" si="39"/>
        <v>0</v>
      </c>
      <c r="BL218" s="14" t="s">
        <v>256</v>
      </c>
      <c r="BM218" s="196" t="s">
        <v>1327</v>
      </c>
    </row>
    <row r="219" spans="1:65" s="2" customFormat="1" ht="16.5" customHeight="1">
      <c r="A219" s="31"/>
      <c r="B219" s="32"/>
      <c r="C219" s="184" t="s">
        <v>447</v>
      </c>
      <c r="D219" s="184" t="s">
        <v>189</v>
      </c>
      <c r="E219" s="185" t="s">
        <v>784</v>
      </c>
      <c r="F219" s="186" t="s">
        <v>785</v>
      </c>
      <c r="G219" s="187" t="s">
        <v>308</v>
      </c>
      <c r="H219" s="188">
        <v>24</v>
      </c>
      <c r="I219" s="189"/>
      <c r="J219" s="190">
        <f t="shared" si="30"/>
        <v>0</v>
      </c>
      <c r="K219" s="191"/>
      <c r="L219" s="36"/>
      <c r="M219" s="192" t="s">
        <v>1</v>
      </c>
      <c r="N219" s="193" t="s">
        <v>44</v>
      </c>
      <c r="O219" s="68"/>
      <c r="P219" s="194">
        <f t="shared" si="31"/>
        <v>0</v>
      </c>
      <c r="Q219" s="194">
        <v>1E-05</v>
      </c>
      <c r="R219" s="194">
        <f t="shared" si="32"/>
        <v>0.00024000000000000003</v>
      </c>
      <c r="S219" s="194">
        <v>0</v>
      </c>
      <c r="T219" s="195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256</v>
      </c>
      <c r="AT219" s="196" t="s">
        <v>189</v>
      </c>
      <c r="AU219" s="196" t="s">
        <v>89</v>
      </c>
      <c r="AY219" s="14" t="s">
        <v>186</v>
      </c>
      <c r="BE219" s="197">
        <f t="shared" si="34"/>
        <v>0</v>
      </c>
      <c r="BF219" s="197">
        <f t="shared" si="35"/>
        <v>0</v>
      </c>
      <c r="BG219" s="197">
        <f t="shared" si="36"/>
        <v>0</v>
      </c>
      <c r="BH219" s="197">
        <f t="shared" si="37"/>
        <v>0</v>
      </c>
      <c r="BI219" s="197">
        <f t="shared" si="38"/>
        <v>0</v>
      </c>
      <c r="BJ219" s="14" t="s">
        <v>87</v>
      </c>
      <c r="BK219" s="197">
        <f t="shared" si="39"/>
        <v>0</v>
      </c>
      <c r="BL219" s="14" t="s">
        <v>256</v>
      </c>
      <c r="BM219" s="196" t="s">
        <v>1124</v>
      </c>
    </row>
    <row r="220" spans="1:65" s="2" customFormat="1" ht="16.5" customHeight="1">
      <c r="A220" s="31"/>
      <c r="B220" s="32"/>
      <c r="C220" s="184" t="s">
        <v>452</v>
      </c>
      <c r="D220" s="184" t="s">
        <v>189</v>
      </c>
      <c r="E220" s="185" t="s">
        <v>788</v>
      </c>
      <c r="F220" s="186" t="s">
        <v>789</v>
      </c>
      <c r="G220" s="187" t="s">
        <v>308</v>
      </c>
      <c r="H220" s="188">
        <v>24</v>
      </c>
      <c r="I220" s="189"/>
      <c r="J220" s="190">
        <f t="shared" si="30"/>
        <v>0</v>
      </c>
      <c r="K220" s="191"/>
      <c r="L220" s="36"/>
      <c r="M220" s="192" t="s">
        <v>1</v>
      </c>
      <c r="N220" s="193" t="s">
        <v>44</v>
      </c>
      <c r="O220" s="68"/>
      <c r="P220" s="194">
        <f t="shared" si="31"/>
        <v>0</v>
      </c>
      <c r="Q220" s="194">
        <v>2E-05</v>
      </c>
      <c r="R220" s="194">
        <f t="shared" si="32"/>
        <v>0.00048000000000000007</v>
      </c>
      <c r="S220" s="194">
        <v>0</v>
      </c>
      <c r="T220" s="195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256</v>
      </c>
      <c r="AT220" s="196" t="s">
        <v>189</v>
      </c>
      <c r="AU220" s="196" t="s">
        <v>89</v>
      </c>
      <c r="AY220" s="14" t="s">
        <v>186</v>
      </c>
      <c r="BE220" s="197">
        <f t="shared" si="34"/>
        <v>0</v>
      </c>
      <c r="BF220" s="197">
        <f t="shared" si="35"/>
        <v>0</v>
      </c>
      <c r="BG220" s="197">
        <f t="shared" si="36"/>
        <v>0</v>
      </c>
      <c r="BH220" s="197">
        <f t="shared" si="37"/>
        <v>0</v>
      </c>
      <c r="BI220" s="197">
        <f t="shared" si="38"/>
        <v>0</v>
      </c>
      <c r="BJ220" s="14" t="s">
        <v>87</v>
      </c>
      <c r="BK220" s="197">
        <f t="shared" si="39"/>
        <v>0</v>
      </c>
      <c r="BL220" s="14" t="s">
        <v>256</v>
      </c>
      <c r="BM220" s="196" t="s">
        <v>1125</v>
      </c>
    </row>
    <row r="221" spans="1:65" s="2" customFormat="1" ht="16.5" customHeight="1">
      <c r="A221" s="31"/>
      <c r="B221" s="32"/>
      <c r="C221" s="184" t="s">
        <v>457</v>
      </c>
      <c r="D221" s="184" t="s">
        <v>189</v>
      </c>
      <c r="E221" s="185" t="s">
        <v>792</v>
      </c>
      <c r="F221" s="186" t="s">
        <v>793</v>
      </c>
      <c r="G221" s="187" t="s">
        <v>308</v>
      </c>
      <c r="H221" s="188">
        <v>24</v>
      </c>
      <c r="I221" s="189"/>
      <c r="J221" s="190">
        <f t="shared" si="30"/>
        <v>0</v>
      </c>
      <c r="K221" s="191"/>
      <c r="L221" s="36"/>
      <c r="M221" s="192" t="s">
        <v>1</v>
      </c>
      <c r="N221" s="193" t="s">
        <v>44</v>
      </c>
      <c r="O221" s="68"/>
      <c r="P221" s="194">
        <f t="shared" si="31"/>
        <v>0</v>
      </c>
      <c r="Q221" s="194">
        <v>1E-05</v>
      </c>
      <c r="R221" s="194">
        <f t="shared" si="32"/>
        <v>0.00024000000000000003</v>
      </c>
      <c r="S221" s="194">
        <v>0</v>
      </c>
      <c r="T221" s="195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256</v>
      </c>
      <c r="AT221" s="196" t="s">
        <v>189</v>
      </c>
      <c r="AU221" s="196" t="s">
        <v>89</v>
      </c>
      <c r="AY221" s="14" t="s">
        <v>186</v>
      </c>
      <c r="BE221" s="197">
        <f t="shared" si="34"/>
        <v>0</v>
      </c>
      <c r="BF221" s="197">
        <f t="shared" si="35"/>
        <v>0</v>
      </c>
      <c r="BG221" s="197">
        <f t="shared" si="36"/>
        <v>0</v>
      </c>
      <c r="BH221" s="197">
        <f t="shared" si="37"/>
        <v>0</v>
      </c>
      <c r="BI221" s="197">
        <f t="shared" si="38"/>
        <v>0</v>
      </c>
      <c r="BJ221" s="14" t="s">
        <v>87</v>
      </c>
      <c r="BK221" s="197">
        <f t="shared" si="39"/>
        <v>0</v>
      </c>
      <c r="BL221" s="14" t="s">
        <v>256</v>
      </c>
      <c r="BM221" s="196" t="s">
        <v>1126</v>
      </c>
    </row>
    <row r="222" spans="1:65" s="2" customFormat="1" ht="16.5" customHeight="1">
      <c r="A222" s="31"/>
      <c r="B222" s="32"/>
      <c r="C222" s="184" t="s">
        <v>462</v>
      </c>
      <c r="D222" s="184" t="s">
        <v>189</v>
      </c>
      <c r="E222" s="185" t="s">
        <v>1328</v>
      </c>
      <c r="F222" s="186" t="s">
        <v>1329</v>
      </c>
      <c r="G222" s="187" t="s">
        <v>197</v>
      </c>
      <c r="H222" s="188">
        <v>12.2</v>
      </c>
      <c r="I222" s="189"/>
      <c r="J222" s="190">
        <f t="shared" si="30"/>
        <v>0</v>
      </c>
      <c r="K222" s="191"/>
      <c r="L222" s="36"/>
      <c r="M222" s="192" t="s">
        <v>1</v>
      </c>
      <c r="N222" s="193" t="s">
        <v>44</v>
      </c>
      <c r="O222" s="68"/>
      <c r="P222" s="194">
        <f t="shared" si="31"/>
        <v>0</v>
      </c>
      <c r="Q222" s="194">
        <v>0.00017</v>
      </c>
      <c r="R222" s="194">
        <f t="shared" si="32"/>
        <v>0.002074</v>
      </c>
      <c r="S222" s="194">
        <v>0</v>
      </c>
      <c r="T222" s="195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256</v>
      </c>
      <c r="AT222" s="196" t="s">
        <v>189</v>
      </c>
      <c r="AU222" s="196" t="s">
        <v>89</v>
      </c>
      <c r="AY222" s="14" t="s">
        <v>186</v>
      </c>
      <c r="BE222" s="197">
        <f t="shared" si="34"/>
        <v>0</v>
      </c>
      <c r="BF222" s="197">
        <f t="shared" si="35"/>
        <v>0</v>
      </c>
      <c r="BG222" s="197">
        <f t="shared" si="36"/>
        <v>0</v>
      </c>
      <c r="BH222" s="197">
        <f t="shared" si="37"/>
        <v>0</v>
      </c>
      <c r="BI222" s="197">
        <f t="shared" si="38"/>
        <v>0</v>
      </c>
      <c r="BJ222" s="14" t="s">
        <v>87</v>
      </c>
      <c r="BK222" s="197">
        <f t="shared" si="39"/>
        <v>0</v>
      </c>
      <c r="BL222" s="14" t="s">
        <v>256</v>
      </c>
      <c r="BM222" s="196" t="s">
        <v>1330</v>
      </c>
    </row>
    <row r="223" spans="1:65" s="2" customFormat="1" ht="16.5" customHeight="1">
      <c r="A223" s="31"/>
      <c r="B223" s="32"/>
      <c r="C223" s="184" t="s">
        <v>466</v>
      </c>
      <c r="D223" s="184" t="s">
        <v>189</v>
      </c>
      <c r="E223" s="185" t="s">
        <v>796</v>
      </c>
      <c r="F223" s="186" t="s">
        <v>797</v>
      </c>
      <c r="G223" s="187" t="s">
        <v>308</v>
      </c>
      <c r="H223" s="188">
        <v>24</v>
      </c>
      <c r="I223" s="189"/>
      <c r="J223" s="190">
        <f t="shared" si="30"/>
        <v>0</v>
      </c>
      <c r="K223" s="191"/>
      <c r="L223" s="36"/>
      <c r="M223" s="192" t="s">
        <v>1</v>
      </c>
      <c r="N223" s="193" t="s">
        <v>44</v>
      </c>
      <c r="O223" s="68"/>
      <c r="P223" s="194">
        <f t="shared" si="31"/>
        <v>0</v>
      </c>
      <c r="Q223" s="194">
        <v>2E-05</v>
      </c>
      <c r="R223" s="194">
        <f t="shared" si="32"/>
        <v>0.00048000000000000007</v>
      </c>
      <c r="S223" s="194">
        <v>0</v>
      </c>
      <c r="T223" s="195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256</v>
      </c>
      <c r="AT223" s="196" t="s">
        <v>189</v>
      </c>
      <c r="AU223" s="196" t="s">
        <v>89</v>
      </c>
      <c r="AY223" s="14" t="s">
        <v>186</v>
      </c>
      <c r="BE223" s="197">
        <f t="shared" si="34"/>
        <v>0</v>
      </c>
      <c r="BF223" s="197">
        <f t="shared" si="35"/>
        <v>0</v>
      </c>
      <c r="BG223" s="197">
        <f t="shared" si="36"/>
        <v>0</v>
      </c>
      <c r="BH223" s="197">
        <f t="shared" si="37"/>
        <v>0</v>
      </c>
      <c r="BI223" s="197">
        <f t="shared" si="38"/>
        <v>0</v>
      </c>
      <c r="BJ223" s="14" t="s">
        <v>87</v>
      </c>
      <c r="BK223" s="197">
        <f t="shared" si="39"/>
        <v>0</v>
      </c>
      <c r="BL223" s="14" t="s">
        <v>256</v>
      </c>
      <c r="BM223" s="196" t="s">
        <v>798</v>
      </c>
    </row>
    <row r="224" spans="1:65" s="2" customFormat="1" ht="16.5" customHeight="1">
      <c r="A224" s="31"/>
      <c r="B224" s="32"/>
      <c r="C224" s="184" t="s">
        <v>470</v>
      </c>
      <c r="D224" s="184" t="s">
        <v>189</v>
      </c>
      <c r="E224" s="185" t="s">
        <v>800</v>
      </c>
      <c r="F224" s="186" t="s">
        <v>801</v>
      </c>
      <c r="G224" s="187" t="s">
        <v>308</v>
      </c>
      <c r="H224" s="188">
        <v>24</v>
      </c>
      <c r="I224" s="189"/>
      <c r="J224" s="190">
        <f t="shared" si="30"/>
        <v>0</v>
      </c>
      <c r="K224" s="191"/>
      <c r="L224" s="36"/>
      <c r="M224" s="192" t="s">
        <v>1</v>
      </c>
      <c r="N224" s="193" t="s">
        <v>44</v>
      </c>
      <c r="O224" s="68"/>
      <c r="P224" s="194">
        <f t="shared" si="31"/>
        <v>0</v>
      </c>
      <c r="Q224" s="194">
        <v>6E-05</v>
      </c>
      <c r="R224" s="194">
        <f t="shared" si="32"/>
        <v>0.00144</v>
      </c>
      <c r="S224" s="194">
        <v>0</v>
      </c>
      <c r="T224" s="195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256</v>
      </c>
      <c r="AT224" s="196" t="s">
        <v>189</v>
      </c>
      <c r="AU224" s="196" t="s">
        <v>89</v>
      </c>
      <c r="AY224" s="14" t="s">
        <v>186</v>
      </c>
      <c r="BE224" s="197">
        <f t="shared" si="34"/>
        <v>0</v>
      </c>
      <c r="BF224" s="197">
        <f t="shared" si="35"/>
        <v>0</v>
      </c>
      <c r="BG224" s="197">
        <f t="shared" si="36"/>
        <v>0</v>
      </c>
      <c r="BH224" s="197">
        <f t="shared" si="37"/>
        <v>0</v>
      </c>
      <c r="BI224" s="197">
        <f t="shared" si="38"/>
        <v>0</v>
      </c>
      <c r="BJ224" s="14" t="s">
        <v>87</v>
      </c>
      <c r="BK224" s="197">
        <f t="shared" si="39"/>
        <v>0</v>
      </c>
      <c r="BL224" s="14" t="s">
        <v>256</v>
      </c>
      <c r="BM224" s="196" t="s">
        <v>802</v>
      </c>
    </row>
    <row r="225" spans="1:65" s="2" customFormat="1" ht="16.5" customHeight="1">
      <c r="A225" s="31"/>
      <c r="B225" s="32"/>
      <c r="C225" s="184" t="s">
        <v>474</v>
      </c>
      <c r="D225" s="184" t="s">
        <v>189</v>
      </c>
      <c r="E225" s="185" t="s">
        <v>1331</v>
      </c>
      <c r="F225" s="186" t="s">
        <v>1332</v>
      </c>
      <c r="G225" s="187" t="s">
        <v>197</v>
      </c>
      <c r="H225" s="188">
        <v>12.2</v>
      </c>
      <c r="I225" s="189"/>
      <c r="J225" s="190">
        <f t="shared" si="30"/>
        <v>0</v>
      </c>
      <c r="K225" s="191"/>
      <c r="L225" s="36"/>
      <c r="M225" s="192" t="s">
        <v>1</v>
      </c>
      <c r="N225" s="193" t="s">
        <v>44</v>
      </c>
      <c r="O225" s="68"/>
      <c r="P225" s="194">
        <f t="shared" si="31"/>
        <v>0</v>
      </c>
      <c r="Q225" s="194">
        <v>0.00043</v>
      </c>
      <c r="R225" s="194">
        <f t="shared" si="32"/>
        <v>0.005246</v>
      </c>
      <c r="S225" s="194">
        <v>0</v>
      </c>
      <c r="T225" s="195">
        <f t="shared" si="3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256</v>
      </c>
      <c r="AT225" s="196" t="s">
        <v>189</v>
      </c>
      <c r="AU225" s="196" t="s">
        <v>89</v>
      </c>
      <c r="AY225" s="14" t="s">
        <v>186</v>
      </c>
      <c r="BE225" s="197">
        <f t="shared" si="34"/>
        <v>0</v>
      </c>
      <c r="BF225" s="197">
        <f t="shared" si="35"/>
        <v>0</v>
      </c>
      <c r="BG225" s="197">
        <f t="shared" si="36"/>
        <v>0</v>
      </c>
      <c r="BH225" s="197">
        <f t="shared" si="37"/>
        <v>0</v>
      </c>
      <c r="BI225" s="197">
        <f t="shared" si="38"/>
        <v>0</v>
      </c>
      <c r="BJ225" s="14" t="s">
        <v>87</v>
      </c>
      <c r="BK225" s="197">
        <f t="shared" si="39"/>
        <v>0</v>
      </c>
      <c r="BL225" s="14" t="s">
        <v>256</v>
      </c>
      <c r="BM225" s="196" t="s">
        <v>1333</v>
      </c>
    </row>
    <row r="226" spans="1:65" s="2" customFormat="1" ht="16.5" customHeight="1">
      <c r="A226" s="31"/>
      <c r="B226" s="32"/>
      <c r="C226" s="184" t="s">
        <v>479</v>
      </c>
      <c r="D226" s="184" t="s">
        <v>189</v>
      </c>
      <c r="E226" s="185" t="s">
        <v>804</v>
      </c>
      <c r="F226" s="186" t="s">
        <v>805</v>
      </c>
      <c r="G226" s="187" t="s">
        <v>308</v>
      </c>
      <c r="H226" s="188">
        <v>24</v>
      </c>
      <c r="I226" s="189"/>
      <c r="J226" s="190">
        <f t="shared" si="30"/>
        <v>0</v>
      </c>
      <c r="K226" s="191"/>
      <c r="L226" s="36"/>
      <c r="M226" s="192" t="s">
        <v>1</v>
      </c>
      <c r="N226" s="193" t="s">
        <v>44</v>
      </c>
      <c r="O226" s="68"/>
      <c r="P226" s="194">
        <f t="shared" si="31"/>
        <v>0</v>
      </c>
      <c r="Q226" s="194">
        <v>6E-05</v>
      </c>
      <c r="R226" s="194">
        <f t="shared" si="32"/>
        <v>0.00144</v>
      </c>
      <c r="S226" s="194">
        <v>0</v>
      </c>
      <c r="T226" s="195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256</v>
      </c>
      <c r="AT226" s="196" t="s">
        <v>189</v>
      </c>
      <c r="AU226" s="196" t="s">
        <v>89</v>
      </c>
      <c r="AY226" s="14" t="s">
        <v>186</v>
      </c>
      <c r="BE226" s="197">
        <f t="shared" si="34"/>
        <v>0</v>
      </c>
      <c r="BF226" s="197">
        <f t="shared" si="35"/>
        <v>0</v>
      </c>
      <c r="BG226" s="197">
        <f t="shared" si="36"/>
        <v>0</v>
      </c>
      <c r="BH226" s="197">
        <f t="shared" si="37"/>
        <v>0</v>
      </c>
      <c r="BI226" s="197">
        <f t="shared" si="38"/>
        <v>0</v>
      </c>
      <c r="BJ226" s="14" t="s">
        <v>87</v>
      </c>
      <c r="BK226" s="197">
        <f t="shared" si="39"/>
        <v>0</v>
      </c>
      <c r="BL226" s="14" t="s">
        <v>256</v>
      </c>
      <c r="BM226" s="196" t="s">
        <v>806</v>
      </c>
    </row>
    <row r="227" spans="2:63" s="12" customFormat="1" ht="22.9" customHeight="1">
      <c r="B227" s="168"/>
      <c r="C227" s="169"/>
      <c r="D227" s="170" t="s">
        <v>78</v>
      </c>
      <c r="E227" s="182" t="s">
        <v>807</v>
      </c>
      <c r="F227" s="182" t="s">
        <v>808</v>
      </c>
      <c r="G227" s="169"/>
      <c r="H227" s="169"/>
      <c r="I227" s="172"/>
      <c r="J227" s="183">
        <f>BK227</f>
        <v>0</v>
      </c>
      <c r="K227" s="169"/>
      <c r="L227" s="174"/>
      <c r="M227" s="175"/>
      <c r="N227" s="176"/>
      <c r="O227" s="176"/>
      <c r="P227" s="177">
        <f>SUM(P228:P230)</f>
        <v>0</v>
      </c>
      <c r="Q227" s="176"/>
      <c r="R227" s="177">
        <f>SUM(R228:R230)</f>
        <v>0.025081</v>
      </c>
      <c r="S227" s="176"/>
      <c r="T227" s="178">
        <f>SUM(T228:T230)</f>
        <v>0</v>
      </c>
      <c r="AR227" s="179" t="s">
        <v>89</v>
      </c>
      <c r="AT227" s="180" t="s">
        <v>78</v>
      </c>
      <c r="AU227" s="180" t="s">
        <v>87</v>
      </c>
      <c r="AY227" s="179" t="s">
        <v>186</v>
      </c>
      <c r="BK227" s="181">
        <f>SUM(BK228:BK230)</f>
        <v>0</v>
      </c>
    </row>
    <row r="228" spans="1:65" s="2" customFormat="1" ht="16.5" customHeight="1">
      <c r="A228" s="31"/>
      <c r="B228" s="32"/>
      <c r="C228" s="184" t="s">
        <v>484</v>
      </c>
      <c r="D228" s="184" t="s">
        <v>189</v>
      </c>
      <c r="E228" s="185" t="s">
        <v>818</v>
      </c>
      <c r="F228" s="186" t="s">
        <v>819</v>
      </c>
      <c r="G228" s="187" t="s">
        <v>197</v>
      </c>
      <c r="H228" s="188">
        <v>54.35</v>
      </c>
      <c r="I228" s="189"/>
      <c r="J228" s="190">
        <f>ROUND(I228*H228,1)</f>
        <v>0</v>
      </c>
      <c r="K228" s="191"/>
      <c r="L228" s="36"/>
      <c r="M228" s="192" t="s">
        <v>1</v>
      </c>
      <c r="N228" s="193" t="s">
        <v>44</v>
      </c>
      <c r="O228" s="68"/>
      <c r="P228" s="194">
        <f>O228*H228</f>
        <v>0</v>
      </c>
      <c r="Q228" s="194">
        <v>0.0002</v>
      </c>
      <c r="R228" s="194">
        <f>Q228*H228</f>
        <v>0.010870000000000001</v>
      </c>
      <c r="S228" s="194">
        <v>0</v>
      </c>
      <c r="T228" s="195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256</v>
      </c>
      <c r="AT228" s="196" t="s">
        <v>189</v>
      </c>
      <c r="AU228" s="196" t="s">
        <v>89</v>
      </c>
      <c r="AY228" s="14" t="s">
        <v>186</v>
      </c>
      <c r="BE228" s="197">
        <f>IF(N228="základní",J228,0)</f>
        <v>0</v>
      </c>
      <c r="BF228" s="197">
        <f>IF(N228="snížená",J228,0)</f>
        <v>0</v>
      </c>
      <c r="BG228" s="197">
        <f>IF(N228="zákl. přenesená",J228,0)</f>
        <v>0</v>
      </c>
      <c r="BH228" s="197">
        <f>IF(N228="sníž. přenesená",J228,0)</f>
        <v>0</v>
      </c>
      <c r="BI228" s="197">
        <f>IF(N228="nulová",J228,0)</f>
        <v>0</v>
      </c>
      <c r="BJ228" s="14" t="s">
        <v>87</v>
      </c>
      <c r="BK228" s="197">
        <f>ROUND(I228*H228,1)</f>
        <v>0</v>
      </c>
      <c r="BL228" s="14" t="s">
        <v>256</v>
      </c>
      <c r="BM228" s="196" t="s">
        <v>820</v>
      </c>
    </row>
    <row r="229" spans="1:65" s="2" customFormat="1" ht="16.5" customHeight="1">
      <c r="A229" s="31"/>
      <c r="B229" s="32"/>
      <c r="C229" s="184" t="s">
        <v>488</v>
      </c>
      <c r="D229" s="184" t="s">
        <v>189</v>
      </c>
      <c r="E229" s="185" t="s">
        <v>822</v>
      </c>
      <c r="F229" s="186" t="s">
        <v>823</v>
      </c>
      <c r="G229" s="187" t="s">
        <v>197</v>
      </c>
      <c r="H229" s="188">
        <v>4</v>
      </c>
      <c r="I229" s="189"/>
      <c r="J229" s="190">
        <f>ROUND(I229*H229,1)</f>
        <v>0</v>
      </c>
      <c r="K229" s="191"/>
      <c r="L229" s="36"/>
      <c r="M229" s="192" t="s">
        <v>1</v>
      </c>
      <c r="N229" s="193" t="s">
        <v>44</v>
      </c>
      <c r="O229" s="68"/>
      <c r="P229" s="194">
        <f>O229*H229</f>
        <v>0</v>
      </c>
      <c r="Q229" s="194">
        <v>2E-05</v>
      </c>
      <c r="R229" s="194">
        <f>Q229*H229</f>
        <v>8E-05</v>
      </c>
      <c r="S229" s="194">
        <v>0</v>
      </c>
      <c r="T229" s="195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256</v>
      </c>
      <c r="AT229" s="196" t="s">
        <v>189</v>
      </c>
      <c r="AU229" s="196" t="s">
        <v>89</v>
      </c>
      <c r="AY229" s="14" t="s">
        <v>186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4" t="s">
        <v>87</v>
      </c>
      <c r="BK229" s="197">
        <f>ROUND(I229*H229,1)</f>
        <v>0</v>
      </c>
      <c r="BL229" s="14" t="s">
        <v>256</v>
      </c>
      <c r="BM229" s="196" t="s">
        <v>824</v>
      </c>
    </row>
    <row r="230" spans="1:65" s="2" customFormat="1" ht="21.75" customHeight="1">
      <c r="A230" s="31"/>
      <c r="B230" s="32"/>
      <c r="C230" s="184" t="s">
        <v>492</v>
      </c>
      <c r="D230" s="184" t="s">
        <v>189</v>
      </c>
      <c r="E230" s="185" t="s">
        <v>826</v>
      </c>
      <c r="F230" s="186" t="s">
        <v>827</v>
      </c>
      <c r="G230" s="187" t="s">
        <v>197</v>
      </c>
      <c r="H230" s="188">
        <v>54.35</v>
      </c>
      <c r="I230" s="189"/>
      <c r="J230" s="190">
        <f>ROUND(I230*H230,1)</f>
        <v>0</v>
      </c>
      <c r="K230" s="191"/>
      <c r="L230" s="36"/>
      <c r="M230" s="192" t="s">
        <v>1</v>
      </c>
      <c r="N230" s="193" t="s">
        <v>44</v>
      </c>
      <c r="O230" s="68"/>
      <c r="P230" s="194">
        <f>O230*H230</f>
        <v>0</v>
      </c>
      <c r="Q230" s="194">
        <v>0.00026</v>
      </c>
      <c r="R230" s="194">
        <f>Q230*H230</f>
        <v>0.014131</v>
      </c>
      <c r="S230" s="194">
        <v>0</v>
      </c>
      <c r="T230" s="195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256</v>
      </c>
      <c r="AT230" s="196" t="s">
        <v>189</v>
      </c>
      <c r="AU230" s="196" t="s">
        <v>89</v>
      </c>
      <c r="AY230" s="14" t="s">
        <v>186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14" t="s">
        <v>87</v>
      </c>
      <c r="BK230" s="197">
        <f>ROUND(I230*H230,1)</f>
        <v>0</v>
      </c>
      <c r="BL230" s="14" t="s">
        <v>256</v>
      </c>
      <c r="BM230" s="196" t="s">
        <v>828</v>
      </c>
    </row>
    <row r="231" spans="2:63" s="12" customFormat="1" ht="25.9" customHeight="1">
      <c r="B231" s="168"/>
      <c r="C231" s="169"/>
      <c r="D231" s="170" t="s">
        <v>78</v>
      </c>
      <c r="E231" s="171" t="s">
        <v>840</v>
      </c>
      <c r="F231" s="171" t="s">
        <v>841</v>
      </c>
      <c r="G231" s="169"/>
      <c r="H231" s="169"/>
      <c r="I231" s="172"/>
      <c r="J231" s="173">
        <f>BK231</f>
        <v>0</v>
      </c>
      <c r="K231" s="169"/>
      <c r="L231" s="174"/>
      <c r="M231" s="175"/>
      <c r="N231" s="176"/>
      <c r="O231" s="176"/>
      <c r="P231" s="177">
        <f>SUM(P232:P233)</f>
        <v>0</v>
      </c>
      <c r="Q231" s="176"/>
      <c r="R231" s="177">
        <f>SUM(R232:R233)</f>
        <v>0</v>
      </c>
      <c r="S231" s="176"/>
      <c r="T231" s="178">
        <f>SUM(T232:T233)</f>
        <v>0</v>
      </c>
      <c r="AR231" s="179" t="s">
        <v>193</v>
      </c>
      <c r="AT231" s="180" t="s">
        <v>78</v>
      </c>
      <c r="AU231" s="180" t="s">
        <v>79</v>
      </c>
      <c r="AY231" s="179" t="s">
        <v>186</v>
      </c>
      <c r="BK231" s="181">
        <f>SUM(BK232:BK233)</f>
        <v>0</v>
      </c>
    </row>
    <row r="232" spans="1:65" s="2" customFormat="1" ht="16.5" customHeight="1">
      <c r="A232" s="31"/>
      <c r="B232" s="32"/>
      <c r="C232" s="184" t="s">
        <v>496</v>
      </c>
      <c r="D232" s="184" t="s">
        <v>189</v>
      </c>
      <c r="E232" s="185" t="s">
        <v>849</v>
      </c>
      <c r="F232" s="186" t="s">
        <v>850</v>
      </c>
      <c r="G232" s="187" t="s">
        <v>845</v>
      </c>
      <c r="H232" s="188">
        <v>2</v>
      </c>
      <c r="I232" s="189"/>
      <c r="J232" s="190">
        <f>ROUND(I232*H232,1)</f>
        <v>0</v>
      </c>
      <c r="K232" s="191"/>
      <c r="L232" s="36"/>
      <c r="M232" s="192" t="s">
        <v>1</v>
      </c>
      <c r="N232" s="193" t="s">
        <v>44</v>
      </c>
      <c r="O232" s="68"/>
      <c r="P232" s="194">
        <f>O232*H232</f>
        <v>0</v>
      </c>
      <c r="Q232" s="194">
        <v>0</v>
      </c>
      <c r="R232" s="194">
        <f>Q232*H232</f>
        <v>0</v>
      </c>
      <c r="S232" s="194">
        <v>0</v>
      </c>
      <c r="T232" s="19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846</v>
      </c>
      <c r="AT232" s="196" t="s">
        <v>189</v>
      </c>
      <c r="AU232" s="196" t="s">
        <v>87</v>
      </c>
      <c r="AY232" s="14" t="s">
        <v>186</v>
      </c>
      <c r="BE232" s="197">
        <f>IF(N232="základní",J232,0)</f>
        <v>0</v>
      </c>
      <c r="BF232" s="197">
        <f>IF(N232="snížená",J232,0)</f>
        <v>0</v>
      </c>
      <c r="BG232" s="197">
        <f>IF(N232="zákl. přenesená",J232,0)</f>
        <v>0</v>
      </c>
      <c r="BH232" s="197">
        <f>IF(N232="sníž. přenesená",J232,0)</f>
        <v>0</v>
      </c>
      <c r="BI232" s="197">
        <f>IF(N232="nulová",J232,0)</f>
        <v>0</v>
      </c>
      <c r="BJ232" s="14" t="s">
        <v>87</v>
      </c>
      <c r="BK232" s="197">
        <f>ROUND(I232*H232,1)</f>
        <v>0</v>
      </c>
      <c r="BL232" s="14" t="s">
        <v>846</v>
      </c>
      <c r="BM232" s="196" t="s">
        <v>851</v>
      </c>
    </row>
    <row r="233" spans="1:65" s="2" customFormat="1" ht="16.5" customHeight="1">
      <c r="A233" s="31"/>
      <c r="B233" s="32"/>
      <c r="C233" s="184" t="s">
        <v>500</v>
      </c>
      <c r="D233" s="184" t="s">
        <v>189</v>
      </c>
      <c r="E233" s="185" t="s">
        <v>853</v>
      </c>
      <c r="F233" s="186" t="s">
        <v>854</v>
      </c>
      <c r="G233" s="187" t="s">
        <v>845</v>
      </c>
      <c r="H233" s="188">
        <v>4</v>
      </c>
      <c r="I233" s="189"/>
      <c r="J233" s="190">
        <f>ROUND(I233*H233,1)</f>
        <v>0</v>
      </c>
      <c r="K233" s="191"/>
      <c r="L233" s="36"/>
      <c r="M233" s="214" t="s">
        <v>1</v>
      </c>
      <c r="N233" s="215" t="s">
        <v>44</v>
      </c>
      <c r="O233" s="216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846</v>
      </c>
      <c r="AT233" s="196" t="s">
        <v>189</v>
      </c>
      <c r="AU233" s="196" t="s">
        <v>87</v>
      </c>
      <c r="AY233" s="14" t="s">
        <v>186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4" t="s">
        <v>87</v>
      </c>
      <c r="BK233" s="197">
        <f>ROUND(I233*H233,1)</f>
        <v>0</v>
      </c>
      <c r="BL233" s="14" t="s">
        <v>846</v>
      </c>
      <c r="BM233" s="196" t="s">
        <v>855</v>
      </c>
    </row>
    <row r="234" spans="1:31" s="2" customFormat="1" ht="6.95" customHeight="1">
      <c r="A234" s="31"/>
      <c r="B234" s="51"/>
      <c r="C234" s="52"/>
      <c r="D234" s="52"/>
      <c r="E234" s="52"/>
      <c r="F234" s="52"/>
      <c r="G234" s="52"/>
      <c r="H234" s="52"/>
      <c r="I234" s="52"/>
      <c r="J234" s="52"/>
      <c r="K234" s="52"/>
      <c r="L234" s="36"/>
      <c r="M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</row>
  </sheetData>
  <sheetProtection algorithmName="SHA-512" hashValue="iQUQ37jyDMTrjtSrHUo4T/BFDAXIg6xfyaBUuX5SAMs8tienx1vunFoa3FuMCHpk5OCNLji6vr6YZOBuhpJAXQ==" saltValue="JvOb6/1nT8lVVv48jGwfsD+PB9kXwoNEpbFWqKpTFe6B5acEBzIhO+WVxYI0QsyeDoxFFGbjo/gIYUs+FFDoOQ==" spinCount="100000" sheet="1" objects="1" scenarios="1" formatColumns="0" formatRows="0" autoFilter="0"/>
  <autoFilter ref="C133:K233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3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122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1481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ROUND(J139,1)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ROUND((SUM(BE139:BE335)),1)</f>
        <v>0</v>
      </c>
      <c r="G33" s="31"/>
      <c r="H33" s="31"/>
      <c r="I33" s="121">
        <v>0.21</v>
      </c>
      <c r="J33" s="120">
        <f>ROUND(((SUM(BE139:BE335))*I33),1)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ROUND((SUM(BF139:BF335)),1)</f>
        <v>0</v>
      </c>
      <c r="G34" s="31"/>
      <c r="H34" s="31"/>
      <c r="I34" s="121">
        <v>0.15</v>
      </c>
      <c r="J34" s="120">
        <f>ROUND(((SUM(BF139:BF335))*I34),1)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ROUND((SUM(BG139:BG335)),1)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ROUND((SUM(BH139:BH335)),1)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ROUND((SUM(BI139:BI335)),1)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2.1.1.12 - Odborná IVT/ ICT dvojučebna 117, 116    3.NP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J139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J140</f>
        <v>0</v>
      </c>
      <c r="K97" s="145"/>
      <c r="L97" s="149"/>
    </row>
    <row r="98" spans="2:12" s="10" customFormat="1" ht="19.9" customHeight="1">
      <c r="B98" s="150"/>
      <c r="C98" s="151"/>
      <c r="D98" s="152" t="s">
        <v>150</v>
      </c>
      <c r="E98" s="153"/>
      <c r="F98" s="153"/>
      <c r="G98" s="153"/>
      <c r="H98" s="153"/>
      <c r="I98" s="153"/>
      <c r="J98" s="154">
        <f>J141</f>
        <v>0</v>
      </c>
      <c r="K98" s="151"/>
      <c r="L98" s="155"/>
    </row>
    <row r="99" spans="2:12" s="10" customFormat="1" ht="19.9" customHeight="1">
      <c r="B99" s="150"/>
      <c r="C99" s="151"/>
      <c r="D99" s="152" t="s">
        <v>151</v>
      </c>
      <c r="E99" s="153"/>
      <c r="F99" s="153"/>
      <c r="G99" s="153"/>
      <c r="H99" s="153"/>
      <c r="I99" s="153"/>
      <c r="J99" s="154">
        <f>J149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152</v>
      </c>
      <c r="E100" s="153"/>
      <c r="F100" s="153"/>
      <c r="G100" s="153"/>
      <c r="H100" s="153"/>
      <c r="I100" s="153"/>
      <c r="J100" s="154">
        <f>J168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153</v>
      </c>
      <c r="E101" s="153"/>
      <c r="F101" s="153"/>
      <c r="G101" s="153"/>
      <c r="H101" s="153"/>
      <c r="I101" s="153"/>
      <c r="J101" s="154">
        <f>J175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154</v>
      </c>
      <c r="E102" s="147"/>
      <c r="F102" s="147"/>
      <c r="G102" s="147"/>
      <c r="H102" s="147"/>
      <c r="I102" s="147"/>
      <c r="J102" s="148">
        <f>J178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155</v>
      </c>
      <c r="E103" s="153"/>
      <c r="F103" s="153"/>
      <c r="G103" s="153"/>
      <c r="H103" s="153"/>
      <c r="I103" s="153"/>
      <c r="J103" s="154">
        <f>J179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156</v>
      </c>
      <c r="E104" s="153"/>
      <c r="F104" s="153"/>
      <c r="G104" s="153"/>
      <c r="H104" s="153"/>
      <c r="I104" s="153"/>
      <c r="J104" s="154">
        <f>J190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157</v>
      </c>
      <c r="E105" s="153"/>
      <c r="F105" s="153"/>
      <c r="G105" s="153"/>
      <c r="H105" s="153"/>
      <c r="I105" s="153"/>
      <c r="J105" s="154">
        <f>J208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159</v>
      </c>
      <c r="E106" s="153"/>
      <c r="F106" s="153"/>
      <c r="G106" s="153"/>
      <c r="H106" s="153"/>
      <c r="I106" s="153"/>
      <c r="J106" s="154">
        <f>J224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160</v>
      </c>
      <c r="E107" s="153"/>
      <c r="F107" s="153"/>
      <c r="G107" s="153"/>
      <c r="H107" s="153"/>
      <c r="I107" s="153"/>
      <c r="J107" s="154">
        <f>J233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161</v>
      </c>
      <c r="E108" s="153"/>
      <c r="F108" s="153"/>
      <c r="G108" s="153"/>
      <c r="H108" s="153"/>
      <c r="I108" s="153"/>
      <c r="J108" s="154">
        <f>J237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162</v>
      </c>
      <c r="E109" s="153"/>
      <c r="F109" s="153"/>
      <c r="G109" s="153"/>
      <c r="H109" s="153"/>
      <c r="I109" s="153"/>
      <c r="J109" s="154">
        <f>J242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858</v>
      </c>
      <c r="E110" s="153"/>
      <c r="F110" s="153"/>
      <c r="G110" s="153"/>
      <c r="H110" s="153"/>
      <c r="I110" s="153"/>
      <c r="J110" s="154">
        <f>J245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1234</v>
      </c>
      <c r="E111" s="153"/>
      <c r="F111" s="153"/>
      <c r="G111" s="153"/>
      <c r="H111" s="153"/>
      <c r="I111" s="153"/>
      <c r="J111" s="154">
        <f>J253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163</v>
      </c>
      <c r="E112" s="153"/>
      <c r="F112" s="153"/>
      <c r="G112" s="153"/>
      <c r="H112" s="153"/>
      <c r="I112" s="153"/>
      <c r="J112" s="154">
        <f>J262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1042</v>
      </c>
      <c r="E113" s="153"/>
      <c r="F113" s="153"/>
      <c r="G113" s="153"/>
      <c r="H113" s="153"/>
      <c r="I113" s="153"/>
      <c r="J113" s="154">
        <f>J278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165</v>
      </c>
      <c r="E114" s="153"/>
      <c r="F114" s="153"/>
      <c r="G114" s="153"/>
      <c r="H114" s="153"/>
      <c r="I114" s="153"/>
      <c r="J114" s="154">
        <f>J281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166</v>
      </c>
      <c r="E115" s="153"/>
      <c r="F115" s="153"/>
      <c r="G115" s="153"/>
      <c r="H115" s="153"/>
      <c r="I115" s="153"/>
      <c r="J115" s="154">
        <f>J298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167</v>
      </c>
      <c r="E116" s="153"/>
      <c r="F116" s="153"/>
      <c r="G116" s="153"/>
      <c r="H116" s="153"/>
      <c r="I116" s="153"/>
      <c r="J116" s="154">
        <f>J312</f>
        <v>0</v>
      </c>
      <c r="K116" s="151"/>
      <c r="L116" s="155"/>
    </row>
    <row r="117" spans="2:12" s="10" customFormat="1" ht="19.9" customHeight="1">
      <c r="B117" s="150"/>
      <c r="C117" s="151"/>
      <c r="D117" s="152" t="s">
        <v>168</v>
      </c>
      <c r="E117" s="153"/>
      <c r="F117" s="153"/>
      <c r="G117" s="153"/>
      <c r="H117" s="153"/>
      <c r="I117" s="153"/>
      <c r="J117" s="154">
        <f>J324</f>
        <v>0</v>
      </c>
      <c r="K117" s="151"/>
      <c r="L117" s="155"/>
    </row>
    <row r="118" spans="2:12" s="10" customFormat="1" ht="19.9" customHeight="1">
      <c r="B118" s="150"/>
      <c r="C118" s="151"/>
      <c r="D118" s="152" t="s">
        <v>169</v>
      </c>
      <c r="E118" s="153"/>
      <c r="F118" s="153"/>
      <c r="G118" s="153"/>
      <c r="H118" s="153"/>
      <c r="I118" s="153"/>
      <c r="J118" s="154">
        <f>J330</f>
        <v>0</v>
      </c>
      <c r="K118" s="151"/>
      <c r="L118" s="155"/>
    </row>
    <row r="119" spans="2:12" s="9" customFormat="1" ht="24.95" customHeight="1">
      <c r="B119" s="144"/>
      <c r="C119" s="145"/>
      <c r="D119" s="146" t="s">
        <v>170</v>
      </c>
      <c r="E119" s="147"/>
      <c r="F119" s="147"/>
      <c r="G119" s="147"/>
      <c r="H119" s="147"/>
      <c r="I119" s="147"/>
      <c r="J119" s="148">
        <f>J333</f>
        <v>0</v>
      </c>
      <c r="K119" s="145"/>
      <c r="L119" s="149"/>
    </row>
    <row r="120" spans="1:31" s="2" customFormat="1" ht="21.7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5" spans="1:31" s="2" customFormat="1" ht="6.95" customHeight="1">
      <c r="A125" s="31"/>
      <c r="B125" s="53"/>
      <c r="C125" s="54"/>
      <c r="D125" s="54"/>
      <c r="E125" s="54"/>
      <c r="F125" s="54"/>
      <c r="G125" s="54"/>
      <c r="H125" s="54"/>
      <c r="I125" s="54"/>
      <c r="J125" s="54"/>
      <c r="K125" s="54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24.95" customHeight="1">
      <c r="A126" s="31"/>
      <c r="B126" s="32"/>
      <c r="C126" s="20" t="s">
        <v>171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16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6.5" customHeight="1">
      <c r="A129" s="31"/>
      <c r="B129" s="32"/>
      <c r="C129" s="33"/>
      <c r="D129" s="33"/>
      <c r="E129" s="270" t="str">
        <f>E7</f>
        <v>Odborné učebny G Brandýs – Gymnázium J.S. Machara</v>
      </c>
      <c r="F129" s="271"/>
      <c r="G129" s="271"/>
      <c r="H129" s="271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2" customHeight="1">
      <c r="A130" s="31"/>
      <c r="B130" s="32"/>
      <c r="C130" s="26" t="s">
        <v>142</v>
      </c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6.5" customHeight="1">
      <c r="A131" s="31"/>
      <c r="B131" s="32"/>
      <c r="C131" s="33"/>
      <c r="D131" s="33"/>
      <c r="E131" s="226" t="str">
        <f>E9</f>
        <v>2.1.1.12 - Odborná IVT/ ICT dvojučebna 117, 116    3.NP</v>
      </c>
      <c r="F131" s="272"/>
      <c r="G131" s="272"/>
      <c r="H131" s="272"/>
      <c r="I131" s="33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6.9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2" customHeight="1">
      <c r="A133" s="31"/>
      <c r="B133" s="32"/>
      <c r="C133" s="26" t="s">
        <v>20</v>
      </c>
      <c r="D133" s="33"/>
      <c r="E133" s="33"/>
      <c r="F133" s="24" t="str">
        <f>F12</f>
        <v xml:space="preserve">Gymnázium J. S. Machara, Královická 668  </v>
      </c>
      <c r="G133" s="33"/>
      <c r="H133" s="33"/>
      <c r="I133" s="26" t="s">
        <v>22</v>
      </c>
      <c r="J133" s="63" t="str">
        <f>IF(J12="","",J12)</f>
        <v>15. 5. 2022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6.95" customHeight="1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40.15" customHeight="1">
      <c r="A135" s="31"/>
      <c r="B135" s="32"/>
      <c r="C135" s="26" t="s">
        <v>24</v>
      </c>
      <c r="D135" s="33"/>
      <c r="E135" s="33"/>
      <c r="F135" s="24" t="str">
        <f>E15</f>
        <v>Středočeský kraj, Praha 5, Zborovská 81/11</v>
      </c>
      <c r="G135" s="33"/>
      <c r="H135" s="33"/>
      <c r="I135" s="26" t="s">
        <v>31</v>
      </c>
      <c r="J135" s="29" t="str">
        <f>E21</f>
        <v>Stebau s.r.o., Jižní 870, 500 03 Hradec Králové</v>
      </c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15.2" customHeight="1">
      <c r="A136" s="31"/>
      <c r="B136" s="32"/>
      <c r="C136" s="26" t="s">
        <v>29</v>
      </c>
      <c r="D136" s="33"/>
      <c r="E136" s="33"/>
      <c r="F136" s="24" t="str">
        <f>IF(E18="","",E18)</f>
        <v>Vyplň údaj</v>
      </c>
      <c r="G136" s="33"/>
      <c r="H136" s="33"/>
      <c r="I136" s="26" t="s">
        <v>35</v>
      </c>
      <c r="J136" s="29" t="str">
        <f>E24</f>
        <v xml:space="preserve"> </v>
      </c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10.35" customHeight="1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48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11" customFormat="1" ht="29.25" customHeight="1">
      <c r="A138" s="156"/>
      <c r="B138" s="157"/>
      <c r="C138" s="158" t="s">
        <v>172</v>
      </c>
      <c r="D138" s="159" t="s">
        <v>64</v>
      </c>
      <c r="E138" s="159" t="s">
        <v>60</v>
      </c>
      <c r="F138" s="159" t="s">
        <v>61</v>
      </c>
      <c r="G138" s="159" t="s">
        <v>173</v>
      </c>
      <c r="H138" s="159" t="s">
        <v>174</v>
      </c>
      <c r="I138" s="159" t="s">
        <v>175</v>
      </c>
      <c r="J138" s="160" t="s">
        <v>146</v>
      </c>
      <c r="K138" s="161" t="s">
        <v>176</v>
      </c>
      <c r="L138" s="162"/>
      <c r="M138" s="72" t="s">
        <v>1</v>
      </c>
      <c r="N138" s="73" t="s">
        <v>43</v>
      </c>
      <c r="O138" s="73" t="s">
        <v>177</v>
      </c>
      <c r="P138" s="73" t="s">
        <v>178</v>
      </c>
      <c r="Q138" s="73" t="s">
        <v>179</v>
      </c>
      <c r="R138" s="73" t="s">
        <v>180</v>
      </c>
      <c r="S138" s="73" t="s">
        <v>181</v>
      </c>
      <c r="T138" s="74" t="s">
        <v>182</v>
      </c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</row>
    <row r="139" spans="1:63" s="2" customFormat="1" ht="22.9" customHeight="1">
      <c r="A139" s="31"/>
      <c r="B139" s="32"/>
      <c r="C139" s="79" t="s">
        <v>183</v>
      </c>
      <c r="D139" s="33"/>
      <c r="E139" s="33"/>
      <c r="F139" s="33"/>
      <c r="G139" s="33"/>
      <c r="H139" s="33"/>
      <c r="I139" s="33"/>
      <c r="J139" s="163">
        <f>BK139</f>
        <v>0</v>
      </c>
      <c r="K139" s="33"/>
      <c r="L139" s="36"/>
      <c r="M139" s="75"/>
      <c r="N139" s="164"/>
      <c r="O139" s="76"/>
      <c r="P139" s="165">
        <f>P140+P178+P333</f>
        <v>0</v>
      </c>
      <c r="Q139" s="76"/>
      <c r="R139" s="165">
        <f>R140+R178+R333</f>
        <v>9.059743600000001</v>
      </c>
      <c r="S139" s="76"/>
      <c r="T139" s="166">
        <f>T140+T178+T333</f>
        <v>17.107834750000002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78</v>
      </c>
      <c r="AU139" s="14" t="s">
        <v>148</v>
      </c>
      <c r="BK139" s="167">
        <f>BK140+BK178+BK333</f>
        <v>0</v>
      </c>
    </row>
    <row r="140" spans="2:63" s="12" customFormat="1" ht="25.9" customHeight="1">
      <c r="B140" s="168"/>
      <c r="C140" s="169"/>
      <c r="D140" s="170" t="s">
        <v>78</v>
      </c>
      <c r="E140" s="171" t="s">
        <v>184</v>
      </c>
      <c r="F140" s="171" t="s">
        <v>185</v>
      </c>
      <c r="G140" s="169"/>
      <c r="H140" s="169"/>
      <c r="I140" s="172"/>
      <c r="J140" s="173">
        <f>BK140</f>
        <v>0</v>
      </c>
      <c r="K140" s="169"/>
      <c r="L140" s="174"/>
      <c r="M140" s="175"/>
      <c r="N140" s="176"/>
      <c r="O140" s="176"/>
      <c r="P140" s="177">
        <f>P141+P149+P168+P175</f>
        <v>0</v>
      </c>
      <c r="Q140" s="176"/>
      <c r="R140" s="177">
        <f>R141+R149+R168+R175</f>
        <v>3.4020827999999996</v>
      </c>
      <c r="S140" s="176"/>
      <c r="T140" s="178">
        <f>T141+T149+T168+T175</f>
        <v>12.356059000000002</v>
      </c>
      <c r="AR140" s="179" t="s">
        <v>87</v>
      </c>
      <c r="AT140" s="180" t="s">
        <v>78</v>
      </c>
      <c r="AU140" s="180" t="s">
        <v>79</v>
      </c>
      <c r="AY140" s="179" t="s">
        <v>186</v>
      </c>
      <c r="BK140" s="181">
        <f>BK141+BK149+BK168+BK175</f>
        <v>0</v>
      </c>
    </row>
    <row r="141" spans="2:63" s="12" customFormat="1" ht="22.9" customHeight="1">
      <c r="B141" s="168"/>
      <c r="C141" s="169"/>
      <c r="D141" s="170" t="s">
        <v>78</v>
      </c>
      <c r="E141" s="182" t="s">
        <v>187</v>
      </c>
      <c r="F141" s="182" t="s">
        <v>188</v>
      </c>
      <c r="G141" s="169"/>
      <c r="H141" s="169"/>
      <c r="I141" s="172"/>
      <c r="J141" s="183">
        <f>BK141</f>
        <v>0</v>
      </c>
      <c r="K141" s="169"/>
      <c r="L141" s="174"/>
      <c r="M141" s="175"/>
      <c r="N141" s="176"/>
      <c r="O141" s="176"/>
      <c r="P141" s="177">
        <f>SUM(P142:P148)</f>
        <v>0</v>
      </c>
      <c r="Q141" s="176"/>
      <c r="R141" s="177">
        <f>SUM(R142:R148)</f>
        <v>3.3792827999999995</v>
      </c>
      <c r="S141" s="176"/>
      <c r="T141" s="178">
        <f>SUM(T142:T148)</f>
        <v>0</v>
      </c>
      <c r="AR141" s="179" t="s">
        <v>87</v>
      </c>
      <c r="AT141" s="180" t="s">
        <v>78</v>
      </c>
      <c r="AU141" s="180" t="s">
        <v>87</v>
      </c>
      <c r="AY141" s="179" t="s">
        <v>186</v>
      </c>
      <c r="BK141" s="181">
        <f>SUM(BK142:BK148)</f>
        <v>0</v>
      </c>
    </row>
    <row r="142" spans="1:65" s="2" customFormat="1" ht="16.5" customHeight="1">
      <c r="A142" s="31"/>
      <c r="B142" s="32"/>
      <c r="C142" s="184" t="s">
        <v>87</v>
      </c>
      <c r="D142" s="184" t="s">
        <v>189</v>
      </c>
      <c r="E142" s="185" t="s">
        <v>200</v>
      </c>
      <c r="F142" s="186" t="s">
        <v>201</v>
      </c>
      <c r="G142" s="187" t="s">
        <v>197</v>
      </c>
      <c r="H142" s="188">
        <v>7.12</v>
      </c>
      <c r="I142" s="189"/>
      <c r="J142" s="190">
        <f aca="true" t="shared" si="0" ref="J142:J147">ROUND(I142*H142,1)</f>
        <v>0</v>
      </c>
      <c r="K142" s="191"/>
      <c r="L142" s="36"/>
      <c r="M142" s="192" t="s">
        <v>1</v>
      </c>
      <c r="N142" s="193" t="s">
        <v>44</v>
      </c>
      <c r="O142" s="68"/>
      <c r="P142" s="194">
        <f aca="true" t="shared" si="1" ref="P142:P147">O142*H142</f>
        <v>0</v>
      </c>
      <c r="Q142" s="194">
        <v>0.04</v>
      </c>
      <c r="R142" s="194">
        <f aca="true" t="shared" si="2" ref="R142:R147">Q142*H142</f>
        <v>0.2848</v>
      </c>
      <c r="S142" s="194">
        <v>0</v>
      </c>
      <c r="T142" s="195">
        <f aca="true" t="shared" si="3" ref="T142:T147"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193</v>
      </c>
      <c r="AT142" s="196" t="s">
        <v>189</v>
      </c>
      <c r="AU142" s="196" t="s">
        <v>89</v>
      </c>
      <c r="AY142" s="14" t="s">
        <v>186</v>
      </c>
      <c r="BE142" s="197">
        <f aca="true" t="shared" si="4" ref="BE142:BE147">IF(N142="základní",J142,0)</f>
        <v>0</v>
      </c>
      <c r="BF142" s="197">
        <f aca="true" t="shared" si="5" ref="BF142:BF147">IF(N142="snížená",J142,0)</f>
        <v>0</v>
      </c>
      <c r="BG142" s="197">
        <f aca="true" t="shared" si="6" ref="BG142:BG147">IF(N142="zákl. přenesená",J142,0)</f>
        <v>0</v>
      </c>
      <c r="BH142" s="197">
        <f aca="true" t="shared" si="7" ref="BH142:BH147">IF(N142="sníž. přenesená",J142,0)</f>
        <v>0</v>
      </c>
      <c r="BI142" s="197">
        <f aca="true" t="shared" si="8" ref="BI142:BI147">IF(N142="nulová",J142,0)</f>
        <v>0</v>
      </c>
      <c r="BJ142" s="14" t="s">
        <v>87</v>
      </c>
      <c r="BK142" s="197">
        <f aca="true" t="shared" si="9" ref="BK142:BK147">ROUND(I142*H142,1)</f>
        <v>0</v>
      </c>
      <c r="BL142" s="14" t="s">
        <v>193</v>
      </c>
      <c r="BM142" s="196" t="s">
        <v>202</v>
      </c>
    </row>
    <row r="143" spans="1:65" s="2" customFormat="1" ht="16.5" customHeight="1">
      <c r="A143" s="31"/>
      <c r="B143" s="32"/>
      <c r="C143" s="184" t="s">
        <v>89</v>
      </c>
      <c r="D143" s="184" t="s">
        <v>189</v>
      </c>
      <c r="E143" s="185" t="s">
        <v>864</v>
      </c>
      <c r="F143" s="186" t="s">
        <v>865</v>
      </c>
      <c r="G143" s="187" t="s">
        <v>192</v>
      </c>
      <c r="H143" s="188">
        <v>1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44</v>
      </c>
      <c r="O143" s="68"/>
      <c r="P143" s="194">
        <f t="shared" si="1"/>
        <v>0</v>
      </c>
      <c r="Q143" s="194">
        <v>0.147</v>
      </c>
      <c r="R143" s="194">
        <f t="shared" si="2"/>
        <v>0.147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193</v>
      </c>
      <c r="AT143" s="196" t="s">
        <v>189</v>
      </c>
      <c r="AU143" s="196" t="s">
        <v>89</v>
      </c>
      <c r="AY143" s="14" t="s">
        <v>186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87</v>
      </c>
      <c r="BK143" s="197">
        <f t="shared" si="9"/>
        <v>0</v>
      </c>
      <c r="BL143" s="14" t="s">
        <v>193</v>
      </c>
      <c r="BM143" s="196" t="s">
        <v>866</v>
      </c>
    </row>
    <row r="144" spans="1:65" s="2" customFormat="1" ht="16.5" customHeight="1">
      <c r="A144" s="31"/>
      <c r="B144" s="32"/>
      <c r="C144" s="184" t="s">
        <v>199</v>
      </c>
      <c r="D144" s="184" t="s">
        <v>189</v>
      </c>
      <c r="E144" s="185" t="s">
        <v>203</v>
      </c>
      <c r="F144" s="186" t="s">
        <v>204</v>
      </c>
      <c r="G144" s="187" t="s">
        <v>192</v>
      </c>
      <c r="H144" s="188">
        <v>4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"/>
        <v>0</v>
      </c>
      <c r="Q144" s="194">
        <v>0.1575</v>
      </c>
      <c r="R144" s="194">
        <f t="shared" si="2"/>
        <v>0.63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193</v>
      </c>
      <c r="AT144" s="196" t="s">
        <v>189</v>
      </c>
      <c r="AU144" s="196" t="s">
        <v>89</v>
      </c>
      <c r="AY144" s="14" t="s">
        <v>186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87</v>
      </c>
      <c r="BK144" s="197">
        <f t="shared" si="9"/>
        <v>0</v>
      </c>
      <c r="BL144" s="14" t="s">
        <v>193</v>
      </c>
      <c r="BM144" s="196" t="s">
        <v>868</v>
      </c>
    </row>
    <row r="145" spans="1:65" s="2" customFormat="1" ht="16.5" customHeight="1">
      <c r="A145" s="31"/>
      <c r="B145" s="32"/>
      <c r="C145" s="184" t="s">
        <v>193</v>
      </c>
      <c r="D145" s="184" t="s">
        <v>189</v>
      </c>
      <c r="E145" s="185" t="s">
        <v>209</v>
      </c>
      <c r="F145" s="186" t="s">
        <v>210</v>
      </c>
      <c r="G145" s="187" t="s">
        <v>197</v>
      </c>
      <c r="H145" s="188">
        <v>3.66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"/>
        <v>0</v>
      </c>
      <c r="Q145" s="194">
        <v>0.03358</v>
      </c>
      <c r="R145" s="194">
        <f t="shared" si="2"/>
        <v>0.1229028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193</v>
      </c>
      <c r="AT145" s="196" t="s">
        <v>189</v>
      </c>
      <c r="AU145" s="196" t="s">
        <v>89</v>
      </c>
      <c r="AY145" s="14" t="s">
        <v>186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87</v>
      </c>
      <c r="BK145" s="197">
        <f t="shared" si="9"/>
        <v>0</v>
      </c>
      <c r="BL145" s="14" t="s">
        <v>193</v>
      </c>
      <c r="BM145" s="196" t="s">
        <v>211</v>
      </c>
    </row>
    <row r="146" spans="1:65" s="2" customFormat="1" ht="24.2" customHeight="1">
      <c r="A146" s="31"/>
      <c r="B146" s="32"/>
      <c r="C146" s="184" t="s">
        <v>208</v>
      </c>
      <c r="D146" s="184" t="s">
        <v>189</v>
      </c>
      <c r="E146" s="185" t="s">
        <v>212</v>
      </c>
      <c r="F146" s="186" t="s">
        <v>213</v>
      </c>
      <c r="G146" s="187" t="s">
        <v>197</v>
      </c>
      <c r="H146" s="188">
        <v>111.4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"/>
        <v>0</v>
      </c>
      <c r="Q146" s="194">
        <v>0.0197</v>
      </c>
      <c r="R146" s="194">
        <f t="shared" si="2"/>
        <v>2.1945799999999998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193</v>
      </c>
      <c r="AT146" s="196" t="s">
        <v>189</v>
      </c>
      <c r="AU146" s="196" t="s">
        <v>89</v>
      </c>
      <c r="AY146" s="14" t="s">
        <v>186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87</v>
      </c>
      <c r="BK146" s="197">
        <f t="shared" si="9"/>
        <v>0</v>
      </c>
      <c r="BL146" s="14" t="s">
        <v>193</v>
      </c>
      <c r="BM146" s="196" t="s">
        <v>214</v>
      </c>
    </row>
    <row r="147" spans="1:65" s="2" customFormat="1" ht="16.5" customHeight="1">
      <c r="A147" s="31"/>
      <c r="B147" s="32"/>
      <c r="C147" s="184" t="s">
        <v>187</v>
      </c>
      <c r="D147" s="184" t="s">
        <v>189</v>
      </c>
      <c r="E147" s="185" t="s">
        <v>222</v>
      </c>
      <c r="F147" s="186" t="s">
        <v>223</v>
      </c>
      <c r="G147" s="187" t="s">
        <v>192</v>
      </c>
      <c r="H147" s="188">
        <v>2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44</v>
      </c>
      <c r="O147" s="68"/>
      <c r="P147" s="194">
        <f t="shared" si="1"/>
        <v>0</v>
      </c>
      <c r="Q147" s="194">
        <v>0</v>
      </c>
      <c r="R147" s="194">
        <f t="shared" si="2"/>
        <v>0</v>
      </c>
      <c r="S147" s="194">
        <v>0</v>
      </c>
      <c r="T147" s="19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193</v>
      </c>
      <c r="AT147" s="196" t="s">
        <v>189</v>
      </c>
      <c r="AU147" s="196" t="s">
        <v>89</v>
      </c>
      <c r="AY147" s="14" t="s">
        <v>186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87</v>
      </c>
      <c r="BK147" s="197">
        <f t="shared" si="9"/>
        <v>0</v>
      </c>
      <c r="BL147" s="14" t="s">
        <v>193</v>
      </c>
      <c r="BM147" s="196" t="s">
        <v>224</v>
      </c>
    </row>
    <row r="148" spans="1:47" s="2" customFormat="1" ht="29.25">
      <c r="A148" s="31"/>
      <c r="B148" s="32"/>
      <c r="C148" s="33"/>
      <c r="D148" s="198" t="s">
        <v>206</v>
      </c>
      <c r="E148" s="33"/>
      <c r="F148" s="199" t="s">
        <v>1482</v>
      </c>
      <c r="G148" s="33"/>
      <c r="H148" s="33"/>
      <c r="I148" s="200"/>
      <c r="J148" s="33"/>
      <c r="K148" s="33"/>
      <c r="L148" s="36"/>
      <c r="M148" s="201"/>
      <c r="N148" s="202"/>
      <c r="O148" s="68"/>
      <c r="P148" s="68"/>
      <c r="Q148" s="68"/>
      <c r="R148" s="68"/>
      <c r="S148" s="68"/>
      <c r="T148" s="69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4" t="s">
        <v>206</v>
      </c>
      <c r="AU148" s="14" t="s">
        <v>89</v>
      </c>
    </row>
    <row r="149" spans="2:63" s="12" customFormat="1" ht="22.9" customHeight="1">
      <c r="B149" s="168"/>
      <c r="C149" s="169"/>
      <c r="D149" s="170" t="s">
        <v>78</v>
      </c>
      <c r="E149" s="182" t="s">
        <v>226</v>
      </c>
      <c r="F149" s="182" t="s">
        <v>227</v>
      </c>
      <c r="G149" s="169"/>
      <c r="H149" s="169"/>
      <c r="I149" s="172"/>
      <c r="J149" s="183">
        <f>BK149</f>
        <v>0</v>
      </c>
      <c r="K149" s="169"/>
      <c r="L149" s="174"/>
      <c r="M149" s="175"/>
      <c r="N149" s="176"/>
      <c r="O149" s="176"/>
      <c r="P149" s="177">
        <f>SUM(P150:P167)</f>
        <v>0</v>
      </c>
      <c r="Q149" s="176"/>
      <c r="R149" s="177">
        <f>SUM(R150:R167)</f>
        <v>0.0228</v>
      </c>
      <c r="S149" s="176"/>
      <c r="T149" s="178">
        <f>SUM(T150:T167)</f>
        <v>12.356059000000002</v>
      </c>
      <c r="AR149" s="179" t="s">
        <v>87</v>
      </c>
      <c r="AT149" s="180" t="s">
        <v>78</v>
      </c>
      <c r="AU149" s="180" t="s">
        <v>87</v>
      </c>
      <c r="AY149" s="179" t="s">
        <v>186</v>
      </c>
      <c r="BK149" s="181">
        <f>SUM(BK150:BK167)</f>
        <v>0</v>
      </c>
    </row>
    <row r="150" spans="1:65" s="2" customFormat="1" ht="24.2" customHeight="1">
      <c r="A150" s="31"/>
      <c r="B150" s="32"/>
      <c r="C150" s="184" t="s">
        <v>215</v>
      </c>
      <c r="D150" s="184" t="s">
        <v>189</v>
      </c>
      <c r="E150" s="185" t="s">
        <v>228</v>
      </c>
      <c r="F150" s="186" t="s">
        <v>229</v>
      </c>
      <c r="G150" s="187" t="s">
        <v>197</v>
      </c>
      <c r="H150" s="188">
        <v>91.2</v>
      </c>
      <c r="I150" s="189"/>
      <c r="J150" s="190">
        <f>ROUND(I150*H150,1)</f>
        <v>0</v>
      </c>
      <c r="K150" s="191"/>
      <c r="L150" s="36"/>
      <c r="M150" s="192" t="s">
        <v>1</v>
      </c>
      <c r="N150" s="193" t="s">
        <v>44</v>
      </c>
      <c r="O150" s="68"/>
      <c r="P150" s="194">
        <f>O150*H150</f>
        <v>0</v>
      </c>
      <c r="Q150" s="194">
        <v>0.00021</v>
      </c>
      <c r="R150" s="194">
        <f>Q150*H150</f>
        <v>0.019152000000000002</v>
      </c>
      <c r="S150" s="194">
        <v>0</v>
      </c>
      <c r="T150" s="19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193</v>
      </c>
      <c r="AT150" s="196" t="s">
        <v>189</v>
      </c>
      <c r="AU150" s="196" t="s">
        <v>89</v>
      </c>
      <c r="AY150" s="14" t="s">
        <v>186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87</v>
      </c>
      <c r="BK150" s="197">
        <f>ROUND(I150*H150,1)</f>
        <v>0</v>
      </c>
      <c r="BL150" s="14" t="s">
        <v>193</v>
      </c>
      <c r="BM150" s="196" t="s">
        <v>1483</v>
      </c>
    </row>
    <row r="151" spans="1:65" s="2" customFormat="1" ht="16.5" customHeight="1">
      <c r="A151" s="31"/>
      <c r="B151" s="32"/>
      <c r="C151" s="184" t="s">
        <v>221</v>
      </c>
      <c r="D151" s="184" t="s">
        <v>189</v>
      </c>
      <c r="E151" s="185" t="s">
        <v>232</v>
      </c>
      <c r="F151" s="186" t="s">
        <v>233</v>
      </c>
      <c r="G151" s="187" t="s">
        <v>197</v>
      </c>
      <c r="H151" s="188">
        <v>91.2</v>
      </c>
      <c r="I151" s="189"/>
      <c r="J151" s="190">
        <f>ROUND(I151*H151,1)</f>
        <v>0</v>
      </c>
      <c r="K151" s="191"/>
      <c r="L151" s="36"/>
      <c r="M151" s="192" t="s">
        <v>1</v>
      </c>
      <c r="N151" s="193" t="s">
        <v>44</v>
      </c>
      <c r="O151" s="68"/>
      <c r="P151" s="194">
        <f>O151*H151</f>
        <v>0</v>
      </c>
      <c r="Q151" s="194">
        <v>4E-05</v>
      </c>
      <c r="R151" s="194">
        <f>Q151*H151</f>
        <v>0.003648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193</v>
      </c>
      <c r="AT151" s="196" t="s">
        <v>189</v>
      </c>
      <c r="AU151" s="196" t="s">
        <v>89</v>
      </c>
      <c r="AY151" s="14" t="s">
        <v>186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87</v>
      </c>
      <c r="BK151" s="197">
        <f>ROUND(I151*H151,1)</f>
        <v>0</v>
      </c>
      <c r="BL151" s="14" t="s">
        <v>193</v>
      </c>
      <c r="BM151" s="196" t="s">
        <v>234</v>
      </c>
    </row>
    <row r="152" spans="1:65" s="2" customFormat="1" ht="16.5" customHeight="1">
      <c r="A152" s="31"/>
      <c r="B152" s="32"/>
      <c r="C152" s="184" t="s">
        <v>226</v>
      </c>
      <c r="D152" s="184" t="s">
        <v>189</v>
      </c>
      <c r="E152" s="185" t="s">
        <v>1484</v>
      </c>
      <c r="F152" s="186" t="s">
        <v>1485</v>
      </c>
      <c r="G152" s="187" t="s">
        <v>218</v>
      </c>
      <c r="H152" s="188">
        <v>4.8</v>
      </c>
      <c r="I152" s="189"/>
      <c r="J152" s="190">
        <f>ROUND(I152*H152,1)</f>
        <v>0</v>
      </c>
      <c r="K152" s="191"/>
      <c r="L152" s="36"/>
      <c r="M152" s="192" t="s">
        <v>1</v>
      </c>
      <c r="N152" s="193" t="s">
        <v>44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1.8</v>
      </c>
      <c r="T152" s="195">
        <f>S152*H152</f>
        <v>8.64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193</v>
      </c>
      <c r="AT152" s="196" t="s">
        <v>189</v>
      </c>
      <c r="AU152" s="196" t="s">
        <v>89</v>
      </c>
      <c r="AY152" s="14" t="s">
        <v>186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87</v>
      </c>
      <c r="BK152" s="197">
        <f>ROUND(I152*H152,1)</f>
        <v>0</v>
      </c>
      <c r="BL152" s="14" t="s">
        <v>193</v>
      </c>
      <c r="BM152" s="196" t="s">
        <v>1486</v>
      </c>
    </row>
    <row r="153" spans="1:47" s="2" customFormat="1" ht="19.5">
      <c r="A153" s="31"/>
      <c r="B153" s="32"/>
      <c r="C153" s="33"/>
      <c r="D153" s="198" t="s">
        <v>206</v>
      </c>
      <c r="E153" s="33"/>
      <c r="F153" s="199" t="s">
        <v>1487</v>
      </c>
      <c r="G153" s="33"/>
      <c r="H153" s="33"/>
      <c r="I153" s="200"/>
      <c r="J153" s="33"/>
      <c r="K153" s="33"/>
      <c r="L153" s="36"/>
      <c r="M153" s="201"/>
      <c r="N153" s="202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206</v>
      </c>
      <c r="AU153" s="14" t="s">
        <v>89</v>
      </c>
    </row>
    <row r="154" spans="1:65" s="2" customFormat="1" ht="16.5" customHeight="1">
      <c r="A154" s="31"/>
      <c r="B154" s="32"/>
      <c r="C154" s="184" t="s">
        <v>231</v>
      </c>
      <c r="D154" s="184" t="s">
        <v>189</v>
      </c>
      <c r="E154" s="185" t="s">
        <v>241</v>
      </c>
      <c r="F154" s="186" t="s">
        <v>242</v>
      </c>
      <c r="G154" s="187" t="s">
        <v>197</v>
      </c>
      <c r="H154" s="188">
        <v>5.21</v>
      </c>
      <c r="I154" s="189"/>
      <c r="J154" s="190">
        <f>ROUND(I154*H154,1)</f>
        <v>0</v>
      </c>
      <c r="K154" s="191"/>
      <c r="L154" s="36"/>
      <c r="M154" s="192" t="s">
        <v>1</v>
      </c>
      <c r="N154" s="193" t="s">
        <v>44</v>
      </c>
      <c r="O154" s="68"/>
      <c r="P154" s="194">
        <f>O154*H154</f>
        <v>0</v>
      </c>
      <c r="Q154" s="194">
        <v>0</v>
      </c>
      <c r="R154" s="194">
        <f>Q154*H154</f>
        <v>0</v>
      </c>
      <c r="S154" s="194">
        <v>0.055</v>
      </c>
      <c r="T154" s="195">
        <f>S154*H154</f>
        <v>0.28655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193</v>
      </c>
      <c r="AT154" s="196" t="s">
        <v>189</v>
      </c>
      <c r="AU154" s="196" t="s">
        <v>89</v>
      </c>
      <c r="AY154" s="14" t="s">
        <v>186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87</v>
      </c>
      <c r="BK154" s="197">
        <f>ROUND(I154*H154,1)</f>
        <v>0</v>
      </c>
      <c r="BL154" s="14" t="s">
        <v>193</v>
      </c>
      <c r="BM154" s="196" t="s">
        <v>243</v>
      </c>
    </row>
    <row r="155" spans="1:65" s="2" customFormat="1" ht="16.5" customHeight="1">
      <c r="A155" s="31"/>
      <c r="B155" s="32"/>
      <c r="C155" s="184" t="s">
        <v>235</v>
      </c>
      <c r="D155" s="184" t="s">
        <v>189</v>
      </c>
      <c r="E155" s="185" t="s">
        <v>245</v>
      </c>
      <c r="F155" s="186" t="s">
        <v>246</v>
      </c>
      <c r="G155" s="187" t="s">
        <v>197</v>
      </c>
      <c r="H155" s="188">
        <v>5.76</v>
      </c>
      <c r="I155" s="189"/>
      <c r="J155" s="190">
        <f>ROUND(I155*H155,1)</f>
        <v>0</v>
      </c>
      <c r="K155" s="191"/>
      <c r="L155" s="36"/>
      <c r="M155" s="192" t="s">
        <v>1</v>
      </c>
      <c r="N155" s="193" t="s">
        <v>44</v>
      </c>
      <c r="O155" s="68"/>
      <c r="P155" s="194">
        <f>O155*H155</f>
        <v>0</v>
      </c>
      <c r="Q155" s="194">
        <v>0</v>
      </c>
      <c r="R155" s="194">
        <f>Q155*H155</f>
        <v>0</v>
      </c>
      <c r="S155" s="194">
        <v>0.088</v>
      </c>
      <c r="T155" s="195">
        <f>S155*H155</f>
        <v>0.50688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193</v>
      </c>
      <c r="AT155" s="196" t="s">
        <v>189</v>
      </c>
      <c r="AU155" s="196" t="s">
        <v>89</v>
      </c>
      <c r="AY155" s="14" t="s">
        <v>186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87</v>
      </c>
      <c r="BK155" s="197">
        <f>ROUND(I155*H155,1)</f>
        <v>0</v>
      </c>
      <c r="BL155" s="14" t="s">
        <v>193</v>
      </c>
      <c r="BM155" s="196" t="s">
        <v>247</v>
      </c>
    </row>
    <row r="156" spans="1:47" s="2" customFormat="1" ht="29.25">
      <c r="A156" s="31"/>
      <c r="B156" s="32"/>
      <c r="C156" s="33"/>
      <c r="D156" s="198" t="s">
        <v>206</v>
      </c>
      <c r="E156" s="33"/>
      <c r="F156" s="199" t="s">
        <v>1488</v>
      </c>
      <c r="G156" s="33"/>
      <c r="H156" s="33"/>
      <c r="I156" s="200"/>
      <c r="J156" s="33"/>
      <c r="K156" s="33"/>
      <c r="L156" s="36"/>
      <c r="M156" s="201"/>
      <c r="N156" s="202"/>
      <c r="O156" s="68"/>
      <c r="P156" s="68"/>
      <c r="Q156" s="68"/>
      <c r="R156" s="68"/>
      <c r="S156" s="68"/>
      <c r="T156" s="69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4" t="s">
        <v>206</v>
      </c>
      <c r="AU156" s="14" t="s">
        <v>89</v>
      </c>
    </row>
    <row r="157" spans="1:65" s="2" customFormat="1" ht="16.5" customHeight="1">
      <c r="A157" s="31"/>
      <c r="B157" s="32"/>
      <c r="C157" s="184" t="s">
        <v>240</v>
      </c>
      <c r="D157" s="184" t="s">
        <v>189</v>
      </c>
      <c r="E157" s="185" t="s">
        <v>1489</v>
      </c>
      <c r="F157" s="186" t="s">
        <v>1490</v>
      </c>
      <c r="G157" s="187" t="s">
        <v>197</v>
      </c>
      <c r="H157" s="188">
        <v>6.5</v>
      </c>
      <c r="I157" s="189"/>
      <c r="J157" s="190">
        <f>ROUND(I157*H157,1)</f>
        <v>0</v>
      </c>
      <c r="K157" s="191"/>
      <c r="L157" s="36"/>
      <c r="M157" s="192" t="s">
        <v>1</v>
      </c>
      <c r="N157" s="193" t="s">
        <v>44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0.015</v>
      </c>
      <c r="T157" s="195">
        <f>S157*H157</f>
        <v>0.0975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193</v>
      </c>
      <c r="AT157" s="196" t="s">
        <v>189</v>
      </c>
      <c r="AU157" s="196" t="s">
        <v>89</v>
      </c>
      <c r="AY157" s="14" t="s">
        <v>186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87</v>
      </c>
      <c r="BK157" s="197">
        <f>ROUND(I157*H157,1)</f>
        <v>0</v>
      </c>
      <c r="BL157" s="14" t="s">
        <v>193</v>
      </c>
      <c r="BM157" s="196" t="s">
        <v>1491</v>
      </c>
    </row>
    <row r="158" spans="1:47" s="2" customFormat="1" ht="19.5">
      <c r="A158" s="31"/>
      <c r="B158" s="32"/>
      <c r="C158" s="33"/>
      <c r="D158" s="198" t="s">
        <v>206</v>
      </c>
      <c r="E158" s="33"/>
      <c r="F158" s="199" t="s">
        <v>1492</v>
      </c>
      <c r="G158" s="33"/>
      <c r="H158" s="33"/>
      <c r="I158" s="200"/>
      <c r="J158" s="33"/>
      <c r="K158" s="33"/>
      <c r="L158" s="36"/>
      <c r="M158" s="201"/>
      <c r="N158" s="202"/>
      <c r="O158" s="68"/>
      <c r="P158" s="68"/>
      <c r="Q158" s="68"/>
      <c r="R158" s="68"/>
      <c r="S158" s="68"/>
      <c r="T158" s="69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4" t="s">
        <v>206</v>
      </c>
      <c r="AU158" s="14" t="s">
        <v>89</v>
      </c>
    </row>
    <row r="159" spans="1:65" s="2" customFormat="1" ht="16.5" customHeight="1">
      <c r="A159" s="31"/>
      <c r="B159" s="32"/>
      <c r="C159" s="184" t="s">
        <v>244</v>
      </c>
      <c r="D159" s="184" t="s">
        <v>189</v>
      </c>
      <c r="E159" s="185" t="s">
        <v>249</v>
      </c>
      <c r="F159" s="186" t="s">
        <v>250</v>
      </c>
      <c r="G159" s="187" t="s">
        <v>197</v>
      </c>
      <c r="H159" s="188">
        <v>0.5</v>
      </c>
      <c r="I159" s="189"/>
      <c r="J159" s="190">
        <f>ROUND(I159*H159,1)</f>
        <v>0</v>
      </c>
      <c r="K159" s="191"/>
      <c r="L159" s="36"/>
      <c r="M159" s="192" t="s">
        <v>1</v>
      </c>
      <c r="N159" s="193" t="s">
        <v>44</v>
      </c>
      <c r="O159" s="68"/>
      <c r="P159" s="194">
        <f>O159*H159</f>
        <v>0</v>
      </c>
      <c r="Q159" s="194">
        <v>0</v>
      </c>
      <c r="R159" s="194">
        <f>Q159*H159</f>
        <v>0</v>
      </c>
      <c r="S159" s="194">
        <v>0.065</v>
      </c>
      <c r="T159" s="195">
        <f>S159*H159</f>
        <v>0.0325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193</v>
      </c>
      <c r="AT159" s="196" t="s">
        <v>189</v>
      </c>
      <c r="AU159" s="196" t="s">
        <v>89</v>
      </c>
      <c r="AY159" s="14" t="s">
        <v>186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4" t="s">
        <v>87</v>
      </c>
      <c r="BK159" s="197">
        <f>ROUND(I159*H159,1)</f>
        <v>0</v>
      </c>
      <c r="BL159" s="14" t="s">
        <v>193</v>
      </c>
      <c r="BM159" s="196" t="s">
        <v>251</v>
      </c>
    </row>
    <row r="160" spans="1:47" s="2" customFormat="1" ht="19.5">
      <c r="A160" s="31"/>
      <c r="B160" s="32"/>
      <c r="C160" s="33"/>
      <c r="D160" s="198" t="s">
        <v>206</v>
      </c>
      <c r="E160" s="33"/>
      <c r="F160" s="199" t="s">
        <v>1493</v>
      </c>
      <c r="G160" s="33"/>
      <c r="H160" s="33"/>
      <c r="I160" s="200"/>
      <c r="J160" s="33"/>
      <c r="K160" s="33"/>
      <c r="L160" s="36"/>
      <c r="M160" s="201"/>
      <c r="N160" s="202"/>
      <c r="O160" s="68"/>
      <c r="P160" s="68"/>
      <c r="Q160" s="68"/>
      <c r="R160" s="68"/>
      <c r="S160" s="68"/>
      <c r="T160" s="69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4" t="s">
        <v>206</v>
      </c>
      <c r="AU160" s="14" t="s">
        <v>89</v>
      </c>
    </row>
    <row r="161" spans="1:65" s="2" customFormat="1" ht="16.5" customHeight="1">
      <c r="A161" s="31"/>
      <c r="B161" s="32"/>
      <c r="C161" s="184" t="s">
        <v>248</v>
      </c>
      <c r="D161" s="184" t="s">
        <v>189</v>
      </c>
      <c r="E161" s="185" t="s">
        <v>1494</v>
      </c>
      <c r="F161" s="186" t="s">
        <v>1495</v>
      </c>
      <c r="G161" s="187" t="s">
        <v>197</v>
      </c>
      <c r="H161" s="188">
        <v>2.363</v>
      </c>
      <c r="I161" s="189"/>
      <c r="J161" s="190">
        <f>ROUND(I161*H161,1)</f>
        <v>0</v>
      </c>
      <c r="K161" s="191"/>
      <c r="L161" s="36"/>
      <c r="M161" s="192" t="s">
        <v>1</v>
      </c>
      <c r="N161" s="193" t="s">
        <v>44</v>
      </c>
      <c r="O161" s="68"/>
      <c r="P161" s="194">
        <f>O161*H161</f>
        <v>0</v>
      </c>
      <c r="Q161" s="194">
        <v>0</v>
      </c>
      <c r="R161" s="194">
        <f>Q161*H161</f>
        <v>0</v>
      </c>
      <c r="S161" s="194">
        <v>0.063</v>
      </c>
      <c r="T161" s="195">
        <f>S161*H161</f>
        <v>0.148869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193</v>
      </c>
      <c r="AT161" s="196" t="s">
        <v>189</v>
      </c>
      <c r="AU161" s="196" t="s">
        <v>89</v>
      </c>
      <c r="AY161" s="14" t="s">
        <v>186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4" t="s">
        <v>87</v>
      </c>
      <c r="BK161" s="197">
        <f>ROUND(I161*H161,1)</f>
        <v>0</v>
      </c>
      <c r="BL161" s="14" t="s">
        <v>193</v>
      </c>
      <c r="BM161" s="196" t="s">
        <v>1496</v>
      </c>
    </row>
    <row r="162" spans="1:47" s="2" customFormat="1" ht="19.5">
      <c r="A162" s="31"/>
      <c r="B162" s="32"/>
      <c r="C162" s="33"/>
      <c r="D162" s="198" t="s">
        <v>206</v>
      </c>
      <c r="E162" s="33"/>
      <c r="F162" s="199" t="s">
        <v>1497</v>
      </c>
      <c r="G162" s="33"/>
      <c r="H162" s="33"/>
      <c r="I162" s="200"/>
      <c r="J162" s="33"/>
      <c r="K162" s="33"/>
      <c r="L162" s="36"/>
      <c r="M162" s="201"/>
      <c r="N162" s="202"/>
      <c r="O162" s="68"/>
      <c r="P162" s="68"/>
      <c r="Q162" s="68"/>
      <c r="R162" s="68"/>
      <c r="S162" s="68"/>
      <c r="T162" s="69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4" t="s">
        <v>206</v>
      </c>
      <c r="AU162" s="14" t="s">
        <v>89</v>
      </c>
    </row>
    <row r="163" spans="1:65" s="2" customFormat="1" ht="21.75" customHeight="1">
      <c r="A163" s="31"/>
      <c r="B163" s="32"/>
      <c r="C163" s="184" t="s">
        <v>8</v>
      </c>
      <c r="D163" s="184" t="s">
        <v>189</v>
      </c>
      <c r="E163" s="185" t="s">
        <v>257</v>
      </c>
      <c r="F163" s="186" t="s">
        <v>258</v>
      </c>
      <c r="G163" s="187" t="s">
        <v>197</v>
      </c>
      <c r="H163" s="188">
        <v>111.4</v>
      </c>
      <c r="I163" s="189"/>
      <c r="J163" s="190">
        <f>ROUND(I163*H163,1)</f>
        <v>0</v>
      </c>
      <c r="K163" s="191"/>
      <c r="L163" s="36"/>
      <c r="M163" s="192" t="s">
        <v>1</v>
      </c>
      <c r="N163" s="193" t="s">
        <v>44</v>
      </c>
      <c r="O163" s="68"/>
      <c r="P163" s="194">
        <f>O163*H163</f>
        <v>0</v>
      </c>
      <c r="Q163" s="194">
        <v>0</v>
      </c>
      <c r="R163" s="194">
        <f>Q163*H163</f>
        <v>0</v>
      </c>
      <c r="S163" s="194">
        <v>0.01</v>
      </c>
      <c r="T163" s="195">
        <f>S163*H163</f>
        <v>1.114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193</v>
      </c>
      <c r="AT163" s="196" t="s">
        <v>189</v>
      </c>
      <c r="AU163" s="196" t="s">
        <v>89</v>
      </c>
      <c r="AY163" s="14" t="s">
        <v>186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4" t="s">
        <v>87</v>
      </c>
      <c r="BK163" s="197">
        <f>ROUND(I163*H163,1)</f>
        <v>0</v>
      </c>
      <c r="BL163" s="14" t="s">
        <v>193</v>
      </c>
      <c r="BM163" s="196" t="s">
        <v>259</v>
      </c>
    </row>
    <row r="164" spans="1:65" s="2" customFormat="1" ht="16.5" customHeight="1">
      <c r="A164" s="31"/>
      <c r="B164" s="32"/>
      <c r="C164" s="184" t="s">
        <v>256</v>
      </c>
      <c r="D164" s="184" t="s">
        <v>189</v>
      </c>
      <c r="E164" s="185" t="s">
        <v>878</v>
      </c>
      <c r="F164" s="186" t="s">
        <v>879</v>
      </c>
      <c r="G164" s="187" t="s">
        <v>197</v>
      </c>
      <c r="H164" s="188">
        <v>1.62</v>
      </c>
      <c r="I164" s="189"/>
      <c r="J164" s="190">
        <f>ROUND(I164*H164,1)</f>
        <v>0</v>
      </c>
      <c r="K164" s="191"/>
      <c r="L164" s="36"/>
      <c r="M164" s="192" t="s">
        <v>1</v>
      </c>
      <c r="N164" s="193" t="s">
        <v>44</v>
      </c>
      <c r="O164" s="68"/>
      <c r="P164" s="194">
        <f>O164*H164</f>
        <v>0</v>
      </c>
      <c r="Q164" s="194">
        <v>0</v>
      </c>
      <c r="R164" s="194">
        <f>Q164*H164</f>
        <v>0</v>
      </c>
      <c r="S164" s="194">
        <v>0.068</v>
      </c>
      <c r="T164" s="195">
        <f>S164*H164</f>
        <v>0.11016000000000002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193</v>
      </c>
      <c r="AT164" s="196" t="s">
        <v>189</v>
      </c>
      <c r="AU164" s="196" t="s">
        <v>89</v>
      </c>
      <c r="AY164" s="14" t="s">
        <v>186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4" t="s">
        <v>87</v>
      </c>
      <c r="BK164" s="197">
        <f>ROUND(I164*H164,1)</f>
        <v>0</v>
      </c>
      <c r="BL164" s="14" t="s">
        <v>193</v>
      </c>
      <c r="BM164" s="196" t="s">
        <v>880</v>
      </c>
    </row>
    <row r="165" spans="1:47" s="2" customFormat="1" ht="19.5">
      <c r="A165" s="31"/>
      <c r="B165" s="32"/>
      <c r="C165" s="33"/>
      <c r="D165" s="198" t="s">
        <v>206</v>
      </c>
      <c r="E165" s="33"/>
      <c r="F165" s="199" t="s">
        <v>1498</v>
      </c>
      <c r="G165" s="33"/>
      <c r="H165" s="33"/>
      <c r="I165" s="200"/>
      <c r="J165" s="33"/>
      <c r="K165" s="33"/>
      <c r="L165" s="36"/>
      <c r="M165" s="201"/>
      <c r="N165" s="202"/>
      <c r="O165" s="68"/>
      <c r="P165" s="68"/>
      <c r="Q165" s="68"/>
      <c r="R165" s="68"/>
      <c r="S165" s="68"/>
      <c r="T165" s="69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4" t="s">
        <v>206</v>
      </c>
      <c r="AU165" s="14" t="s">
        <v>89</v>
      </c>
    </row>
    <row r="166" spans="1:65" s="2" customFormat="1" ht="16.5" customHeight="1">
      <c r="A166" s="31"/>
      <c r="B166" s="32"/>
      <c r="C166" s="184" t="s">
        <v>260</v>
      </c>
      <c r="D166" s="184" t="s">
        <v>189</v>
      </c>
      <c r="E166" s="185" t="s">
        <v>261</v>
      </c>
      <c r="F166" s="186" t="s">
        <v>262</v>
      </c>
      <c r="G166" s="187" t="s">
        <v>218</v>
      </c>
      <c r="H166" s="188">
        <v>36.4</v>
      </c>
      <c r="I166" s="189"/>
      <c r="J166" s="190">
        <f>ROUND(I166*H166,1)</f>
        <v>0</v>
      </c>
      <c r="K166" s="191"/>
      <c r="L166" s="36"/>
      <c r="M166" s="192" t="s">
        <v>1</v>
      </c>
      <c r="N166" s="193" t="s">
        <v>44</v>
      </c>
      <c r="O166" s="68"/>
      <c r="P166" s="194">
        <f>O166*H166</f>
        <v>0</v>
      </c>
      <c r="Q166" s="194">
        <v>0</v>
      </c>
      <c r="R166" s="194">
        <f>Q166*H166</f>
        <v>0</v>
      </c>
      <c r="S166" s="194">
        <v>0.039</v>
      </c>
      <c r="T166" s="195">
        <f>S166*H166</f>
        <v>1.4196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193</v>
      </c>
      <c r="AT166" s="196" t="s">
        <v>189</v>
      </c>
      <c r="AU166" s="196" t="s">
        <v>89</v>
      </c>
      <c r="AY166" s="14" t="s">
        <v>186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4" t="s">
        <v>87</v>
      </c>
      <c r="BK166" s="197">
        <f>ROUND(I166*H166,1)</f>
        <v>0</v>
      </c>
      <c r="BL166" s="14" t="s">
        <v>193</v>
      </c>
      <c r="BM166" s="196" t="s">
        <v>263</v>
      </c>
    </row>
    <row r="167" spans="1:47" s="2" customFormat="1" ht="87.75">
      <c r="A167" s="31"/>
      <c r="B167" s="32"/>
      <c r="C167" s="33"/>
      <c r="D167" s="198" t="s">
        <v>206</v>
      </c>
      <c r="E167" s="33"/>
      <c r="F167" s="199" t="s">
        <v>1499</v>
      </c>
      <c r="G167" s="33"/>
      <c r="H167" s="33"/>
      <c r="I167" s="200"/>
      <c r="J167" s="33"/>
      <c r="K167" s="33"/>
      <c r="L167" s="36"/>
      <c r="M167" s="201"/>
      <c r="N167" s="202"/>
      <c r="O167" s="68"/>
      <c r="P167" s="68"/>
      <c r="Q167" s="68"/>
      <c r="R167" s="68"/>
      <c r="S167" s="68"/>
      <c r="T167" s="69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4" t="s">
        <v>206</v>
      </c>
      <c r="AU167" s="14" t="s">
        <v>89</v>
      </c>
    </row>
    <row r="168" spans="2:63" s="12" customFormat="1" ht="22.9" customHeight="1">
      <c r="B168" s="168"/>
      <c r="C168" s="169"/>
      <c r="D168" s="170" t="s">
        <v>78</v>
      </c>
      <c r="E168" s="182" t="s">
        <v>265</v>
      </c>
      <c r="F168" s="182" t="s">
        <v>266</v>
      </c>
      <c r="G168" s="169"/>
      <c r="H168" s="169"/>
      <c r="I168" s="172"/>
      <c r="J168" s="183">
        <f>BK168</f>
        <v>0</v>
      </c>
      <c r="K168" s="169"/>
      <c r="L168" s="174"/>
      <c r="M168" s="175"/>
      <c r="N168" s="176"/>
      <c r="O168" s="176"/>
      <c r="P168" s="177">
        <f>SUM(P169:P174)</f>
        <v>0</v>
      </c>
      <c r="Q168" s="176"/>
      <c r="R168" s="177">
        <f>SUM(R169:R174)</f>
        <v>0</v>
      </c>
      <c r="S168" s="176"/>
      <c r="T168" s="178">
        <f>SUM(T169:T174)</f>
        <v>0</v>
      </c>
      <c r="AR168" s="179" t="s">
        <v>87</v>
      </c>
      <c r="AT168" s="180" t="s">
        <v>78</v>
      </c>
      <c r="AU168" s="180" t="s">
        <v>87</v>
      </c>
      <c r="AY168" s="179" t="s">
        <v>186</v>
      </c>
      <c r="BK168" s="181">
        <f>SUM(BK169:BK174)</f>
        <v>0</v>
      </c>
    </row>
    <row r="169" spans="1:65" s="2" customFormat="1" ht="16.5" customHeight="1">
      <c r="A169" s="31"/>
      <c r="B169" s="32"/>
      <c r="C169" s="184" t="s">
        <v>267</v>
      </c>
      <c r="D169" s="184" t="s">
        <v>189</v>
      </c>
      <c r="E169" s="185" t="s">
        <v>268</v>
      </c>
      <c r="F169" s="186" t="s">
        <v>269</v>
      </c>
      <c r="G169" s="187" t="s">
        <v>270</v>
      </c>
      <c r="H169" s="188">
        <v>17.108</v>
      </c>
      <c r="I169" s="189"/>
      <c r="J169" s="190">
        <f aca="true" t="shared" si="10" ref="J169:J174">ROUND(I169*H169,1)</f>
        <v>0</v>
      </c>
      <c r="K169" s="191"/>
      <c r="L169" s="36"/>
      <c r="M169" s="192" t="s">
        <v>1</v>
      </c>
      <c r="N169" s="193" t="s">
        <v>44</v>
      </c>
      <c r="O169" s="68"/>
      <c r="P169" s="194">
        <f aca="true" t="shared" si="11" ref="P169:P174">O169*H169</f>
        <v>0</v>
      </c>
      <c r="Q169" s="194">
        <v>0</v>
      </c>
      <c r="R169" s="194">
        <f aca="true" t="shared" si="12" ref="R169:R174">Q169*H169</f>
        <v>0</v>
      </c>
      <c r="S169" s="194">
        <v>0</v>
      </c>
      <c r="T169" s="195">
        <f aca="true" t="shared" si="13" ref="T169:T174"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193</v>
      </c>
      <c r="AT169" s="196" t="s">
        <v>189</v>
      </c>
      <c r="AU169" s="196" t="s">
        <v>89</v>
      </c>
      <c r="AY169" s="14" t="s">
        <v>186</v>
      </c>
      <c r="BE169" s="197">
        <f aca="true" t="shared" si="14" ref="BE169:BE174">IF(N169="základní",J169,0)</f>
        <v>0</v>
      </c>
      <c r="BF169" s="197">
        <f aca="true" t="shared" si="15" ref="BF169:BF174">IF(N169="snížená",J169,0)</f>
        <v>0</v>
      </c>
      <c r="BG169" s="197">
        <f aca="true" t="shared" si="16" ref="BG169:BG174">IF(N169="zákl. přenesená",J169,0)</f>
        <v>0</v>
      </c>
      <c r="BH169" s="197">
        <f aca="true" t="shared" si="17" ref="BH169:BH174">IF(N169="sníž. přenesená",J169,0)</f>
        <v>0</v>
      </c>
      <c r="BI169" s="197">
        <f aca="true" t="shared" si="18" ref="BI169:BI174">IF(N169="nulová",J169,0)</f>
        <v>0</v>
      </c>
      <c r="BJ169" s="14" t="s">
        <v>87</v>
      </c>
      <c r="BK169" s="197">
        <f aca="true" t="shared" si="19" ref="BK169:BK174">ROUND(I169*H169,1)</f>
        <v>0</v>
      </c>
      <c r="BL169" s="14" t="s">
        <v>193</v>
      </c>
      <c r="BM169" s="196" t="s">
        <v>271</v>
      </c>
    </row>
    <row r="170" spans="1:65" s="2" customFormat="1" ht="16.5" customHeight="1">
      <c r="A170" s="31"/>
      <c r="B170" s="32"/>
      <c r="C170" s="184" t="s">
        <v>272</v>
      </c>
      <c r="D170" s="184" t="s">
        <v>189</v>
      </c>
      <c r="E170" s="185" t="s">
        <v>1500</v>
      </c>
      <c r="F170" s="186" t="s">
        <v>1501</v>
      </c>
      <c r="G170" s="187" t="s">
        <v>270</v>
      </c>
      <c r="H170" s="188">
        <v>17.108</v>
      </c>
      <c r="I170" s="189"/>
      <c r="J170" s="190">
        <f t="shared" si="10"/>
        <v>0</v>
      </c>
      <c r="K170" s="191"/>
      <c r="L170" s="36"/>
      <c r="M170" s="192" t="s">
        <v>1</v>
      </c>
      <c r="N170" s="193" t="s">
        <v>44</v>
      </c>
      <c r="O170" s="68"/>
      <c r="P170" s="194">
        <f t="shared" si="11"/>
        <v>0</v>
      </c>
      <c r="Q170" s="194">
        <v>0</v>
      </c>
      <c r="R170" s="194">
        <f t="shared" si="12"/>
        <v>0</v>
      </c>
      <c r="S170" s="194">
        <v>0</v>
      </c>
      <c r="T170" s="19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193</v>
      </c>
      <c r="AT170" s="196" t="s">
        <v>189</v>
      </c>
      <c r="AU170" s="196" t="s">
        <v>89</v>
      </c>
      <c r="AY170" s="14" t="s">
        <v>186</v>
      </c>
      <c r="BE170" s="197">
        <f t="shared" si="14"/>
        <v>0</v>
      </c>
      <c r="BF170" s="197">
        <f t="shared" si="15"/>
        <v>0</v>
      </c>
      <c r="BG170" s="197">
        <f t="shared" si="16"/>
        <v>0</v>
      </c>
      <c r="BH170" s="197">
        <f t="shared" si="17"/>
        <v>0</v>
      </c>
      <c r="BI170" s="197">
        <f t="shared" si="18"/>
        <v>0</v>
      </c>
      <c r="BJ170" s="14" t="s">
        <v>87</v>
      </c>
      <c r="BK170" s="197">
        <f t="shared" si="19"/>
        <v>0</v>
      </c>
      <c r="BL170" s="14" t="s">
        <v>193</v>
      </c>
      <c r="BM170" s="196" t="s">
        <v>1502</v>
      </c>
    </row>
    <row r="171" spans="1:65" s="2" customFormat="1" ht="21.75" customHeight="1">
      <c r="A171" s="31"/>
      <c r="B171" s="32"/>
      <c r="C171" s="184" t="s">
        <v>276</v>
      </c>
      <c r="D171" s="184" t="s">
        <v>189</v>
      </c>
      <c r="E171" s="185" t="s">
        <v>277</v>
      </c>
      <c r="F171" s="186" t="s">
        <v>278</v>
      </c>
      <c r="G171" s="187" t="s">
        <v>270</v>
      </c>
      <c r="H171" s="188">
        <v>17.108</v>
      </c>
      <c r="I171" s="189"/>
      <c r="J171" s="190">
        <f t="shared" si="10"/>
        <v>0</v>
      </c>
      <c r="K171" s="191"/>
      <c r="L171" s="36"/>
      <c r="M171" s="192" t="s">
        <v>1</v>
      </c>
      <c r="N171" s="193" t="s">
        <v>44</v>
      </c>
      <c r="O171" s="68"/>
      <c r="P171" s="194">
        <f t="shared" si="11"/>
        <v>0</v>
      </c>
      <c r="Q171" s="194">
        <v>0</v>
      </c>
      <c r="R171" s="194">
        <f t="shared" si="12"/>
        <v>0</v>
      </c>
      <c r="S171" s="194">
        <v>0</v>
      </c>
      <c r="T171" s="19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193</v>
      </c>
      <c r="AT171" s="196" t="s">
        <v>189</v>
      </c>
      <c r="AU171" s="196" t="s">
        <v>89</v>
      </c>
      <c r="AY171" s="14" t="s">
        <v>186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4" t="s">
        <v>87</v>
      </c>
      <c r="BK171" s="197">
        <f t="shared" si="19"/>
        <v>0</v>
      </c>
      <c r="BL171" s="14" t="s">
        <v>193</v>
      </c>
      <c r="BM171" s="196" t="s">
        <v>279</v>
      </c>
    </row>
    <row r="172" spans="1:65" s="2" customFormat="1" ht="16.5" customHeight="1">
      <c r="A172" s="31"/>
      <c r="B172" s="32"/>
      <c r="C172" s="184" t="s">
        <v>7</v>
      </c>
      <c r="D172" s="184" t="s">
        <v>189</v>
      </c>
      <c r="E172" s="185" t="s">
        <v>280</v>
      </c>
      <c r="F172" s="186" t="s">
        <v>281</v>
      </c>
      <c r="G172" s="187" t="s">
        <v>270</v>
      </c>
      <c r="H172" s="188">
        <v>17.108</v>
      </c>
      <c r="I172" s="189"/>
      <c r="J172" s="190">
        <f t="shared" si="10"/>
        <v>0</v>
      </c>
      <c r="K172" s="191"/>
      <c r="L172" s="36"/>
      <c r="M172" s="192" t="s">
        <v>1</v>
      </c>
      <c r="N172" s="193" t="s">
        <v>44</v>
      </c>
      <c r="O172" s="68"/>
      <c r="P172" s="194">
        <f t="shared" si="11"/>
        <v>0</v>
      </c>
      <c r="Q172" s="194">
        <v>0</v>
      </c>
      <c r="R172" s="194">
        <f t="shared" si="12"/>
        <v>0</v>
      </c>
      <c r="S172" s="194">
        <v>0</v>
      </c>
      <c r="T172" s="19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193</v>
      </c>
      <c r="AT172" s="196" t="s">
        <v>189</v>
      </c>
      <c r="AU172" s="196" t="s">
        <v>89</v>
      </c>
      <c r="AY172" s="14" t="s">
        <v>186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4" t="s">
        <v>87</v>
      </c>
      <c r="BK172" s="197">
        <f t="shared" si="19"/>
        <v>0</v>
      </c>
      <c r="BL172" s="14" t="s">
        <v>193</v>
      </c>
      <c r="BM172" s="196" t="s">
        <v>282</v>
      </c>
    </row>
    <row r="173" spans="1:65" s="2" customFormat="1" ht="16.5" customHeight="1">
      <c r="A173" s="31"/>
      <c r="B173" s="32"/>
      <c r="C173" s="184" t="s">
        <v>283</v>
      </c>
      <c r="D173" s="184" t="s">
        <v>189</v>
      </c>
      <c r="E173" s="185" t="s">
        <v>284</v>
      </c>
      <c r="F173" s="186" t="s">
        <v>285</v>
      </c>
      <c r="G173" s="187" t="s">
        <v>270</v>
      </c>
      <c r="H173" s="188">
        <v>325.052</v>
      </c>
      <c r="I173" s="189"/>
      <c r="J173" s="190">
        <f t="shared" si="10"/>
        <v>0</v>
      </c>
      <c r="K173" s="191"/>
      <c r="L173" s="36"/>
      <c r="M173" s="192" t="s">
        <v>1</v>
      </c>
      <c r="N173" s="193" t="s">
        <v>44</v>
      </c>
      <c r="O173" s="68"/>
      <c r="P173" s="194">
        <f t="shared" si="11"/>
        <v>0</v>
      </c>
      <c r="Q173" s="194">
        <v>0</v>
      </c>
      <c r="R173" s="194">
        <f t="shared" si="12"/>
        <v>0</v>
      </c>
      <c r="S173" s="194">
        <v>0</v>
      </c>
      <c r="T173" s="19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193</v>
      </c>
      <c r="AT173" s="196" t="s">
        <v>189</v>
      </c>
      <c r="AU173" s="196" t="s">
        <v>89</v>
      </c>
      <c r="AY173" s="14" t="s">
        <v>186</v>
      </c>
      <c r="BE173" s="197">
        <f t="shared" si="14"/>
        <v>0</v>
      </c>
      <c r="BF173" s="197">
        <f t="shared" si="15"/>
        <v>0</v>
      </c>
      <c r="BG173" s="197">
        <f t="shared" si="16"/>
        <v>0</v>
      </c>
      <c r="BH173" s="197">
        <f t="shared" si="17"/>
        <v>0</v>
      </c>
      <c r="BI173" s="197">
        <f t="shared" si="18"/>
        <v>0</v>
      </c>
      <c r="BJ173" s="14" t="s">
        <v>87</v>
      </c>
      <c r="BK173" s="197">
        <f t="shared" si="19"/>
        <v>0</v>
      </c>
      <c r="BL173" s="14" t="s">
        <v>193</v>
      </c>
      <c r="BM173" s="196" t="s">
        <v>286</v>
      </c>
    </row>
    <row r="174" spans="1:65" s="2" customFormat="1" ht="24.2" customHeight="1">
      <c r="A174" s="31"/>
      <c r="B174" s="32"/>
      <c r="C174" s="184" t="s">
        <v>287</v>
      </c>
      <c r="D174" s="184" t="s">
        <v>189</v>
      </c>
      <c r="E174" s="185" t="s">
        <v>288</v>
      </c>
      <c r="F174" s="186" t="s">
        <v>289</v>
      </c>
      <c r="G174" s="187" t="s">
        <v>270</v>
      </c>
      <c r="H174" s="188">
        <v>17.108</v>
      </c>
      <c r="I174" s="189"/>
      <c r="J174" s="190">
        <f t="shared" si="10"/>
        <v>0</v>
      </c>
      <c r="K174" s="191"/>
      <c r="L174" s="36"/>
      <c r="M174" s="192" t="s">
        <v>1</v>
      </c>
      <c r="N174" s="193" t="s">
        <v>44</v>
      </c>
      <c r="O174" s="68"/>
      <c r="P174" s="194">
        <f t="shared" si="11"/>
        <v>0</v>
      </c>
      <c r="Q174" s="194">
        <v>0</v>
      </c>
      <c r="R174" s="194">
        <f t="shared" si="12"/>
        <v>0</v>
      </c>
      <c r="S174" s="194">
        <v>0</v>
      </c>
      <c r="T174" s="19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193</v>
      </c>
      <c r="AT174" s="196" t="s">
        <v>189</v>
      </c>
      <c r="AU174" s="196" t="s">
        <v>89</v>
      </c>
      <c r="AY174" s="14" t="s">
        <v>186</v>
      </c>
      <c r="BE174" s="197">
        <f t="shared" si="14"/>
        <v>0</v>
      </c>
      <c r="BF174" s="197">
        <f t="shared" si="15"/>
        <v>0</v>
      </c>
      <c r="BG174" s="197">
        <f t="shared" si="16"/>
        <v>0</v>
      </c>
      <c r="BH174" s="197">
        <f t="shared" si="17"/>
        <v>0</v>
      </c>
      <c r="BI174" s="197">
        <f t="shared" si="18"/>
        <v>0</v>
      </c>
      <c r="BJ174" s="14" t="s">
        <v>87</v>
      </c>
      <c r="BK174" s="197">
        <f t="shared" si="19"/>
        <v>0</v>
      </c>
      <c r="BL174" s="14" t="s">
        <v>193</v>
      </c>
      <c r="BM174" s="196" t="s">
        <v>290</v>
      </c>
    </row>
    <row r="175" spans="2:63" s="12" customFormat="1" ht="22.9" customHeight="1">
      <c r="B175" s="168"/>
      <c r="C175" s="169"/>
      <c r="D175" s="170" t="s">
        <v>78</v>
      </c>
      <c r="E175" s="182" t="s">
        <v>291</v>
      </c>
      <c r="F175" s="182" t="s">
        <v>292</v>
      </c>
      <c r="G175" s="169"/>
      <c r="H175" s="169"/>
      <c r="I175" s="172"/>
      <c r="J175" s="183">
        <f>BK175</f>
        <v>0</v>
      </c>
      <c r="K175" s="169"/>
      <c r="L175" s="174"/>
      <c r="M175" s="175"/>
      <c r="N175" s="176"/>
      <c r="O175" s="176"/>
      <c r="P175" s="177">
        <f>SUM(P176:P177)</f>
        <v>0</v>
      </c>
      <c r="Q175" s="176"/>
      <c r="R175" s="177">
        <f>SUM(R176:R177)</f>
        <v>0</v>
      </c>
      <c r="S175" s="176"/>
      <c r="T175" s="178">
        <f>SUM(T176:T177)</f>
        <v>0</v>
      </c>
      <c r="AR175" s="179" t="s">
        <v>87</v>
      </c>
      <c r="AT175" s="180" t="s">
        <v>78</v>
      </c>
      <c r="AU175" s="180" t="s">
        <v>87</v>
      </c>
      <c r="AY175" s="179" t="s">
        <v>186</v>
      </c>
      <c r="BK175" s="181">
        <f>SUM(BK176:BK177)</f>
        <v>0</v>
      </c>
    </row>
    <row r="176" spans="1:65" s="2" customFormat="1" ht="16.5" customHeight="1">
      <c r="A176" s="31"/>
      <c r="B176" s="32"/>
      <c r="C176" s="184" t="s">
        <v>293</v>
      </c>
      <c r="D176" s="184" t="s">
        <v>189</v>
      </c>
      <c r="E176" s="185" t="s">
        <v>1393</v>
      </c>
      <c r="F176" s="186" t="s">
        <v>1394</v>
      </c>
      <c r="G176" s="187" t="s">
        <v>270</v>
      </c>
      <c r="H176" s="188">
        <v>3.402</v>
      </c>
      <c r="I176" s="189"/>
      <c r="J176" s="190">
        <f>ROUND(I176*H176,1)</f>
        <v>0</v>
      </c>
      <c r="K176" s="191"/>
      <c r="L176" s="36"/>
      <c r="M176" s="192" t="s">
        <v>1</v>
      </c>
      <c r="N176" s="193" t="s">
        <v>44</v>
      </c>
      <c r="O176" s="68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193</v>
      </c>
      <c r="AT176" s="196" t="s">
        <v>189</v>
      </c>
      <c r="AU176" s="196" t="s">
        <v>89</v>
      </c>
      <c r="AY176" s="14" t="s">
        <v>186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4" t="s">
        <v>87</v>
      </c>
      <c r="BK176" s="197">
        <f>ROUND(I176*H176,1)</f>
        <v>0</v>
      </c>
      <c r="BL176" s="14" t="s">
        <v>193</v>
      </c>
      <c r="BM176" s="196" t="s">
        <v>1503</v>
      </c>
    </row>
    <row r="177" spans="1:65" s="2" customFormat="1" ht="16.5" customHeight="1">
      <c r="A177" s="31"/>
      <c r="B177" s="32"/>
      <c r="C177" s="184" t="s">
        <v>297</v>
      </c>
      <c r="D177" s="184" t="s">
        <v>189</v>
      </c>
      <c r="E177" s="185" t="s">
        <v>298</v>
      </c>
      <c r="F177" s="186" t="s">
        <v>299</v>
      </c>
      <c r="G177" s="187" t="s">
        <v>270</v>
      </c>
      <c r="H177" s="188">
        <v>3.402</v>
      </c>
      <c r="I177" s="189"/>
      <c r="J177" s="190">
        <f>ROUND(I177*H177,1)</f>
        <v>0</v>
      </c>
      <c r="K177" s="191"/>
      <c r="L177" s="36"/>
      <c r="M177" s="192" t="s">
        <v>1</v>
      </c>
      <c r="N177" s="193" t="s">
        <v>44</v>
      </c>
      <c r="O177" s="68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193</v>
      </c>
      <c r="AT177" s="196" t="s">
        <v>189</v>
      </c>
      <c r="AU177" s="196" t="s">
        <v>89</v>
      </c>
      <c r="AY177" s="14" t="s">
        <v>186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4" t="s">
        <v>87</v>
      </c>
      <c r="BK177" s="197">
        <f>ROUND(I177*H177,1)</f>
        <v>0</v>
      </c>
      <c r="BL177" s="14" t="s">
        <v>193</v>
      </c>
      <c r="BM177" s="196" t="s">
        <v>300</v>
      </c>
    </row>
    <row r="178" spans="2:63" s="12" customFormat="1" ht="25.9" customHeight="1">
      <c r="B178" s="168"/>
      <c r="C178" s="169"/>
      <c r="D178" s="170" t="s">
        <v>78</v>
      </c>
      <c r="E178" s="171" t="s">
        <v>301</v>
      </c>
      <c r="F178" s="171" t="s">
        <v>302</v>
      </c>
      <c r="G178" s="169"/>
      <c r="H178" s="169"/>
      <c r="I178" s="172"/>
      <c r="J178" s="173">
        <f>BK178</f>
        <v>0</v>
      </c>
      <c r="K178" s="169"/>
      <c r="L178" s="174"/>
      <c r="M178" s="175"/>
      <c r="N178" s="176"/>
      <c r="O178" s="176"/>
      <c r="P178" s="177">
        <f>P179+P190+P208+P224+P233+P237+P242+P245+P253+P262+P278+P281+P298+P312+P324+P330</f>
        <v>0</v>
      </c>
      <c r="Q178" s="176"/>
      <c r="R178" s="177">
        <f>R179+R190+R208+R224+R233+R237+R242+R245+R253+R262+R278+R281+R298+R312+R324+R330</f>
        <v>5.6576608</v>
      </c>
      <c r="S178" s="176"/>
      <c r="T178" s="178">
        <f>T179+T190+T208+T224+T233+T237+T242+T245+T253+T262+T278+T281+T298+T312+T324+T330</f>
        <v>4.75177575</v>
      </c>
      <c r="AR178" s="179" t="s">
        <v>89</v>
      </c>
      <c r="AT178" s="180" t="s">
        <v>78</v>
      </c>
      <c r="AU178" s="180" t="s">
        <v>79</v>
      </c>
      <c r="AY178" s="179" t="s">
        <v>186</v>
      </c>
      <c r="BK178" s="181">
        <f>BK179+BK190+BK208+BK224+BK233+BK237+BK242+BK245+BK253+BK262+BK278+BK281+BK298+BK312+BK324+BK330</f>
        <v>0</v>
      </c>
    </row>
    <row r="179" spans="2:63" s="12" customFormat="1" ht="22.9" customHeight="1">
      <c r="B179" s="168"/>
      <c r="C179" s="169"/>
      <c r="D179" s="170" t="s">
        <v>78</v>
      </c>
      <c r="E179" s="182" t="s">
        <v>303</v>
      </c>
      <c r="F179" s="182" t="s">
        <v>304</v>
      </c>
      <c r="G179" s="169"/>
      <c r="H179" s="169"/>
      <c r="I179" s="172"/>
      <c r="J179" s="183">
        <f>BK179</f>
        <v>0</v>
      </c>
      <c r="K179" s="169"/>
      <c r="L179" s="174"/>
      <c r="M179" s="175"/>
      <c r="N179" s="176"/>
      <c r="O179" s="176"/>
      <c r="P179" s="177">
        <f>SUM(P180:P189)</f>
        <v>0</v>
      </c>
      <c r="Q179" s="176"/>
      <c r="R179" s="177">
        <f>SUM(R180:R189)</f>
        <v>0.00676</v>
      </c>
      <c r="S179" s="176"/>
      <c r="T179" s="178">
        <f>SUM(T180:T189)</f>
        <v>0.1492</v>
      </c>
      <c r="AR179" s="179" t="s">
        <v>89</v>
      </c>
      <c r="AT179" s="180" t="s">
        <v>78</v>
      </c>
      <c r="AU179" s="180" t="s">
        <v>87</v>
      </c>
      <c r="AY179" s="179" t="s">
        <v>186</v>
      </c>
      <c r="BK179" s="181">
        <f>SUM(BK180:BK189)</f>
        <v>0</v>
      </c>
    </row>
    <row r="180" spans="1:65" s="2" customFormat="1" ht="16.5" customHeight="1">
      <c r="A180" s="31"/>
      <c r="B180" s="32"/>
      <c r="C180" s="184" t="s">
        <v>305</v>
      </c>
      <c r="D180" s="184" t="s">
        <v>189</v>
      </c>
      <c r="E180" s="185" t="s">
        <v>306</v>
      </c>
      <c r="F180" s="186" t="s">
        <v>307</v>
      </c>
      <c r="G180" s="187" t="s">
        <v>308</v>
      </c>
      <c r="H180" s="188">
        <v>10</v>
      </c>
      <c r="I180" s="189"/>
      <c r="J180" s="190">
        <f aca="true" t="shared" si="20" ref="J180:J189">ROUND(I180*H180,1)</f>
        <v>0</v>
      </c>
      <c r="K180" s="191"/>
      <c r="L180" s="36"/>
      <c r="M180" s="192" t="s">
        <v>1</v>
      </c>
      <c r="N180" s="193" t="s">
        <v>44</v>
      </c>
      <c r="O180" s="68"/>
      <c r="P180" s="194">
        <f aca="true" t="shared" si="21" ref="P180:P189">O180*H180</f>
        <v>0</v>
      </c>
      <c r="Q180" s="194">
        <v>0</v>
      </c>
      <c r="R180" s="194">
        <f aca="true" t="shared" si="22" ref="R180:R189">Q180*H180</f>
        <v>0</v>
      </c>
      <c r="S180" s="194">
        <v>0.01492</v>
      </c>
      <c r="T180" s="195">
        <f aca="true" t="shared" si="23" ref="T180:T189">S180*H180</f>
        <v>0.1492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256</v>
      </c>
      <c r="AT180" s="196" t="s">
        <v>189</v>
      </c>
      <c r="AU180" s="196" t="s">
        <v>89</v>
      </c>
      <c r="AY180" s="14" t="s">
        <v>186</v>
      </c>
      <c r="BE180" s="197">
        <f aca="true" t="shared" si="24" ref="BE180:BE189">IF(N180="základní",J180,0)</f>
        <v>0</v>
      </c>
      <c r="BF180" s="197">
        <f aca="true" t="shared" si="25" ref="BF180:BF189">IF(N180="snížená",J180,0)</f>
        <v>0</v>
      </c>
      <c r="BG180" s="197">
        <f aca="true" t="shared" si="26" ref="BG180:BG189">IF(N180="zákl. přenesená",J180,0)</f>
        <v>0</v>
      </c>
      <c r="BH180" s="197">
        <f aca="true" t="shared" si="27" ref="BH180:BH189">IF(N180="sníž. přenesená",J180,0)</f>
        <v>0</v>
      </c>
      <c r="BI180" s="197">
        <f aca="true" t="shared" si="28" ref="BI180:BI189">IF(N180="nulová",J180,0)</f>
        <v>0</v>
      </c>
      <c r="BJ180" s="14" t="s">
        <v>87</v>
      </c>
      <c r="BK180" s="197">
        <f aca="true" t="shared" si="29" ref="BK180:BK189">ROUND(I180*H180,1)</f>
        <v>0</v>
      </c>
      <c r="BL180" s="14" t="s">
        <v>256</v>
      </c>
      <c r="BM180" s="196" t="s">
        <v>309</v>
      </c>
    </row>
    <row r="181" spans="1:65" s="2" customFormat="1" ht="16.5" customHeight="1">
      <c r="A181" s="31"/>
      <c r="B181" s="32"/>
      <c r="C181" s="184" t="s">
        <v>310</v>
      </c>
      <c r="D181" s="184" t="s">
        <v>189</v>
      </c>
      <c r="E181" s="185" t="s">
        <v>311</v>
      </c>
      <c r="F181" s="186" t="s">
        <v>312</v>
      </c>
      <c r="G181" s="187" t="s">
        <v>192</v>
      </c>
      <c r="H181" s="188">
        <v>2</v>
      </c>
      <c r="I181" s="189"/>
      <c r="J181" s="190">
        <f t="shared" si="20"/>
        <v>0</v>
      </c>
      <c r="K181" s="191"/>
      <c r="L181" s="36"/>
      <c r="M181" s="192" t="s">
        <v>1</v>
      </c>
      <c r="N181" s="193" t="s">
        <v>44</v>
      </c>
      <c r="O181" s="68"/>
      <c r="P181" s="194">
        <f t="shared" si="21"/>
        <v>0</v>
      </c>
      <c r="Q181" s="194">
        <v>0.0005</v>
      </c>
      <c r="R181" s="194">
        <f t="shared" si="22"/>
        <v>0.001</v>
      </c>
      <c r="S181" s="194">
        <v>0</v>
      </c>
      <c r="T181" s="19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256</v>
      </c>
      <c r="AT181" s="196" t="s">
        <v>189</v>
      </c>
      <c r="AU181" s="196" t="s">
        <v>89</v>
      </c>
      <c r="AY181" s="14" t="s">
        <v>186</v>
      </c>
      <c r="BE181" s="197">
        <f t="shared" si="24"/>
        <v>0</v>
      </c>
      <c r="BF181" s="197">
        <f t="shared" si="25"/>
        <v>0</v>
      </c>
      <c r="BG181" s="197">
        <f t="shared" si="26"/>
        <v>0</v>
      </c>
      <c r="BH181" s="197">
        <f t="shared" si="27"/>
        <v>0</v>
      </c>
      <c r="BI181" s="197">
        <f t="shared" si="28"/>
        <v>0</v>
      </c>
      <c r="BJ181" s="14" t="s">
        <v>87</v>
      </c>
      <c r="BK181" s="197">
        <f t="shared" si="29"/>
        <v>0</v>
      </c>
      <c r="BL181" s="14" t="s">
        <v>256</v>
      </c>
      <c r="BM181" s="196" t="s">
        <v>313</v>
      </c>
    </row>
    <row r="182" spans="1:65" s="2" customFormat="1" ht="16.5" customHeight="1">
      <c r="A182" s="31"/>
      <c r="B182" s="32"/>
      <c r="C182" s="184" t="s">
        <v>314</v>
      </c>
      <c r="D182" s="184" t="s">
        <v>189</v>
      </c>
      <c r="E182" s="185" t="s">
        <v>315</v>
      </c>
      <c r="F182" s="186" t="s">
        <v>316</v>
      </c>
      <c r="G182" s="187" t="s">
        <v>192</v>
      </c>
      <c r="H182" s="188">
        <v>2</v>
      </c>
      <c r="I182" s="189"/>
      <c r="J182" s="190">
        <f t="shared" si="20"/>
        <v>0</v>
      </c>
      <c r="K182" s="191"/>
      <c r="L182" s="36"/>
      <c r="M182" s="192" t="s">
        <v>1</v>
      </c>
      <c r="N182" s="193" t="s">
        <v>44</v>
      </c>
      <c r="O182" s="68"/>
      <c r="P182" s="194">
        <f t="shared" si="21"/>
        <v>0</v>
      </c>
      <c r="Q182" s="194">
        <v>0.00031</v>
      </c>
      <c r="R182" s="194">
        <f t="shared" si="22"/>
        <v>0.00062</v>
      </c>
      <c r="S182" s="194">
        <v>0</v>
      </c>
      <c r="T182" s="19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256</v>
      </c>
      <c r="AT182" s="196" t="s">
        <v>189</v>
      </c>
      <c r="AU182" s="196" t="s">
        <v>89</v>
      </c>
      <c r="AY182" s="14" t="s">
        <v>186</v>
      </c>
      <c r="BE182" s="197">
        <f t="shared" si="24"/>
        <v>0</v>
      </c>
      <c r="BF182" s="197">
        <f t="shared" si="25"/>
        <v>0</v>
      </c>
      <c r="BG182" s="197">
        <f t="shared" si="26"/>
        <v>0</v>
      </c>
      <c r="BH182" s="197">
        <f t="shared" si="27"/>
        <v>0</v>
      </c>
      <c r="BI182" s="197">
        <f t="shared" si="28"/>
        <v>0</v>
      </c>
      <c r="BJ182" s="14" t="s">
        <v>87</v>
      </c>
      <c r="BK182" s="197">
        <f t="shared" si="29"/>
        <v>0</v>
      </c>
      <c r="BL182" s="14" t="s">
        <v>256</v>
      </c>
      <c r="BM182" s="196" t="s">
        <v>317</v>
      </c>
    </row>
    <row r="183" spans="1:65" s="2" customFormat="1" ht="16.5" customHeight="1">
      <c r="A183" s="31"/>
      <c r="B183" s="32"/>
      <c r="C183" s="184" t="s">
        <v>318</v>
      </c>
      <c r="D183" s="184" t="s">
        <v>189</v>
      </c>
      <c r="E183" s="185" t="s">
        <v>323</v>
      </c>
      <c r="F183" s="186" t="s">
        <v>882</v>
      </c>
      <c r="G183" s="187" t="s">
        <v>308</v>
      </c>
      <c r="H183" s="188">
        <v>10</v>
      </c>
      <c r="I183" s="189"/>
      <c r="J183" s="190">
        <f t="shared" si="20"/>
        <v>0</v>
      </c>
      <c r="K183" s="191"/>
      <c r="L183" s="36"/>
      <c r="M183" s="192" t="s">
        <v>1</v>
      </c>
      <c r="N183" s="193" t="s">
        <v>44</v>
      </c>
      <c r="O183" s="68"/>
      <c r="P183" s="194">
        <f t="shared" si="21"/>
        <v>0</v>
      </c>
      <c r="Q183" s="194">
        <v>0.00048</v>
      </c>
      <c r="R183" s="194">
        <f t="shared" si="22"/>
        <v>0.0048000000000000004</v>
      </c>
      <c r="S183" s="194">
        <v>0</v>
      </c>
      <c r="T183" s="19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256</v>
      </c>
      <c r="AT183" s="196" t="s">
        <v>189</v>
      </c>
      <c r="AU183" s="196" t="s">
        <v>89</v>
      </c>
      <c r="AY183" s="14" t="s">
        <v>186</v>
      </c>
      <c r="BE183" s="197">
        <f t="shared" si="24"/>
        <v>0</v>
      </c>
      <c r="BF183" s="197">
        <f t="shared" si="25"/>
        <v>0</v>
      </c>
      <c r="BG183" s="197">
        <f t="shared" si="26"/>
        <v>0</v>
      </c>
      <c r="BH183" s="197">
        <f t="shared" si="27"/>
        <v>0</v>
      </c>
      <c r="BI183" s="197">
        <f t="shared" si="28"/>
        <v>0</v>
      </c>
      <c r="BJ183" s="14" t="s">
        <v>87</v>
      </c>
      <c r="BK183" s="197">
        <f t="shared" si="29"/>
        <v>0</v>
      </c>
      <c r="BL183" s="14" t="s">
        <v>256</v>
      </c>
      <c r="BM183" s="196" t="s">
        <v>883</v>
      </c>
    </row>
    <row r="184" spans="1:65" s="2" customFormat="1" ht="16.5" customHeight="1">
      <c r="A184" s="31"/>
      <c r="B184" s="32"/>
      <c r="C184" s="184" t="s">
        <v>322</v>
      </c>
      <c r="D184" s="184" t="s">
        <v>189</v>
      </c>
      <c r="E184" s="185" t="s">
        <v>339</v>
      </c>
      <c r="F184" s="186" t="s">
        <v>340</v>
      </c>
      <c r="G184" s="187" t="s">
        <v>192</v>
      </c>
      <c r="H184" s="188">
        <v>2</v>
      </c>
      <c r="I184" s="189"/>
      <c r="J184" s="190">
        <f t="shared" si="20"/>
        <v>0</v>
      </c>
      <c r="K184" s="191"/>
      <c r="L184" s="36"/>
      <c r="M184" s="192" t="s">
        <v>1</v>
      </c>
      <c r="N184" s="193" t="s">
        <v>44</v>
      </c>
      <c r="O184" s="68"/>
      <c r="P184" s="194">
        <f t="shared" si="21"/>
        <v>0</v>
      </c>
      <c r="Q184" s="194">
        <v>0</v>
      </c>
      <c r="R184" s="194">
        <f t="shared" si="22"/>
        <v>0</v>
      </c>
      <c r="S184" s="194">
        <v>0</v>
      </c>
      <c r="T184" s="19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256</v>
      </c>
      <c r="AT184" s="196" t="s">
        <v>189</v>
      </c>
      <c r="AU184" s="196" t="s">
        <v>89</v>
      </c>
      <c r="AY184" s="14" t="s">
        <v>186</v>
      </c>
      <c r="BE184" s="197">
        <f t="shared" si="24"/>
        <v>0</v>
      </c>
      <c r="BF184" s="197">
        <f t="shared" si="25"/>
        <v>0</v>
      </c>
      <c r="BG184" s="197">
        <f t="shared" si="26"/>
        <v>0</v>
      </c>
      <c r="BH184" s="197">
        <f t="shared" si="27"/>
        <v>0</v>
      </c>
      <c r="BI184" s="197">
        <f t="shared" si="28"/>
        <v>0</v>
      </c>
      <c r="BJ184" s="14" t="s">
        <v>87</v>
      </c>
      <c r="BK184" s="197">
        <f t="shared" si="29"/>
        <v>0</v>
      </c>
      <c r="BL184" s="14" t="s">
        <v>256</v>
      </c>
      <c r="BM184" s="196" t="s">
        <v>341</v>
      </c>
    </row>
    <row r="185" spans="1:65" s="2" customFormat="1" ht="16.5" customHeight="1">
      <c r="A185" s="31"/>
      <c r="B185" s="32"/>
      <c r="C185" s="184" t="s">
        <v>326</v>
      </c>
      <c r="D185" s="184" t="s">
        <v>189</v>
      </c>
      <c r="E185" s="185" t="s">
        <v>343</v>
      </c>
      <c r="F185" s="186" t="s">
        <v>344</v>
      </c>
      <c r="G185" s="187" t="s">
        <v>192</v>
      </c>
      <c r="H185" s="188">
        <v>2</v>
      </c>
      <c r="I185" s="189"/>
      <c r="J185" s="190">
        <f t="shared" si="20"/>
        <v>0</v>
      </c>
      <c r="K185" s="191"/>
      <c r="L185" s="36"/>
      <c r="M185" s="192" t="s">
        <v>1</v>
      </c>
      <c r="N185" s="193" t="s">
        <v>44</v>
      </c>
      <c r="O185" s="68"/>
      <c r="P185" s="194">
        <f t="shared" si="21"/>
        <v>0</v>
      </c>
      <c r="Q185" s="194">
        <v>0.00017</v>
      </c>
      <c r="R185" s="194">
        <f t="shared" si="22"/>
        <v>0.00034</v>
      </c>
      <c r="S185" s="194">
        <v>0</v>
      </c>
      <c r="T185" s="195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256</v>
      </c>
      <c r="AT185" s="196" t="s">
        <v>189</v>
      </c>
      <c r="AU185" s="196" t="s">
        <v>89</v>
      </c>
      <c r="AY185" s="14" t="s">
        <v>186</v>
      </c>
      <c r="BE185" s="197">
        <f t="shared" si="24"/>
        <v>0</v>
      </c>
      <c r="BF185" s="197">
        <f t="shared" si="25"/>
        <v>0</v>
      </c>
      <c r="BG185" s="197">
        <f t="shared" si="26"/>
        <v>0</v>
      </c>
      <c r="BH185" s="197">
        <f t="shared" si="27"/>
        <v>0</v>
      </c>
      <c r="BI185" s="197">
        <f t="shared" si="28"/>
        <v>0</v>
      </c>
      <c r="BJ185" s="14" t="s">
        <v>87</v>
      </c>
      <c r="BK185" s="197">
        <f t="shared" si="29"/>
        <v>0</v>
      </c>
      <c r="BL185" s="14" t="s">
        <v>256</v>
      </c>
      <c r="BM185" s="196" t="s">
        <v>345</v>
      </c>
    </row>
    <row r="186" spans="1:65" s="2" customFormat="1" ht="16.5" customHeight="1">
      <c r="A186" s="31"/>
      <c r="B186" s="32"/>
      <c r="C186" s="184" t="s">
        <v>330</v>
      </c>
      <c r="D186" s="184" t="s">
        <v>189</v>
      </c>
      <c r="E186" s="185" t="s">
        <v>347</v>
      </c>
      <c r="F186" s="186" t="s">
        <v>348</v>
      </c>
      <c r="G186" s="187" t="s">
        <v>308</v>
      </c>
      <c r="H186" s="188">
        <v>10</v>
      </c>
      <c r="I186" s="189"/>
      <c r="J186" s="190">
        <f t="shared" si="20"/>
        <v>0</v>
      </c>
      <c r="K186" s="191"/>
      <c r="L186" s="36"/>
      <c r="M186" s="192" t="s">
        <v>1</v>
      </c>
      <c r="N186" s="193" t="s">
        <v>44</v>
      </c>
      <c r="O186" s="68"/>
      <c r="P186" s="194">
        <f t="shared" si="21"/>
        <v>0</v>
      </c>
      <c r="Q186" s="194">
        <v>0</v>
      </c>
      <c r="R186" s="194">
        <f t="shared" si="22"/>
        <v>0</v>
      </c>
      <c r="S186" s="194">
        <v>0</v>
      </c>
      <c r="T186" s="195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256</v>
      </c>
      <c r="AT186" s="196" t="s">
        <v>189</v>
      </c>
      <c r="AU186" s="196" t="s">
        <v>89</v>
      </c>
      <c r="AY186" s="14" t="s">
        <v>186</v>
      </c>
      <c r="BE186" s="197">
        <f t="shared" si="24"/>
        <v>0</v>
      </c>
      <c r="BF186" s="197">
        <f t="shared" si="25"/>
        <v>0</v>
      </c>
      <c r="BG186" s="197">
        <f t="shared" si="26"/>
        <v>0</v>
      </c>
      <c r="BH186" s="197">
        <f t="shared" si="27"/>
        <v>0</v>
      </c>
      <c r="BI186" s="197">
        <f t="shared" si="28"/>
        <v>0</v>
      </c>
      <c r="BJ186" s="14" t="s">
        <v>87</v>
      </c>
      <c r="BK186" s="197">
        <f t="shared" si="29"/>
        <v>0</v>
      </c>
      <c r="BL186" s="14" t="s">
        <v>256</v>
      </c>
      <c r="BM186" s="196" t="s">
        <v>349</v>
      </c>
    </row>
    <row r="187" spans="1:65" s="2" customFormat="1" ht="16.5" customHeight="1">
      <c r="A187" s="31"/>
      <c r="B187" s="32"/>
      <c r="C187" s="184" t="s">
        <v>334</v>
      </c>
      <c r="D187" s="184" t="s">
        <v>189</v>
      </c>
      <c r="E187" s="185" t="s">
        <v>1399</v>
      </c>
      <c r="F187" s="186" t="s">
        <v>1400</v>
      </c>
      <c r="G187" s="187" t="s">
        <v>270</v>
      </c>
      <c r="H187" s="188">
        <v>0.007</v>
      </c>
      <c r="I187" s="189"/>
      <c r="J187" s="190">
        <f t="shared" si="20"/>
        <v>0</v>
      </c>
      <c r="K187" s="191"/>
      <c r="L187" s="36"/>
      <c r="M187" s="192" t="s">
        <v>1</v>
      </c>
      <c r="N187" s="193" t="s">
        <v>44</v>
      </c>
      <c r="O187" s="68"/>
      <c r="P187" s="194">
        <f t="shared" si="21"/>
        <v>0</v>
      </c>
      <c r="Q187" s="194">
        <v>0</v>
      </c>
      <c r="R187" s="194">
        <f t="shared" si="22"/>
        <v>0</v>
      </c>
      <c r="S187" s="194">
        <v>0</v>
      </c>
      <c r="T187" s="195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256</v>
      </c>
      <c r="AT187" s="196" t="s">
        <v>189</v>
      </c>
      <c r="AU187" s="196" t="s">
        <v>89</v>
      </c>
      <c r="AY187" s="14" t="s">
        <v>186</v>
      </c>
      <c r="BE187" s="197">
        <f t="shared" si="24"/>
        <v>0</v>
      </c>
      <c r="BF187" s="197">
        <f t="shared" si="25"/>
        <v>0</v>
      </c>
      <c r="BG187" s="197">
        <f t="shared" si="26"/>
        <v>0</v>
      </c>
      <c r="BH187" s="197">
        <f t="shared" si="27"/>
        <v>0</v>
      </c>
      <c r="BI187" s="197">
        <f t="shared" si="28"/>
        <v>0</v>
      </c>
      <c r="BJ187" s="14" t="s">
        <v>87</v>
      </c>
      <c r="BK187" s="197">
        <f t="shared" si="29"/>
        <v>0</v>
      </c>
      <c r="BL187" s="14" t="s">
        <v>256</v>
      </c>
      <c r="BM187" s="196" t="s">
        <v>1504</v>
      </c>
    </row>
    <row r="188" spans="1:65" s="2" customFormat="1" ht="16.5" customHeight="1">
      <c r="A188" s="31"/>
      <c r="B188" s="32"/>
      <c r="C188" s="184" t="s">
        <v>338</v>
      </c>
      <c r="D188" s="184" t="s">
        <v>189</v>
      </c>
      <c r="E188" s="185" t="s">
        <v>355</v>
      </c>
      <c r="F188" s="186" t="s">
        <v>356</v>
      </c>
      <c r="G188" s="187" t="s">
        <v>270</v>
      </c>
      <c r="H188" s="188">
        <v>0.007</v>
      </c>
      <c r="I188" s="189"/>
      <c r="J188" s="190">
        <f t="shared" si="20"/>
        <v>0</v>
      </c>
      <c r="K188" s="191"/>
      <c r="L188" s="36"/>
      <c r="M188" s="192" t="s">
        <v>1</v>
      </c>
      <c r="N188" s="193" t="s">
        <v>44</v>
      </c>
      <c r="O188" s="68"/>
      <c r="P188" s="194">
        <f t="shared" si="21"/>
        <v>0</v>
      </c>
      <c r="Q188" s="194">
        <v>0</v>
      </c>
      <c r="R188" s="194">
        <f t="shared" si="22"/>
        <v>0</v>
      </c>
      <c r="S188" s="194">
        <v>0</v>
      </c>
      <c r="T188" s="195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256</v>
      </c>
      <c r="AT188" s="196" t="s">
        <v>189</v>
      </c>
      <c r="AU188" s="196" t="s">
        <v>89</v>
      </c>
      <c r="AY188" s="14" t="s">
        <v>186</v>
      </c>
      <c r="BE188" s="197">
        <f t="shared" si="24"/>
        <v>0</v>
      </c>
      <c r="BF188" s="197">
        <f t="shared" si="25"/>
        <v>0</v>
      </c>
      <c r="BG188" s="197">
        <f t="shared" si="26"/>
        <v>0</v>
      </c>
      <c r="BH188" s="197">
        <f t="shared" si="27"/>
        <v>0</v>
      </c>
      <c r="BI188" s="197">
        <f t="shared" si="28"/>
        <v>0</v>
      </c>
      <c r="BJ188" s="14" t="s">
        <v>87</v>
      </c>
      <c r="BK188" s="197">
        <f t="shared" si="29"/>
        <v>0</v>
      </c>
      <c r="BL188" s="14" t="s">
        <v>256</v>
      </c>
      <c r="BM188" s="196" t="s">
        <v>1505</v>
      </c>
    </row>
    <row r="189" spans="1:65" s="2" customFormat="1" ht="16.5" customHeight="1">
      <c r="A189" s="31"/>
      <c r="B189" s="32"/>
      <c r="C189" s="184" t="s">
        <v>342</v>
      </c>
      <c r="D189" s="184" t="s">
        <v>189</v>
      </c>
      <c r="E189" s="185" t="s">
        <v>359</v>
      </c>
      <c r="F189" s="186" t="s">
        <v>360</v>
      </c>
      <c r="G189" s="187" t="s">
        <v>270</v>
      </c>
      <c r="H189" s="188">
        <v>0.007</v>
      </c>
      <c r="I189" s="189"/>
      <c r="J189" s="190">
        <f t="shared" si="20"/>
        <v>0</v>
      </c>
      <c r="K189" s="191"/>
      <c r="L189" s="36"/>
      <c r="M189" s="192" t="s">
        <v>1</v>
      </c>
      <c r="N189" s="193" t="s">
        <v>44</v>
      </c>
      <c r="O189" s="68"/>
      <c r="P189" s="194">
        <f t="shared" si="21"/>
        <v>0</v>
      </c>
      <c r="Q189" s="194">
        <v>0</v>
      </c>
      <c r="R189" s="194">
        <f t="shared" si="22"/>
        <v>0</v>
      </c>
      <c r="S189" s="194">
        <v>0</v>
      </c>
      <c r="T189" s="195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256</v>
      </c>
      <c r="AT189" s="196" t="s">
        <v>189</v>
      </c>
      <c r="AU189" s="196" t="s">
        <v>89</v>
      </c>
      <c r="AY189" s="14" t="s">
        <v>186</v>
      </c>
      <c r="BE189" s="197">
        <f t="shared" si="24"/>
        <v>0</v>
      </c>
      <c r="BF189" s="197">
        <f t="shared" si="25"/>
        <v>0</v>
      </c>
      <c r="BG189" s="197">
        <f t="shared" si="26"/>
        <v>0</v>
      </c>
      <c r="BH189" s="197">
        <f t="shared" si="27"/>
        <v>0</v>
      </c>
      <c r="BI189" s="197">
        <f t="shared" si="28"/>
        <v>0</v>
      </c>
      <c r="BJ189" s="14" t="s">
        <v>87</v>
      </c>
      <c r="BK189" s="197">
        <f t="shared" si="29"/>
        <v>0</v>
      </c>
      <c r="BL189" s="14" t="s">
        <v>256</v>
      </c>
      <c r="BM189" s="196" t="s">
        <v>1506</v>
      </c>
    </row>
    <row r="190" spans="2:63" s="12" customFormat="1" ht="22.9" customHeight="1">
      <c r="B190" s="168"/>
      <c r="C190" s="169"/>
      <c r="D190" s="170" t="s">
        <v>78</v>
      </c>
      <c r="E190" s="182" t="s">
        <v>362</v>
      </c>
      <c r="F190" s="182" t="s">
        <v>363</v>
      </c>
      <c r="G190" s="169"/>
      <c r="H190" s="169"/>
      <c r="I190" s="172"/>
      <c r="J190" s="183">
        <f>BK190</f>
        <v>0</v>
      </c>
      <c r="K190" s="169"/>
      <c r="L190" s="174"/>
      <c r="M190" s="175"/>
      <c r="N190" s="176"/>
      <c r="O190" s="176"/>
      <c r="P190" s="177">
        <f>SUM(P191:P207)</f>
        <v>0</v>
      </c>
      <c r="Q190" s="176"/>
      <c r="R190" s="177">
        <f>SUM(R191:R207)</f>
        <v>0.03617</v>
      </c>
      <c r="S190" s="176"/>
      <c r="T190" s="178">
        <f>SUM(T191:T207)</f>
        <v>0.04366</v>
      </c>
      <c r="AR190" s="179" t="s">
        <v>89</v>
      </c>
      <c r="AT190" s="180" t="s">
        <v>78</v>
      </c>
      <c r="AU190" s="180" t="s">
        <v>87</v>
      </c>
      <c r="AY190" s="179" t="s">
        <v>186</v>
      </c>
      <c r="BK190" s="181">
        <f>SUM(BK191:BK207)</f>
        <v>0</v>
      </c>
    </row>
    <row r="191" spans="1:65" s="2" customFormat="1" ht="16.5" customHeight="1">
      <c r="A191" s="31"/>
      <c r="B191" s="32"/>
      <c r="C191" s="184" t="s">
        <v>346</v>
      </c>
      <c r="D191" s="184" t="s">
        <v>189</v>
      </c>
      <c r="E191" s="185" t="s">
        <v>365</v>
      </c>
      <c r="F191" s="186" t="s">
        <v>366</v>
      </c>
      <c r="G191" s="187" t="s">
        <v>308</v>
      </c>
      <c r="H191" s="188">
        <v>20</v>
      </c>
      <c r="I191" s="189"/>
      <c r="J191" s="190">
        <f aca="true" t="shared" si="30" ref="J191:J203">ROUND(I191*H191,1)</f>
        <v>0</v>
      </c>
      <c r="K191" s="191"/>
      <c r="L191" s="36"/>
      <c r="M191" s="192" t="s">
        <v>1</v>
      </c>
      <c r="N191" s="193" t="s">
        <v>44</v>
      </c>
      <c r="O191" s="68"/>
      <c r="P191" s="194">
        <f aca="true" t="shared" si="31" ref="P191:P203">O191*H191</f>
        <v>0</v>
      </c>
      <c r="Q191" s="194">
        <v>0</v>
      </c>
      <c r="R191" s="194">
        <f aca="true" t="shared" si="32" ref="R191:R203">Q191*H191</f>
        <v>0</v>
      </c>
      <c r="S191" s="194">
        <v>0.00213</v>
      </c>
      <c r="T191" s="195">
        <f aca="true" t="shared" si="33" ref="T191:T203">S191*H191</f>
        <v>0.0426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256</v>
      </c>
      <c r="AT191" s="196" t="s">
        <v>189</v>
      </c>
      <c r="AU191" s="196" t="s">
        <v>89</v>
      </c>
      <c r="AY191" s="14" t="s">
        <v>186</v>
      </c>
      <c r="BE191" s="197">
        <f aca="true" t="shared" si="34" ref="BE191:BE203">IF(N191="základní",J191,0)</f>
        <v>0</v>
      </c>
      <c r="BF191" s="197">
        <f aca="true" t="shared" si="35" ref="BF191:BF203">IF(N191="snížená",J191,0)</f>
        <v>0</v>
      </c>
      <c r="BG191" s="197">
        <f aca="true" t="shared" si="36" ref="BG191:BG203">IF(N191="zákl. přenesená",J191,0)</f>
        <v>0</v>
      </c>
      <c r="BH191" s="197">
        <f aca="true" t="shared" si="37" ref="BH191:BH203">IF(N191="sníž. přenesená",J191,0)</f>
        <v>0</v>
      </c>
      <c r="BI191" s="197">
        <f aca="true" t="shared" si="38" ref="BI191:BI203">IF(N191="nulová",J191,0)</f>
        <v>0</v>
      </c>
      <c r="BJ191" s="14" t="s">
        <v>87</v>
      </c>
      <c r="BK191" s="197">
        <f aca="true" t="shared" si="39" ref="BK191:BK203">ROUND(I191*H191,1)</f>
        <v>0</v>
      </c>
      <c r="BL191" s="14" t="s">
        <v>256</v>
      </c>
      <c r="BM191" s="196" t="s">
        <v>367</v>
      </c>
    </row>
    <row r="192" spans="1:65" s="2" customFormat="1" ht="16.5" customHeight="1">
      <c r="A192" s="31"/>
      <c r="B192" s="32"/>
      <c r="C192" s="184" t="s">
        <v>350</v>
      </c>
      <c r="D192" s="184" t="s">
        <v>189</v>
      </c>
      <c r="E192" s="185" t="s">
        <v>369</v>
      </c>
      <c r="F192" s="186" t="s">
        <v>370</v>
      </c>
      <c r="G192" s="187" t="s">
        <v>371</v>
      </c>
      <c r="H192" s="188">
        <v>2</v>
      </c>
      <c r="I192" s="189"/>
      <c r="J192" s="190">
        <f t="shared" si="30"/>
        <v>0</v>
      </c>
      <c r="K192" s="191"/>
      <c r="L192" s="36"/>
      <c r="M192" s="192" t="s">
        <v>1</v>
      </c>
      <c r="N192" s="193" t="s">
        <v>44</v>
      </c>
      <c r="O192" s="68"/>
      <c r="P192" s="194">
        <f t="shared" si="31"/>
        <v>0</v>
      </c>
      <c r="Q192" s="194">
        <v>0.00524</v>
      </c>
      <c r="R192" s="194">
        <f t="shared" si="32"/>
        <v>0.01048</v>
      </c>
      <c r="S192" s="194">
        <v>0</v>
      </c>
      <c r="T192" s="195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256</v>
      </c>
      <c r="AT192" s="196" t="s">
        <v>189</v>
      </c>
      <c r="AU192" s="196" t="s">
        <v>89</v>
      </c>
      <c r="AY192" s="14" t="s">
        <v>186</v>
      </c>
      <c r="BE192" s="197">
        <f t="shared" si="34"/>
        <v>0</v>
      </c>
      <c r="BF192" s="197">
        <f t="shared" si="35"/>
        <v>0</v>
      </c>
      <c r="BG192" s="197">
        <f t="shared" si="36"/>
        <v>0</v>
      </c>
      <c r="BH192" s="197">
        <f t="shared" si="37"/>
        <v>0</v>
      </c>
      <c r="BI192" s="197">
        <f t="shared" si="38"/>
        <v>0</v>
      </c>
      <c r="BJ192" s="14" t="s">
        <v>87</v>
      </c>
      <c r="BK192" s="197">
        <f t="shared" si="39"/>
        <v>0</v>
      </c>
      <c r="BL192" s="14" t="s">
        <v>256</v>
      </c>
      <c r="BM192" s="196" t="s">
        <v>372</v>
      </c>
    </row>
    <row r="193" spans="1:65" s="2" customFormat="1" ht="16.5" customHeight="1">
      <c r="A193" s="31"/>
      <c r="B193" s="32"/>
      <c r="C193" s="184" t="s">
        <v>354</v>
      </c>
      <c r="D193" s="184" t="s">
        <v>189</v>
      </c>
      <c r="E193" s="185" t="s">
        <v>374</v>
      </c>
      <c r="F193" s="186" t="s">
        <v>375</v>
      </c>
      <c r="G193" s="187" t="s">
        <v>192</v>
      </c>
      <c r="H193" s="188">
        <v>2</v>
      </c>
      <c r="I193" s="189"/>
      <c r="J193" s="190">
        <f t="shared" si="30"/>
        <v>0</v>
      </c>
      <c r="K193" s="191"/>
      <c r="L193" s="36"/>
      <c r="M193" s="192" t="s">
        <v>1</v>
      </c>
      <c r="N193" s="193" t="s">
        <v>44</v>
      </c>
      <c r="O193" s="68"/>
      <c r="P193" s="194">
        <f t="shared" si="31"/>
        <v>0</v>
      </c>
      <c r="Q193" s="194">
        <v>0.0012</v>
      </c>
      <c r="R193" s="194">
        <f t="shared" si="32"/>
        <v>0.0024</v>
      </c>
      <c r="S193" s="194">
        <v>0</v>
      </c>
      <c r="T193" s="195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256</v>
      </c>
      <c r="AT193" s="196" t="s">
        <v>189</v>
      </c>
      <c r="AU193" s="196" t="s">
        <v>89</v>
      </c>
      <c r="AY193" s="14" t="s">
        <v>186</v>
      </c>
      <c r="BE193" s="197">
        <f t="shared" si="34"/>
        <v>0</v>
      </c>
      <c r="BF193" s="197">
        <f t="shared" si="35"/>
        <v>0</v>
      </c>
      <c r="BG193" s="197">
        <f t="shared" si="36"/>
        <v>0</v>
      </c>
      <c r="BH193" s="197">
        <f t="shared" si="37"/>
        <v>0</v>
      </c>
      <c r="BI193" s="197">
        <f t="shared" si="38"/>
        <v>0</v>
      </c>
      <c r="BJ193" s="14" t="s">
        <v>87</v>
      </c>
      <c r="BK193" s="197">
        <f t="shared" si="39"/>
        <v>0</v>
      </c>
      <c r="BL193" s="14" t="s">
        <v>256</v>
      </c>
      <c r="BM193" s="196" t="s">
        <v>376</v>
      </c>
    </row>
    <row r="194" spans="1:65" s="2" customFormat="1" ht="16.5" customHeight="1">
      <c r="A194" s="31"/>
      <c r="B194" s="32"/>
      <c r="C194" s="184" t="s">
        <v>358</v>
      </c>
      <c r="D194" s="184" t="s">
        <v>189</v>
      </c>
      <c r="E194" s="185" t="s">
        <v>378</v>
      </c>
      <c r="F194" s="186" t="s">
        <v>379</v>
      </c>
      <c r="G194" s="187" t="s">
        <v>308</v>
      </c>
      <c r="H194" s="188">
        <v>20</v>
      </c>
      <c r="I194" s="189"/>
      <c r="J194" s="190">
        <f t="shared" si="30"/>
        <v>0</v>
      </c>
      <c r="K194" s="191"/>
      <c r="L194" s="36"/>
      <c r="M194" s="192" t="s">
        <v>1</v>
      </c>
      <c r="N194" s="193" t="s">
        <v>44</v>
      </c>
      <c r="O194" s="68"/>
      <c r="P194" s="194">
        <f t="shared" si="31"/>
        <v>0</v>
      </c>
      <c r="Q194" s="194">
        <v>0.00084</v>
      </c>
      <c r="R194" s="194">
        <f t="shared" si="32"/>
        <v>0.016800000000000002</v>
      </c>
      <c r="S194" s="194">
        <v>0</v>
      </c>
      <c r="T194" s="195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256</v>
      </c>
      <c r="AT194" s="196" t="s">
        <v>189</v>
      </c>
      <c r="AU194" s="196" t="s">
        <v>89</v>
      </c>
      <c r="AY194" s="14" t="s">
        <v>186</v>
      </c>
      <c r="BE194" s="197">
        <f t="shared" si="34"/>
        <v>0</v>
      </c>
      <c r="BF194" s="197">
        <f t="shared" si="35"/>
        <v>0</v>
      </c>
      <c r="BG194" s="197">
        <f t="shared" si="36"/>
        <v>0</v>
      </c>
      <c r="BH194" s="197">
        <f t="shared" si="37"/>
        <v>0</v>
      </c>
      <c r="BI194" s="197">
        <f t="shared" si="38"/>
        <v>0</v>
      </c>
      <c r="BJ194" s="14" t="s">
        <v>87</v>
      </c>
      <c r="BK194" s="197">
        <f t="shared" si="39"/>
        <v>0</v>
      </c>
      <c r="BL194" s="14" t="s">
        <v>256</v>
      </c>
      <c r="BM194" s="196" t="s">
        <v>380</v>
      </c>
    </row>
    <row r="195" spans="1:65" s="2" customFormat="1" ht="16.5" customHeight="1">
      <c r="A195" s="31"/>
      <c r="B195" s="32"/>
      <c r="C195" s="184" t="s">
        <v>364</v>
      </c>
      <c r="D195" s="184" t="s">
        <v>189</v>
      </c>
      <c r="E195" s="185" t="s">
        <v>390</v>
      </c>
      <c r="F195" s="186" t="s">
        <v>391</v>
      </c>
      <c r="G195" s="187" t="s">
        <v>192</v>
      </c>
      <c r="H195" s="188">
        <v>10</v>
      </c>
      <c r="I195" s="189"/>
      <c r="J195" s="190">
        <f t="shared" si="30"/>
        <v>0</v>
      </c>
      <c r="K195" s="191"/>
      <c r="L195" s="36"/>
      <c r="M195" s="192" t="s">
        <v>1</v>
      </c>
      <c r="N195" s="193" t="s">
        <v>44</v>
      </c>
      <c r="O195" s="68"/>
      <c r="P195" s="194">
        <f t="shared" si="31"/>
        <v>0</v>
      </c>
      <c r="Q195" s="194">
        <v>8E-05</v>
      </c>
      <c r="R195" s="194">
        <f t="shared" si="32"/>
        <v>0.0008</v>
      </c>
      <c r="S195" s="194">
        <v>0</v>
      </c>
      <c r="T195" s="195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256</v>
      </c>
      <c r="AT195" s="196" t="s">
        <v>189</v>
      </c>
      <c r="AU195" s="196" t="s">
        <v>89</v>
      </c>
      <c r="AY195" s="14" t="s">
        <v>186</v>
      </c>
      <c r="BE195" s="197">
        <f t="shared" si="34"/>
        <v>0</v>
      </c>
      <c r="BF195" s="197">
        <f t="shared" si="35"/>
        <v>0</v>
      </c>
      <c r="BG195" s="197">
        <f t="shared" si="36"/>
        <v>0</v>
      </c>
      <c r="BH195" s="197">
        <f t="shared" si="37"/>
        <v>0</v>
      </c>
      <c r="BI195" s="197">
        <f t="shared" si="38"/>
        <v>0</v>
      </c>
      <c r="BJ195" s="14" t="s">
        <v>87</v>
      </c>
      <c r="BK195" s="197">
        <f t="shared" si="39"/>
        <v>0</v>
      </c>
      <c r="BL195" s="14" t="s">
        <v>256</v>
      </c>
      <c r="BM195" s="196" t="s">
        <v>392</v>
      </c>
    </row>
    <row r="196" spans="1:65" s="2" customFormat="1" ht="21.75" customHeight="1">
      <c r="A196" s="31"/>
      <c r="B196" s="32"/>
      <c r="C196" s="184" t="s">
        <v>368</v>
      </c>
      <c r="D196" s="184" t="s">
        <v>189</v>
      </c>
      <c r="E196" s="185" t="s">
        <v>394</v>
      </c>
      <c r="F196" s="186" t="s">
        <v>395</v>
      </c>
      <c r="G196" s="187" t="s">
        <v>308</v>
      </c>
      <c r="H196" s="188">
        <v>20</v>
      </c>
      <c r="I196" s="189"/>
      <c r="J196" s="190">
        <f t="shared" si="30"/>
        <v>0</v>
      </c>
      <c r="K196" s="191"/>
      <c r="L196" s="36"/>
      <c r="M196" s="192" t="s">
        <v>1</v>
      </c>
      <c r="N196" s="193" t="s">
        <v>44</v>
      </c>
      <c r="O196" s="68"/>
      <c r="P196" s="194">
        <f t="shared" si="31"/>
        <v>0</v>
      </c>
      <c r="Q196" s="194">
        <v>5E-05</v>
      </c>
      <c r="R196" s="194">
        <f t="shared" si="32"/>
        <v>0.001</v>
      </c>
      <c r="S196" s="194">
        <v>0</v>
      </c>
      <c r="T196" s="195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256</v>
      </c>
      <c r="AT196" s="196" t="s">
        <v>189</v>
      </c>
      <c r="AU196" s="196" t="s">
        <v>89</v>
      </c>
      <c r="AY196" s="14" t="s">
        <v>186</v>
      </c>
      <c r="BE196" s="197">
        <f t="shared" si="34"/>
        <v>0</v>
      </c>
      <c r="BF196" s="197">
        <f t="shared" si="35"/>
        <v>0</v>
      </c>
      <c r="BG196" s="197">
        <f t="shared" si="36"/>
        <v>0</v>
      </c>
      <c r="BH196" s="197">
        <f t="shared" si="37"/>
        <v>0</v>
      </c>
      <c r="BI196" s="197">
        <f t="shared" si="38"/>
        <v>0</v>
      </c>
      <c r="BJ196" s="14" t="s">
        <v>87</v>
      </c>
      <c r="BK196" s="197">
        <f t="shared" si="39"/>
        <v>0</v>
      </c>
      <c r="BL196" s="14" t="s">
        <v>256</v>
      </c>
      <c r="BM196" s="196" t="s">
        <v>396</v>
      </c>
    </row>
    <row r="197" spans="1:65" s="2" customFormat="1" ht="16.5" customHeight="1">
      <c r="A197" s="31"/>
      <c r="B197" s="32"/>
      <c r="C197" s="184" t="s">
        <v>373</v>
      </c>
      <c r="D197" s="184" t="s">
        <v>189</v>
      </c>
      <c r="E197" s="185" t="s">
        <v>402</v>
      </c>
      <c r="F197" s="186" t="s">
        <v>403</v>
      </c>
      <c r="G197" s="187" t="s">
        <v>192</v>
      </c>
      <c r="H197" s="188">
        <v>4</v>
      </c>
      <c r="I197" s="189"/>
      <c r="J197" s="190">
        <f t="shared" si="30"/>
        <v>0</v>
      </c>
      <c r="K197" s="191"/>
      <c r="L197" s="36"/>
      <c r="M197" s="192" t="s">
        <v>1</v>
      </c>
      <c r="N197" s="193" t="s">
        <v>44</v>
      </c>
      <c r="O197" s="68"/>
      <c r="P197" s="194">
        <f t="shared" si="31"/>
        <v>0</v>
      </c>
      <c r="Q197" s="194">
        <v>0</v>
      </c>
      <c r="R197" s="194">
        <f t="shared" si="32"/>
        <v>0</v>
      </c>
      <c r="S197" s="194">
        <v>0</v>
      </c>
      <c r="T197" s="195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256</v>
      </c>
      <c r="AT197" s="196" t="s">
        <v>189</v>
      </c>
      <c r="AU197" s="196" t="s">
        <v>89</v>
      </c>
      <c r="AY197" s="14" t="s">
        <v>186</v>
      </c>
      <c r="BE197" s="197">
        <f t="shared" si="34"/>
        <v>0</v>
      </c>
      <c r="BF197" s="197">
        <f t="shared" si="35"/>
        <v>0</v>
      </c>
      <c r="BG197" s="197">
        <f t="shared" si="36"/>
        <v>0</v>
      </c>
      <c r="BH197" s="197">
        <f t="shared" si="37"/>
        <v>0</v>
      </c>
      <c r="BI197" s="197">
        <f t="shared" si="38"/>
        <v>0</v>
      </c>
      <c r="BJ197" s="14" t="s">
        <v>87</v>
      </c>
      <c r="BK197" s="197">
        <f t="shared" si="39"/>
        <v>0</v>
      </c>
      <c r="BL197" s="14" t="s">
        <v>256</v>
      </c>
      <c r="BM197" s="196" t="s">
        <v>404</v>
      </c>
    </row>
    <row r="198" spans="1:65" s="2" customFormat="1" ht="16.5" customHeight="1">
      <c r="A198" s="31"/>
      <c r="B198" s="32"/>
      <c r="C198" s="184" t="s">
        <v>377</v>
      </c>
      <c r="D198" s="184" t="s">
        <v>189</v>
      </c>
      <c r="E198" s="185" t="s">
        <v>406</v>
      </c>
      <c r="F198" s="186" t="s">
        <v>407</v>
      </c>
      <c r="G198" s="187" t="s">
        <v>192</v>
      </c>
      <c r="H198" s="188">
        <v>2</v>
      </c>
      <c r="I198" s="189"/>
      <c r="J198" s="190">
        <f t="shared" si="30"/>
        <v>0</v>
      </c>
      <c r="K198" s="191"/>
      <c r="L198" s="36"/>
      <c r="M198" s="192" t="s">
        <v>1</v>
      </c>
      <c r="N198" s="193" t="s">
        <v>44</v>
      </c>
      <c r="O198" s="68"/>
      <c r="P198" s="194">
        <f t="shared" si="31"/>
        <v>0</v>
      </c>
      <c r="Q198" s="194">
        <v>0</v>
      </c>
      <c r="R198" s="194">
        <f t="shared" si="32"/>
        <v>0</v>
      </c>
      <c r="S198" s="194">
        <v>0</v>
      </c>
      <c r="T198" s="195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256</v>
      </c>
      <c r="AT198" s="196" t="s">
        <v>189</v>
      </c>
      <c r="AU198" s="196" t="s">
        <v>89</v>
      </c>
      <c r="AY198" s="14" t="s">
        <v>186</v>
      </c>
      <c r="BE198" s="197">
        <f t="shared" si="34"/>
        <v>0</v>
      </c>
      <c r="BF198" s="197">
        <f t="shared" si="35"/>
        <v>0</v>
      </c>
      <c r="BG198" s="197">
        <f t="shared" si="36"/>
        <v>0</v>
      </c>
      <c r="BH198" s="197">
        <f t="shared" si="37"/>
        <v>0</v>
      </c>
      <c r="BI198" s="197">
        <f t="shared" si="38"/>
        <v>0</v>
      </c>
      <c r="BJ198" s="14" t="s">
        <v>87</v>
      </c>
      <c r="BK198" s="197">
        <f t="shared" si="39"/>
        <v>0</v>
      </c>
      <c r="BL198" s="14" t="s">
        <v>256</v>
      </c>
      <c r="BM198" s="196" t="s">
        <v>408</v>
      </c>
    </row>
    <row r="199" spans="1:65" s="2" customFormat="1" ht="16.5" customHeight="1">
      <c r="A199" s="31"/>
      <c r="B199" s="32"/>
      <c r="C199" s="184" t="s">
        <v>381</v>
      </c>
      <c r="D199" s="184" t="s">
        <v>189</v>
      </c>
      <c r="E199" s="185" t="s">
        <v>410</v>
      </c>
      <c r="F199" s="186" t="s">
        <v>411</v>
      </c>
      <c r="G199" s="187" t="s">
        <v>192</v>
      </c>
      <c r="H199" s="188">
        <v>4</v>
      </c>
      <c r="I199" s="189"/>
      <c r="J199" s="190">
        <f t="shared" si="30"/>
        <v>0</v>
      </c>
      <c r="K199" s="191"/>
      <c r="L199" s="36"/>
      <c r="M199" s="192" t="s">
        <v>1</v>
      </c>
      <c r="N199" s="193" t="s">
        <v>44</v>
      </c>
      <c r="O199" s="68"/>
      <c r="P199" s="194">
        <f t="shared" si="31"/>
        <v>0</v>
      </c>
      <c r="Q199" s="194">
        <v>0.00017</v>
      </c>
      <c r="R199" s="194">
        <f t="shared" si="32"/>
        <v>0.00068</v>
      </c>
      <c r="S199" s="194">
        <v>0</v>
      </c>
      <c r="T199" s="195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256</v>
      </c>
      <c r="AT199" s="196" t="s">
        <v>189</v>
      </c>
      <c r="AU199" s="196" t="s">
        <v>89</v>
      </c>
      <c r="AY199" s="14" t="s">
        <v>186</v>
      </c>
      <c r="BE199" s="197">
        <f t="shared" si="34"/>
        <v>0</v>
      </c>
      <c r="BF199" s="197">
        <f t="shared" si="35"/>
        <v>0</v>
      </c>
      <c r="BG199" s="197">
        <f t="shared" si="36"/>
        <v>0</v>
      </c>
      <c r="BH199" s="197">
        <f t="shared" si="37"/>
        <v>0</v>
      </c>
      <c r="BI199" s="197">
        <f t="shared" si="38"/>
        <v>0</v>
      </c>
      <c r="BJ199" s="14" t="s">
        <v>87</v>
      </c>
      <c r="BK199" s="197">
        <f t="shared" si="39"/>
        <v>0</v>
      </c>
      <c r="BL199" s="14" t="s">
        <v>256</v>
      </c>
      <c r="BM199" s="196" t="s">
        <v>412</v>
      </c>
    </row>
    <row r="200" spans="1:65" s="2" customFormat="1" ht="16.5" customHeight="1">
      <c r="A200" s="31"/>
      <c r="B200" s="32"/>
      <c r="C200" s="184" t="s">
        <v>385</v>
      </c>
      <c r="D200" s="184" t="s">
        <v>189</v>
      </c>
      <c r="E200" s="185" t="s">
        <v>414</v>
      </c>
      <c r="F200" s="186" t="s">
        <v>415</v>
      </c>
      <c r="G200" s="187" t="s">
        <v>192</v>
      </c>
      <c r="H200" s="188">
        <v>2</v>
      </c>
      <c r="I200" s="189"/>
      <c r="J200" s="190">
        <f t="shared" si="30"/>
        <v>0</v>
      </c>
      <c r="K200" s="191"/>
      <c r="L200" s="36"/>
      <c r="M200" s="192" t="s">
        <v>1</v>
      </c>
      <c r="N200" s="193" t="s">
        <v>44</v>
      </c>
      <c r="O200" s="68"/>
      <c r="P200" s="194">
        <f t="shared" si="31"/>
        <v>0</v>
      </c>
      <c r="Q200" s="194">
        <v>0</v>
      </c>
      <c r="R200" s="194">
        <f t="shared" si="32"/>
        <v>0</v>
      </c>
      <c r="S200" s="194">
        <v>0.00053</v>
      </c>
      <c r="T200" s="195">
        <f t="shared" si="33"/>
        <v>0.00106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256</v>
      </c>
      <c r="AT200" s="196" t="s">
        <v>189</v>
      </c>
      <c r="AU200" s="196" t="s">
        <v>89</v>
      </c>
      <c r="AY200" s="14" t="s">
        <v>186</v>
      </c>
      <c r="BE200" s="197">
        <f t="shared" si="34"/>
        <v>0</v>
      </c>
      <c r="BF200" s="197">
        <f t="shared" si="35"/>
        <v>0</v>
      </c>
      <c r="BG200" s="197">
        <f t="shared" si="36"/>
        <v>0</v>
      </c>
      <c r="BH200" s="197">
        <f t="shared" si="37"/>
        <v>0</v>
      </c>
      <c r="BI200" s="197">
        <f t="shared" si="38"/>
        <v>0</v>
      </c>
      <c r="BJ200" s="14" t="s">
        <v>87</v>
      </c>
      <c r="BK200" s="197">
        <f t="shared" si="39"/>
        <v>0</v>
      </c>
      <c r="BL200" s="14" t="s">
        <v>256</v>
      </c>
      <c r="BM200" s="196" t="s">
        <v>416</v>
      </c>
    </row>
    <row r="201" spans="1:65" s="2" customFormat="1" ht="16.5" customHeight="1">
      <c r="A201" s="31"/>
      <c r="B201" s="32"/>
      <c r="C201" s="184" t="s">
        <v>389</v>
      </c>
      <c r="D201" s="184" t="s">
        <v>189</v>
      </c>
      <c r="E201" s="185" t="s">
        <v>422</v>
      </c>
      <c r="F201" s="186" t="s">
        <v>423</v>
      </c>
      <c r="G201" s="187" t="s">
        <v>308</v>
      </c>
      <c r="H201" s="188">
        <v>20</v>
      </c>
      <c r="I201" s="189"/>
      <c r="J201" s="190">
        <f t="shared" si="30"/>
        <v>0</v>
      </c>
      <c r="K201" s="191"/>
      <c r="L201" s="36"/>
      <c r="M201" s="192" t="s">
        <v>1</v>
      </c>
      <c r="N201" s="193" t="s">
        <v>44</v>
      </c>
      <c r="O201" s="68"/>
      <c r="P201" s="194">
        <f t="shared" si="31"/>
        <v>0</v>
      </c>
      <c r="Q201" s="194">
        <v>0.00019</v>
      </c>
      <c r="R201" s="194">
        <f t="shared" si="32"/>
        <v>0.0038000000000000004</v>
      </c>
      <c r="S201" s="194">
        <v>0</v>
      </c>
      <c r="T201" s="195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256</v>
      </c>
      <c r="AT201" s="196" t="s">
        <v>189</v>
      </c>
      <c r="AU201" s="196" t="s">
        <v>89</v>
      </c>
      <c r="AY201" s="14" t="s">
        <v>186</v>
      </c>
      <c r="BE201" s="197">
        <f t="shared" si="34"/>
        <v>0</v>
      </c>
      <c r="BF201" s="197">
        <f t="shared" si="35"/>
        <v>0</v>
      </c>
      <c r="BG201" s="197">
        <f t="shared" si="36"/>
        <v>0</v>
      </c>
      <c r="BH201" s="197">
        <f t="shared" si="37"/>
        <v>0</v>
      </c>
      <c r="BI201" s="197">
        <f t="shared" si="38"/>
        <v>0</v>
      </c>
      <c r="BJ201" s="14" t="s">
        <v>87</v>
      </c>
      <c r="BK201" s="197">
        <f t="shared" si="39"/>
        <v>0</v>
      </c>
      <c r="BL201" s="14" t="s">
        <v>256</v>
      </c>
      <c r="BM201" s="196" t="s">
        <v>424</v>
      </c>
    </row>
    <row r="202" spans="1:65" s="2" customFormat="1" ht="16.5" customHeight="1">
      <c r="A202" s="31"/>
      <c r="B202" s="32"/>
      <c r="C202" s="184" t="s">
        <v>393</v>
      </c>
      <c r="D202" s="184" t="s">
        <v>189</v>
      </c>
      <c r="E202" s="185" t="s">
        <v>426</v>
      </c>
      <c r="F202" s="186" t="s">
        <v>427</v>
      </c>
      <c r="G202" s="187" t="s">
        <v>308</v>
      </c>
      <c r="H202" s="188">
        <v>20</v>
      </c>
      <c r="I202" s="189"/>
      <c r="J202" s="190">
        <f t="shared" si="30"/>
        <v>0</v>
      </c>
      <c r="K202" s="191"/>
      <c r="L202" s="36"/>
      <c r="M202" s="192" t="s">
        <v>1</v>
      </c>
      <c r="N202" s="193" t="s">
        <v>44</v>
      </c>
      <c r="O202" s="68"/>
      <c r="P202" s="194">
        <f t="shared" si="31"/>
        <v>0</v>
      </c>
      <c r="Q202" s="194">
        <v>1E-05</v>
      </c>
      <c r="R202" s="194">
        <f t="shared" si="32"/>
        <v>0.0002</v>
      </c>
      <c r="S202" s="194">
        <v>0</v>
      </c>
      <c r="T202" s="195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256</v>
      </c>
      <c r="AT202" s="196" t="s">
        <v>189</v>
      </c>
      <c r="AU202" s="196" t="s">
        <v>89</v>
      </c>
      <c r="AY202" s="14" t="s">
        <v>186</v>
      </c>
      <c r="BE202" s="197">
        <f t="shared" si="34"/>
        <v>0</v>
      </c>
      <c r="BF202" s="197">
        <f t="shared" si="35"/>
        <v>0</v>
      </c>
      <c r="BG202" s="197">
        <f t="shared" si="36"/>
        <v>0</v>
      </c>
      <c r="BH202" s="197">
        <f t="shared" si="37"/>
        <v>0</v>
      </c>
      <c r="BI202" s="197">
        <f t="shared" si="38"/>
        <v>0</v>
      </c>
      <c r="BJ202" s="14" t="s">
        <v>87</v>
      </c>
      <c r="BK202" s="197">
        <f t="shared" si="39"/>
        <v>0</v>
      </c>
      <c r="BL202" s="14" t="s">
        <v>256</v>
      </c>
      <c r="BM202" s="196" t="s">
        <v>428</v>
      </c>
    </row>
    <row r="203" spans="1:65" s="2" customFormat="1" ht="16.5" customHeight="1">
      <c r="A203" s="31"/>
      <c r="B203" s="32"/>
      <c r="C203" s="184" t="s">
        <v>397</v>
      </c>
      <c r="D203" s="184" t="s">
        <v>189</v>
      </c>
      <c r="E203" s="185" t="s">
        <v>1252</v>
      </c>
      <c r="F203" s="186" t="s">
        <v>1253</v>
      </c>
      <c r="G203" s="187" t="s">
        <v>624</v>
      </c>
      <c r="H203" s="188">
        <v>1</v>
      </c>
      <c r="I203" s="189"/>
      <c r="J203" s="190">
        <f t="shared" si="30"/>
        <v>0</v>
      </c>
      <c r="K203" s="191"/>
      <c r="L203" s="36"/>
      <c r="M203" s="192" t="s">
        <v>1</v>
      </c>
      <c r="N203" s="193" t="s">
        <v>44</v>
      </c>
      <c r="O203" s="68"/>
      <c r="P203" s="194">
        <f t="shared" si="31"/>
        <v>0</v>
      </c>
      <c r="Q203" s="194">
        <v>1E-05</v>
      </c>
      <c r="R203" s="194">
        <f t="shared" si="32"/>
        <v>1E-05</v>
      </c>
      <c r="S203" s="194">
        <v>0</v>
      </c>
      <c r="T203" s="195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256</v>
      </c>
      <c r="AT203" s="196" t="s">
        <v>189</v>
      </c>
      <c r="AU203" s="196" t="s">
        <v>89</v>
      </c>
      <c r="AY203" s="14" t="s">
        <v>186</v>
      </c>
      <c r="BE203" s="197">
        <f t="shared" si="34"/>
        <v>0</v>
      </c>
      <c r="BF203" s="197">
        <f t="shared" si="35"/>
        <v>0</v>
      </c>
      <c r="BG203" s="197">
        <f t="shared" si="36"/>
        <v>0</v>
      </c>
      <c r="BH203" s="197">
        <f t="shared" si="37"/>
        <v>0</v>
      </c>
      <c r="BI203" s="197">
        <f t="shared" si="38"/>
        <v>0</v>
      </c>
      <c r="BJ203" s="14" t="s">
        <v>87</v>
      </c>
      <c r="BK203" s="197">
        <f t="shared" si="39"/>
        <v>0</v>
      </c>
      <c r="BL203" s="14" t="s">
        <v>256</v>
      </c>
      <c r="BM203" s="196" t="s">
        <v>1507</v>
      </c>
    </row>
    <row r="204" spans="1:47" s="2" customFormat="1" ht="87.75">
      <c r="A204" s="31"/>
      <c r="B204" s="32"/>
      <c r="C204" s="33"/>
      <c r="D204" s="198" t="s">
        <v>206</v>
      </c>
      <c r="E204" s="33"/>
      <c r="F204" s="199" t="s">
        <v>1508</v>
      </c>
      <c r="G204" s="33"/>
      <c r="H204" s="33"/>
      <c r="I204" s="200"/>
      <c r="J204" s="33"/>
      <c r="K204" s="33"/>
      <c r="L204" s="36"/>
      <c r="M204" s="201"/>
      <c r="N204" s="202"/>
      <c r="O204" s="68"/>
      <c r="P204" s="68"/>
      <c r="Q204" s="68"/>
      <c r="R204" s="68"/>
      <c r="S204" s="68"/>
      <c r="T204" s="69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4" t="s">
        <v>206</v>
      </c>
      <c r="AU204" s="14" t="s">
        <v>89</v>
      </c>
    </row>
    <row r="205" spans="1:65" s="2" customFormat="1" ht="16.5" customHeight="1">
      <c r="A205" s="31"/>
      <c r="B205" s="32"/>
      <c r="C205" s="184" t="s">
        <v>401</v>
      </c>
      <c r="D205" s="184" t="s">
        <v>189</v>
      </c>
      <c r="E205" s="185" t="s">
        <v>1404</v>
      </c>
      <c r="F205" s="186" t="s">
        <v>1405</v>
      </c>
      <c r="G205" s="187" t="s">
        <v>270</v>
      </c>
      <c r="H205" s="188">
        <v>0.036</v>
      </c>
      <c r="I205" s="189"/>
      <c r="J205" s="190">
        <f>ROUND(I205*H205,1)</f>
        <v>0</v>
      </c>
      <c r="K205" s="191"/>
      <c r="L205" s="36"/>
      <c r="M205" s="192" t="s">
        <v>1</v>
      </c>
      <c r="N205" s="193" t="s">
        <v>44</v>
      </c>
      <c r="O205" s="68"/>
      <c r="P205" s="194">
        <f>O205*H205</f>
        <v>0</v>
      </c>
      <c r="Q205" s="194">
        <v>0</v>
      </c>
      <c r="R205" s="194">
        <f>Q205*H205</f>
        <v>0</v>
      </c>
      <c r="S205" s="194">
        <v>0</v>
      </c>
      <c r="T205" s="19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256</v>
      </c>
      <c r="AT205" s="196" t="s">
        <v>189</v>
      </c>
      <c r="AU205" s="196" t="s">
        <v>89</v>
      </c>
      <c r="AY205" s="14" t="s">
        <v>186</v>
      </c>
      <c r="BE205" s="197">
        <f>IF(N205="základní",J205,0)</f>
        <v>0</v>
      </c>
      <c r="BF205" s="197">
        <f>IF(N205="snížená",J205,0)</f>
        <v>0</v>
      </c>
      <c r="BG205" s="197">
        <f>IF(N205="zákl. přenesená",J205,0)</f>
        <v>0</v>
      </c>
      <c r="BH205" s="197">
        <f>IF(N205="sníž. přenesená",J205,0)</f>
        <v>0</v>
      </c>
      <c r="BI205" s="197">
        <f>IF(N205="nulová",J205,0)</f>
        <v>0</v>
      </c>
      <c r="BJ205" s="14" t="s">
        <v>87</v>
      </c>
      <c r="BK205" s="197">
        <f>ROUND(I205*H205,1)</f>
        <v>0</v>
      </c>
      <c r="BL205" s="14" t="s">
        <v>256</v>
      </c>
      <c r="BM205" s="196" t="s">
        <v>1509</v>
      </c>
    </row>
    <row r="206" spans="1:65" s="2" customFormat="1" ht="16.5" customHeight="1">
      <c r="A206" s="31"/>
      <c r="B206" s="32"/>
      <c r="C206" s="184" t="s">
        <v>405</v>
      </c>
      <c r="D206" s="184" t="s">
        <v>189</v>
      </c>
      <c r="E206" s="185" t="s">
        <v>434</v>
      </c>
      <c r="F206" s="186" t="s">
        <v>435</v>
      </c>
      <c r="G206" s="187" t="s">
        <v>270</v>
      </c>
      <c r="H206" s="188">
        <v>0.036</v>
      </c>
      <c r="I206" s="189"/>
      <c r="J206" s="190">
        <f>ROUND(I206*H206,1)</f>
        <v>0</v>
      </c>
      <c r="K206" s="191"/>
      <c r="L206" s="36"/>
      <c r="M206" s="192" t="s">
        <v>1</v>
      </c>
      <c r="N206" s="193" t="s">
        <v>44</v>
      </c>
      <c r="O206" s="68"/>
      <c r="P206" s="194">
        <f>O206*H206</f>
        <v>0</v>
      </c>
      <c r="Q206" s="194">
        <v>0</v>
      </c>
      <c r="R206" s="194">
        <f>Q206*H206</f>
        <v>0</v>
      </c>
      <c r="S206" s="194">
        <v>0</v>
      </c>
      <c r="T206" s="195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256</v>
      </c>
      <c r="AT206" s="196" t="s">
        <v>189</v>
      </c>
      <c r="AU206" s="196" t="s">
        <v>89</v>
      </c>
      <c r="AY206" s="14" t="s">
        <v>186</v>
      </c>
      <c r="BE206" s="197">
        <f>IF(N206="základní",J206,0)</f>
        <v>0</v>
      </c>
      <c r="BF206" s="197">
        <f>IF(N206="snížená",J206,0)</f>
        <v>0</v>
      </c>
      <c r="BG206" s="197">
        <f>IF(N206="zákl. přenesená",J206,0)</f>
        <v>0</v>
      </c>
      <c r="BH206" s="197">
        <f>IF(N206="sníž. přenesená",J206,0)</f>
        <v>0</v>
      </c>
      <c r="BI206" s="197">
        <f>IF(N206="nulová",J206,0)</f>
        <v>0</v>
      </c>
      <c r="BJ206" s="14" t="s">
        <v>87</v>
      </c>
      <c r="BK206" s="197">
        <f>ROUND(I206*H206,1)</f>
        <v>0</v>
      </c>
      <c r="BL206" s="14" t="s">
        <v>256</v>
      </c>
      <c r="BM206" s="196" t="s">
        <v>1510</v>
      </c>
    </row>
    <row r="207" spans="1:65" s="2" customFormat="1" ht="16.5" customHeight="1">
      <c r="A207" s="31"/>
      <c r="B207" s="32"/>
      <c r="C207" s="184" t="s">
        <v>409</v>
      </c>
      <c r="D207" s="184" t="s">
        <v>189</v>
      </c>
      <c r="E207" s="185" t="s">
        <v>438</v>
      </c>
      <c r="F207" s="186" t="s">
        <v>439</v>
      </c>
      <c r="G207" s="187" t="s">
        <v>270</v>
      </c>
      <c r="H207" s="188">
        <v>0.036</v>
      </c>
      <c r="I207" s="189"/>
      <c r="J207" s="190">
        <f>ROUND(I207*H207,1)</f>
        <v>0</v>
      </c>
      <c r="K207" s="191"/>
      <c r="L207" s="36"/>
      <c r="M207" s="192" t="s">
        <v>1</v>
      </c>
      <c r="N207" s="193" t="s">
        <v>44</v>
      </c>
      <c r="O207" s="68"/>
      <c r="P207" s="194">
        <f>O207*H207</f>
        <v>0</v>
      </c>
      <c r="Q207" s="194">
        <v>0</v>
      </c>
      <c r="R207" s="194">
        <f>Q207*H207</f>
        <v>0</v>
      </c>
      <c r="S207" s="194">
        <v>0</v>
      </c>
      <c r="T207" s="195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256</v>
      </c>
      <c r="AT207" s="196" t="s">
        <v>189</v>
      </c>
      <c r="AU207" s="196" t="s">
        <v>89</v>
      </c>
      <c r="AY207" s="14" t="s">
        <v>186</v>
      </c>
      <c r="BE207" s="197">
        <f>IF(N207="základní",J207,0)</f>
        <v>0</v>
      </c>
      <c r="BF207" s="197">
        <f>IF(N207="snížená",J207,0)</f>
        <v>0</v>
      </c>
      <c r="BG207" s="197">
        <f>IF(N207="zákl. přenesená",J207,0)</f>
        <v>0</v>
      </c>
      <c r="BH207" s="197">
        <f>IF(N207="sníž. přenesená",J207,0)</f>
        <v>0</v>
      </c>
      <c r="BI207" s="197">
        <f>IF(N207="nulová",J207,0)</f>
        <v>0</v>
      </c>
      <c r="BJ207" s="14" t="s">
        <v>87</v>
      </c>
      <c r="BK207" s="197">
        <f>ROUND(I207*H207,1)</f>
        <v>0</v>
      </c>
      <c r="BL207" s="14" t="s">
        <v>256</v>
      </c>
      <c r="BM207" s="196" t="s">
        <v>1511</v>
      </c>
    </row>
    <row r="208" spans="2:63" s="12" customFormat="1" ht="22.9" customHeight="1">
      <c r="B208" s="168"/>
      <c r="C208" s="169"/>
      <c r="D208" s="170" t="s">
        <v>78</v>
      </c>
      <c r="E208" s="182" t="s">
        <v>441</v>
      </c>
      <c r="F208" s="182" t="s">
        <v>442</v>
      </c>
      <c r="G208" s="169"/>
      <c r="H208" s="169"/>
      <c r="I208" s="172"/>
      <c r="J208" s="183">
        <f>BK208</f>
        <v>0</v>
      </c>
      <c r="K208" s="169"/>
      <c r="L208" s="174"/>
      <c r="M208" s="175"/>
      <c r="N208" s="176"/>
      <c r="O208" s="176"/>
      <c r="P208" s="177">
        <f>SUM(P209:P223)</f>
        <v>0</v>
      </c>
      <c r="Q208" s="176"/>
      <c r="R208" s="177">
        <f>SUM(R209:R223)</f>
        <v>0.057120000000000004</v>
      </c>
      <c r="S208" s="176"/>
      <c r="T208" s="178">
        <f>SUM(T209:T223)</f>
        <v>0.02187</v>
      </c>
      <c r="AR208" s="179" t="s">
        <v>89</v>
      </c>
      <c r="AT208" s="180" t="s">
        <v>78</v>
      </c>
      <c r="AU208" s="180" t="s">
        <v>87</v>
      </c>
      <c r="AY208" s="179" t="s">
        <v>186</v>
      </c>
      <c r="BK208" s="181">
        <f>SUM(BK209:BK223)</f>
        <v>0</v>
      </c>
    </row>
    <row r="209" spans="1:65" s="2" customFormat="1" ht="16.5" customHeight="1">
      <c r="A209" s="31"/>
      <c r="B209" s="32"/>
      <c r="C209" s="184" t="s">
        <v>413</v>
      </c>
      <c r="D209" s="184" t="s">
        <v>189</v>
      </c>
      <c r="E209" s="185" t="s">
        <v>444</v>
      </c>
      <c r="F209" s="186" t="s">
        <v>445</v>
      </c>
      <c r="G209" s="187" t="s">
        <v>371</v>
      </c>
      <c r="H209" s="188">
        <v>1</v>
      </c>
      <c r="I209" s="189"/>
      <c r="J209" s="190">
        <f>ROUND(I209*H209,1)</f>
        <v>0</v>
      </c>
      <c r="K209" s="191"/>
      <c r="L209" s="36"/>
      <c r="M209" s="192" t="s">
        <v>1</v>
      </c>
      <c r="N209" s="193" t="s">
        <v>44</v>
      </c>
      <c r="O209" s="68"/>
      <c r="P209" s="194">
        <f>O209*H209</f>
        <v>0</v>
      </c>
      <c r="Q209" s="194">
        <v>0</v>
      </c>
      <c r="R209" s="194">
        <f>Q209*H209</f>
        <v>0</v>
      </c>
      <c r="S209" s="194">
        <v>0.01946</v>
      </c>
      <c r="T209" s="195">
        <f>S209*H209</f>
        <v>0.01946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256</v>
      </c>
      <c r="AT209" s="196" t="s">
        <v>189</v>
      </c>
      <c r="AU209" s="196" t="s">
        <v>89</v>
      </c>
      <c r="AY209" s="14" t="s">
        <v>186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14" t="s">
        <v>87</v>
      </c>
      <c r="BK209" s="197">
        <f>ROUND(I209*H209,1)</f>
        <v>0</v>
      </c>
      <c r="BL209" s="14" t="s">
        <v>256</v>
      </c>
      <c r="BM209" s="196" t="s">
        <v>446</v>
      </c>
    </row>
    <row r="210" spans="1:47" s="2" customFormat="1" ht="19.5">
      <c r="A210" s="31"/>
      <c r="B210" s="32"/>
      <c r="C210" s="33"/>
      <c r="D210" s="198" t="s">
        <v>206</v>
      </c>
      <c r="E210" s="33"/>
      <c r="F210" s="199" t="s">
        <v>1512</v>
      </c>
      <c r="G210" s="33"/>
      <c r="H210" s="33"/>
      <c r="I210" s="200"/>
      <c r="J210" s="33"/>
      <c r="K210" s="33"/>
      <c r="L210" s="36"/>
      <c r="M210" s="201"/>
      <c r="N210" s="202"/>
      <c r="O210" s="68"/>
      <c r="P210" s="68"/>
      <c r="Q210" s="68"/>
      <c r="R210" s="68"/>
      <c r="S210" s="68"/>
      <c r="T210" s="69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4" t="s">
        <v>206</v>
      </c>
      <c r="AU210" s="14" t="s">
        <v>89</v>
      </c>
    </row>
    <row r="211" spans="1:65" s="2" customFormat="1" ht="16.5" customHeight="1">
      <c r="A211" s="31"/>
      <c r="B211" s="32"/>
      <c r="C211" s="184" t="s">
        <v>417</v>
      </c>
      <c r="D211" s="184" t="s">
        <v>189</v>
      </c>
      <c r="E211" s="185" t="s">
        <v>1261</v>
      </c>
      <c r="F211" s="186" t="s">
        <v>1262</v>
      </c>
      <c r="G211" s="187" t="s">
        <v>371</v>
      </c>
      <c r="H211" s="188">
        <v>2</v>
      </c>
      <c r="I211" s="189"/>
      <c r="J211" s="190">
        <f>ROUND(I211*H211,1)</f>
        <v>0</v>
      </c>
      <c r="K211" s="191"/>
      <c r="L211" s="36"/>
      <c r="M211" s="192" t="s">
        <v>1</v>
      </c>
      <c r="N211" s="193" t="s">
        <v>44</v>
      </c>
      <c r="O211" s="68"/>
      <c r="P211" s="194">
        <f>O211*H211</f>
        <v>0</v>
      </c>
      <c r="Q211" s="194">
        <v>0.02223</v>
      </c>
      <c r="R211" s="194">
        <f>Q211*H211</f>
        <v>0.04446</v>
      </c>
      <c r="S211" s="194">
        <v>0</v>
      </c>
      <c r="T211" s="19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256</v>
      </c>
      <c r="AT211" s="196" t="s">
        <v>189</v>
      </c>
      <c r="AU211" s="196" t="s">
        <v>89</v>
      </c>
      <c r="AY211" s="14" t="s">
        <v>186</v>
      </c>
      <c r="BE211" s="197">
        <f>IF(N211="základní",J211,0)</f>
        <v>0</v>
      </c>
      <c r="BF211" s="197">
        <f>IF(N211="snížená",J211,0)</f>
        <v>0</v>
      </c>
      <c r="BG211" s="197">
        <f>IF(N211="zákl. přenesená",J211,0)</f>
        <v>0</v>
      </c>
      <c r="BH211" s="197">
        <f>IF(N211="sníž. přenesená",J211,0)</f>
        <v>0</v>
      </c>
      <c r="BI211" s="197">
        <f>IF(N211="nulová",J211,0)</f>
        <v>0</v>
      </c>
      <c r="BJ211" s="14" t="s">
        <v>87</v>
      </c>
      <c r="BK211" s="197">
        <f>ROUND(I211*H211,1)</f>
        <v>0</v>
      </c>
      <c r="BL211" s="14" t="s">
        <v>256</v>
      </c>
      <c r="BM211" s="196" t="s">
        <v>1513</v>
      </c>
    </row>
    <row r="212" spans="1:65" s="2" customFormat="1" ht="16.5" customHeight="1">
      <c r="A212" s="31"/>
      <c r="B212" s="32"/>
      <c r="C212" s="184" t="s">
        <v>421</v>
      </c>
      <c r="D212" s="184" t="s">
        <v>189</v>
      </c>
      <c r="E212" s="185" t="s">
        <v>453</v>
      </c>
      <c r="F212" s="186" t="s">
        <v>454</v>
      </c>
      <c r="G212" s="187" t="s">
        <v>371</v>
      </c>
      <c r="H212" s="188">
        <v>1</v>
      </c>
      <c r="I212" s="189"/>
      <c r="J212" s="190">
        <f>ROUND(I212*H212,1)</f>
        <v>0</v>
      </c>
      <c r="K212" s="191"/>
      <c r="L212" s="36"/>
      <c r="M212" s="192" t="s">
        <v>1</v>
      </c>
      <c r="N212" s="193" t="s">
        <v>44</v>
      </c>
      <c r="O212" s="68"/>
      <c r="P212" s="194">
        <f>O212*H212</f>
        <v>0</v>
      </c>
      <c r="Q212" s="194">
        <v>0.00052</v>
      </c>
      <c r="R212" s="194">
        <f>Q212*H212</f>
        <v>0.00052</v>
      </c>
      <c r="S212" s="194">
        <v>0</v>
      </c>
      <c r="T212" s="19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256</v>
      </c>
      <c r="AT212" s="196" t="s">
        <v>189</v>
      </c>
      <c r="AU212" s="196" t="s">
        <v>89</v>
      </c>
      <c r="AY212" s="14" t="s">
        <v>186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14" t="s">
        <v>87</v>
      </c>
      <c r="BK212" s="197">
        <f>ROUND(I212*H212,1)</f>
        <v>0</v>
      </c>
      <c r="BL212" s="14" t="s">
        <v>256</v>
      </c>
      <c r="BM212" s="196" t="s">
        <v>1514</v>
      </c>
    </row>
    <row r="213" spans="1:65" s="2" customFormat="1" ht="16.5" customHeight="1">
      <c r="A213" s="31"/>
      <c r="B213" s="32"/>
      <c r="C213" s="184" t="s">
        <v>425</v>
      </c>
      <c r="D213" s="184" t="s">
        <v>189</v>
      </c>
      <c r="E213" s="185" t="s">
        <v>458</v>
      </c>
      <c r="F213" s="186" t="s">
        <v>459</v>
      </c>
      <c r="G213" s="187" t="s">
        <v>371</v>
      </c>
      <c r="H213" s="188">
        <v>1</v>
      </c>
      <c r="I213" s="189"/>
      <c r="J213" s="190">
        <f>ROUND(I213*H213,1)</f>
        <v>0</v>
      </c>
      <c r="K213" s="191"/>
      <c r="L213" s="36"/>
      <c r="M213" s="192" t="s">
        <v>1</v>
      </c>
      <c r="N213" s="193" t="s">
        <v>44</v>
      </c>
      <c r="O213" s="68"/>
      <c r="P213" s="194">
        <f>O213*H213</f>
        <v>0</v>
      </c>
      <c r="Q213" s="194">
        <v>0.00052</v>
      </c>
      <c r="R213" s="194">
        <f>Q213*H213</f>
        <v>0.00052</v>
      </c>
      <c r="S213" s="194">
        <v>0</v>
      </c>
      <c r="T213" s="19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256</v>
      </c>
      <c r="AT213" s="196" t="s">
        <v>189</v>
      </c>
      <c r="AU213" s="196" t="s">
        <v>89</v>
      </c>
      <c r="AY213" s="14" t="s">
        <v>186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4" t="s">
        <v>87</v>
      </c>
      <c r="BK213" s="197">
        <f>ROUND(I213*H213,1)</f>
        <v>0</v>
      </c>
      <c r="BL213" s="14" t="s">
        <v>256</v>
      </c>
      <c r="BM213" s="196" t="s">
        <v>1515</v>
      </c>
    </row>
    <row r="214" spans="1:65" s="2" customFormat="1" ht="16.5" customHeight="1">
      <c r="A214" s="31"/>
      <c r="B214" s="32"/>
      <c r="C214" s="184" t="s">
        <v>429</v>
      </c>
      <c r="D214" s="184" t="s">
        <v>189</v>
      </c>
      <c r="E214" s="185" t="s">
        <v>1516</v>
      </c>
      <c r="F214" s="186" t="s">
        <v>1517</v>
      </c>
      <c r="G214" s="187" t="s">
        <v>371</v>
      </c>
      <c r="H214" s="188">
        <v>1</v>
      </c>
      <c r="I214" s="189"/>
      <c r="J214" s="190">
        <f>ROUND(I214*H214,1)</f>
        <v>0</v>
      </c>
      <c r="K214" s="191"/>
      <c r="L214" s="36"/>
      <c r="M214" s="192" t="s">
        <v>1</v>
      </c>
      <c r="N214" s="193" t="s">
        <v>44</v>
      </c>
      <c r="O214" s="68"/>
      <c r="P214" s="194">
        <f>O214*H214</f>
        <v>0</v>
      </c>
      <c r="Q214" s="194">
        <v>0.01066</v>
      </c>
      <c r="R214" s="194">
        <f>Q214*H214</f>
        <v>0.01066</v>
      </c>
      <c r="S214" s="194">
        <v>0</v>
      </c>
      <c r="T214" s="195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256</v>
      </c>
      <c r="AT214" s="196" t="s">
        <v>189</v>
      </c>
      <c r="AU214" s="196" t="s">
        <v>89</v>
      </c>
      <c r="AY214" s="14" t="s">
        <v>186</v>
      </c>
      <c r="BE214" s="197">
        <f>IF(N214="základní",J214,0)</f>
        <v>0</v>
      </c>
      <c r="BF214" s="197">
        <f>IF(N214="snížená",J214,0)</f>
        <v>0</v>
      </c>
      <c r="BG214" s="197">
        <f>IF(N214="zákl. přenesená",J214,0)</f>
        <v>0</v>
      </c>
      <c r="BH214" s="197">
        <f>IF(N214="sníž. přenesená",J214,0)</f>
        <v>0</v>
      </c>
      <c r="BI214" s="197">
        <f>IF(N214="nulová",J214,0)</f>
        <v>0</v>
      </c>
      <c r="BJ214" s="14" t="s">
        <v>87</v>
      </c>
      <c r="BK214" s="197">
        <f>ROUND(I214*H214,1)</f>
        <v>0</v>
      </c>
      <c r="BL214" s="14" t="s">
        <v>256</v>
      </c>
      <c r="BM214" s="196" t="s">
        <v>1518</v>
      </c>
    </row>
    <row r="215" spans="1:47" s="2" customFormat="1" ht="19.5">
      <c r="A215" s="31"/>
      <c r="B215" s="32"/>
      <c r="C215" s="33"/>
      <c r="D215" s="198" t="s">
        <v>206</v>
      </c>
      <c r="E215" s="33"/>
      <c r="F215" s="199" t="s">
        <v>1519</v>
      </c>
      <c r="G215" s="33"/>
      <c r="H215" s="33"/>
      <c r="I215" s="200"/>
      <c r="J215" s="33"/>
      <c r="K215" s="33"/>
      <c r="L215" s="36"/>
      <c r="M215" s="201"/>
      <c r="N215" s="202"/>
      <c r="O215" s="68"/>
      <c r="P215" s="68"/>
      <c r="Q215" s="68"/>
      <c r="R215" s="68"/>
      <c r="S215" s="68"/>
      <c r="T215" s="69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4" t="s">
        <v>206</v>
      </c>
      <c r="AU215" s="14" t="s">
        <v>89</v>
      </c>
    </row>
    <row r="216" spans="1:65" s="2" customFormat="1" ht="16.5" customHeight="1">
      <c r="A216" s="31"/>
      <c r="B216" s="32"/>
      <c r="C216" s="184" t="s">
        <v>433</v>
      </c>
      <c r="D216" s="184" t="s">
        <v>189</v>
      </c>
      <c r="E216" s="185" t="s">
        <v>463</v>
      </c>
      <c r="F216" s="186" t="s">
        <v>464</v>
      </c>
      <c r="G216" s="187" t="s">
        <v>270</v>
      </c>
      <c r="H216" s="188">
        <v>0.02</v>
      </c>
      <c r="I216" s="189"/>
      <c r="J216" s="190">
        <f>ROUND(I216*H216,1)</f>
        <v>0</v>
      </c>
      <c r="K216" s="191"/>
      <c r="L216" s="36"/>
      <c r="M216" s="192" t="s">
        <v>1</v>
      </c>
      <c r="N216" s="193" t="s">
        <v>44</v>
      </c>
      <c r="O216" s="68"/>
      <c r="P216" s="194">
        <f>O216*H216</f>
        <v>0</v>
      </c>
      <c r="Q216" s="194">
        <v>0</v>
      </c>
      <c r="R216" s="194">
        <f>Q216*H216</f>
        <v>0</v>
      </c>
      <c r="S216" s="194">
        <v>0</v>
      </c>
      <c r="T216" s="195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256</v>
      </c>
      <c r="AT216" s="196" t="s">
        <v>189</v>
      </c>
      <c r="AU216" s="196" t="s">
        <v>89</v>
      </c>
      <c r="AY216" s="14" t="s">
        <v>186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14" t="s">
        <v>87</v>
      </c>
      <c r="BK216" s="197">
        <f>ROUND(I216*H216,1)</f>
        <v>0</v>
      </c>
      <c r="BL216" s="14" t="s">
        <v>256</v>
      </c>
      <c r="BM216" s="196" t="s">
        <v>465</v>
      </c>
    </row>
    <row r="217" spans="1:65" s="2" customFormat="1" ht="16.5" customHeight="1">
      <c r="A217" s="31"/>
      <c r="B217" s="32"/>
      <c r="C217" s="184" t="s">
        <v>437</v>
      </c>
      <c r="D217" s="184" t="s">
        <v>189</v>
      </c>
      <c r="E217" s="185" t="s">
        <v>467</v>
      </c>
      <c r="F217" s="186" t="s">
        <v>468</v>
      </c>
      <c r="G217" s="187" t="s">
        <v>371</v>
      </c>
      <c r="H217" s="188">
        <v>4</v>
      </c>
      <c r="I217" s="189"/>
      <c r="J217" s="190">
        <f>ROUND(I217*H217,1)</f>
        <v>0</v>
      </c>
      <c r="K217" s="191"/>
      <c r="L217" s="36"/>
      <c r="M217" s="192" t="s">
        <v>1</v>
      </c>
      <c r="N217" s="193" t="s">
        <v>44</v>
      </c>
      <c r="O217" s="68"/>
      <c r="P217" s="194">
        <f>O217*H217</f>
        <v>0</v>
      </c>
      <c r="Q217" s="194">
        <v>0.00024</v>
      </c>
      <c r="R217" s="194">
        <f>Q217*H217</f>
        <v>0.00096</v>
      </c>
      <c r="S217" s="194">
        <v>0</v>
      </c>
      <c r="T217" s="19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256</v>
      </c>
      <c r="AT217" s="196" t="s">
        <v>189</v>
      </c>
      <c r="AU217" s="196" t="s">
        <v>89</v>
      </c>
      <c r="AY217" s="14" t="s">
        <v>186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4" t="s">
        <v>87</v>
      </c>
      <c r="BK217" s="197">
        <f>ROUND(I217*H217,1)</f>
        <v>0</v>
      </c>
      <c r="BL217" s="14" t="s">
        <v>256</v>
      </c>
      <c r="BM217" s="196" t="s">
        <v>469</v>
      </c>
    </row>
    <row r="218" spans="1:65" s="2" customFormat="1" ht="16.5" customHeight="1">
      <c r="A218" s="31"/>
      <c r="B218" s="32"/>
      <c r="C218" s="184" t="s">
        <v>443</v>
      </c>
      <c r="D218" s="184" t="s">
        <v>189</v>
      </c>
      <c r="E218" s="185" t="s">
        <v>471</v>
      </c>
      <c r="F218" s="186" t="s">
        <v>472</v>
      </c>
      <c r="G218" s="187" t="s">
        <v>371</v>
      </c>
      <c r="H218" s="188">
        <v>1</v>
      </c>
      <c r="I218" s="189"/>
      <c r="J218" s="190">
        <f>ROUND(I218*H218,1)</f>
        <v>0</v>
      </c>
      <c r="K218" s="191"/>
      <c r="L218" s="36"/>
      <c r="M218" s="192" t="s">
        <v>1</v>
      </c>
      <c r="N218" s="193" t="s">
        <v>44</v>
      </c>
      <c r="O218" s="68"/>
      <c r="P218" s="194">
        <f>O218*H218</f>
        <v>0</v>
      </c>
      <c r="Q218" s="194">
        <v>0</v>
      </c>
      <c r="R218" s="194">
        <f>Q218*H218</f>
        <v>0</v>
      </c>
      <c r="S218" s="194">
        <v>0.00156</v>
      </c>
      <c r="T218" s="195">
        <f>S218*H218</f>
        <v>0.00156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256</v>
      </c>
      <c r="AT218" s="196" t="s">
        <v>189</v>
      </c>
      <c r="AU218" s="196" t="s">
        <v>89</v>
      </c>
      <c r="AY218" s="14" t="s">
        <v>186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14" t="s">
        <v>87</v>
      </c>
      <c r="BK218" s="197">
        <f>ROUND(I218*H218,1)</f>
        <v>0</v>
      </c>
      <c r="BL218" s="14" t="s">
        <v>256</v>
      </c>
      <c r="BM218" s="196" t="s">
        <v>473</v>
      </c>
    </row>
    <row r="219" spans="1:47" s="2" customFormat="1" ht="19.5">
      <c r="A219" s="31"/>
      <c r="B219" s="32"/>
      <c r="C219" s="33"/>
      <c r="D219" s="198" t="s">
        <v>206</v>
      </c>
      <c r="E219" s="33"/>
      <c r="F219" s="199" t="s">
        <v>1520</v>
      </c>
      <c r="G219" s="33"/>
      <c r="H219" s="33"/>
      <c r="I219" s="200"/>
      <c r="J219" s="33"/>
      <c r="K219" s="33"/>
      <c r="L219" s="36"/>
      <c r="M219" s="201"/>
      <c r="N219" s="202"/>
      <c r="O219" s="68"/>
      <c r="P219" s="68"/>
      <c r="Q219" s="68"/>
      <c r="R219" s="68"/>
      <c r="S219" s="68"/>
      <c r="T219" s="69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4" t="s">
        <v>206</v>
      </c>
      <c r="AU219" s="14" t="s">
        <v>89</v>
      </c>
    </row>
    <row r="220" spans="1:65" s="2" customFormat="1" ht="16.5" customHeight="1">
      <c r="A220" s="31"/>
      <c r="B220" s="32"/>
      <c r="C220" s="184" t="s">
        <v>447</v>
      </c>
      <c r="D220" s="184" t="s">
        <v>189</v>
      </c>
      <c r="E220" s="185" t="s">
        <v>485</v>
      </c>
      <c r="F220" s="186" t="s">
        <v>486</v>
      </c>
      <c r="G220" s="187" t="s">
        <v>192</v>
      </c>
      <c r="H220" s="188">
        <v>1</v>
      </c>
      <c r="I220" s="189"/>
      <c r="J220" s="190">
        <f>ROUND(I220*H220,1)</f>
        <v>0</v>
      </c>
      <c r="K220" s="191"/>
      <c r="L220" s="36"/>
      <c r="M220" s="192" t="s">
        <v>1</v>
      </c>
      <c r="N220" s="193" t="s">
        <v>44</v>
      </c>
      <c r="O220" s="68"/>
      <c r="P220" s="194">
        <f>O220*H220</f>
        <v>0</v>
      </c>
      <c r="Q220" s="194">
        <v>0</v>
      </c>
      <c r="R220" s="194">
        <f>Q220*H220</f>
        <v>0</v>
      </c>
      <c r="S220" s="194">
        <v>0.00085</v>
      </c>
      <c r="T220" s="195">
        <f>S220*H220</f>
        <v>0.00085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256</v>
      </c>
      <c r="AT220" s="196" t="s">
        <v>189</v>
      </c>
      <c r="AU220" s="196" t="s">
        <v>89</v>
      </c>
      <c r="AY220" s="14" t="s">
        <v>186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4" t="s">
        <v>87</v>
      </c>
      <c r="BK220" s="197">
        <f>ROUND(I220*H220,1)</f>
        <v>0</v>
      </c>
      <c r="BL220" s="14" t="s">
        <v>256</v>
      </c>
      <c r="BM220" s="196" t="s">
        <v>487</v>
      </c>
    </row>
    <row r="221" spans="1:65" s="2" customFormat="1" ht="16.5" customHeight="1">
      <c r="A221" s="31"/>
      <c r="B221" s="32"/>
      <c r="C221" s="184" t="s">
        <v>452</v>
      </c>
      <c r="D221" s="184" t="s">
        <v>189</v>
      </c>
      <c r="E221" s="185" t="s">
        <v>1521</v>
      </c>
      <c r="F221" s="186" t="s">
        <v>1522</v>
      </c>
      <c r="G221" s="187" t="s">
        <v>270</v>
      </c>
      <c r="H221" s="188">
        <v>0.057</v>
      </c>
      <c r="I221" s="189"/>
      <c r="J221" s="190">
        <f>ROUND(I221*H221,1)</f>
        <v>0</v>
      </c>
      <c r="K221" s="191"/>
      <c r="L221" s="36"/>
      <c r="M221" s="192" t="s">
        <v>1</v>
      </c>
      <c r="N221" s="193" t="s">
        <v>44</v>
      </c>
      <c r="O221" s="68"/>
      <c r="P221" s="194">
        <f>O221*H221</f>
        <v>0</v>
      </c>
      <c r="Q221" s="194">
        <v>0</v>
      </c>
      <c r="R221" s="194">
        <f>Q221*H221</f>
        <v>0</v>
      </c>
      <c r="S221" s="194">
        <v>0</v>
      </c>
      <c r="T221" s="195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256</v>
      </c>
      <c r="AT221" s="196" t="s">
        <v>189</v>
      </c>
      <c r="AU221" s="196" t="s">
        <v>89</v>
      </c>
      <c r="AY221" s="14" t="s">
        <v>186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14" t="s">
        <v>87</v>
      </c>
      <c r="BK221" s="197">
        <f>ROUND(I221*H221,1)</f>
        <v>0</v>
      </c>
      <c r="BL221" s="14" t="s">
        <v>256</v>
      </c>
      <c r="BM221" s="196" t="s">
        <v>1523</v>
      </c>
    </row>
    <row r="222" spans="1:65" s="2" customFormat="1" ht="16.5" customHeight="1">
      <c r="A222" s="31"/>
      <c r="B222" s="32"/>
      <c r="C222" s="184" t="s">
        <v>457</v>
      </c>
      <c r="D222" s="184" t="s">
        <v>189</v>
      </c>
      <c r="E222" s="185" t="s">
        <v>497</v>
      </c>
      <c r="F222" s="186" t="s">
        <v>498</v>
      </c>
      <c r="G222" s="187" t="s">
        <v>270</v>
      </c>
      <c r="H222" s="188">
        <v>0.057</v>
      </c>
      <c r="I222" s="189"/>
      <c r="J222" s="190">
        <f>ROUND(I222*H222,1)</f>
        <v>0</v>
      </c>
      <c r="K222" s="191"/>
      <c r="L222" s="36"/>
      <c r="M222" s="192" t="s">
        <v>1</v>
      </c>
      <c r="N222" s="193" t="s">
        <v>44</v>
      </c>
      <c r="O222" s="68"/>
      <c r="P222" s="194">
        <f>O222*H222</f>
        <v>0</v>
      </c>
      <c r="Q222" s="194">
        <v>0</v>
      </c>
      <c r="R222" s="194">
        <f>Q222*H222</f>
        <v>0</v>
      </c>
      <c r="S222" s="194">
        <v>0</v>
      </c>
      <c r="T222" s="195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256</v>
      </c>
      <c r="AT222" s="196" t="s">
        <v>189</v>
      </c>
      <c r="AU222" s="196" t="s">
        <v>89</v>
      </c>
      <c r="AY222" s="14" t="s">
        <v>186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14" t="s">
        <v>87</v>
      </c>
      <c r="BK222" s="197">
        <f>ROUND(I222*H222,1)</f>
        <v>0</v>
      </c>
      <c r="BL222" s="14" t="s">
        <v>256</v>
      </c>
      <c r="BM222" s="196" t="s">
        <v>1524</v>
      </c>
    </row>
    <row r="223" spans="1:65" s="2" customFormat="1" ht="16.5" customHeight="1">
      <c r="A223" s="31"/>
      <c r="B223" s="32"/>
      <c r="C223" s="184" t="s">
        <v>462</v>
      </c>
      <c r="D223" s="184" t="s">
        <v>189</v>
      </c>
      <c r="E223" s="185" t="s">
        <v>501</v>
      </c>
      <c r="F223" s="186" t="s">
        <v>502</v>
      </c>
      <c r="G223" s="187" t="s">
        <v>270</v>
      </c>
      <c r="H223" s="188">
        <v>0.057</v>
      </c>
      <c r="I223" s="189"/>
      <c r="J223" s="190">
        <f>ROUND(I223*H223,1)</f>
        <v>0</v>
      </c>
      <c r="K223" s="191"/>
      <c r="L223" s="36"/>
      <c r="M223" s="192" t="s">
        <v>1</v>
      </c>
      <c r="N223" s="193" t="s">
        <v>44</v>
      </c>
      <c r="O223" s="68"/>
      <c r="P223" s="194">
        <f>O223*H223</f>
        <v>0</v>
      </c>
      <c r="Q223" s="194">
        <v>0</v>
      </c>
      <c r="R223" s="194">
        <f>Q223*H223</f>
        <v>0</v>
      </c>
      <c r="S223" s="194">
        <v>0</v>
      </c>
      <c r="T223" s="195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256</v>
      </c>
      <c r="AT223" s="196" t="s">
        <v>189</v>
      </c>
      <c r="AU223" s="196" t="s">
        <v>89</v>
      </c>
      <c r="AY223" s="14" t="s">
        <v>186</v>
      </c>
      <c r="BE223" s="197">
        <f>IF(N223="základní",J223,0)</f>
        <v>0</v>
      </c>
      <c r="BF223" s="197">
        <f>IF(N223="snížená",J223,0)</f>
        <v>0</v>
      </c>
      <c r="BG223" s="197">
        <f>IF(N223="zákl. přenesená",J223,0)</f>
        <v>0</v>
      </c>
      <c r="BH223" s="197">
        <f>IF(N223="sníž. přenesená",J223,0)</f>
        <v>0</v>
      </c>
      <c r="BI223" s="197">
        <f>IF(N223="nulová",J223,0)</f>
        <v>0</v>
      </c>
      <c r="BJ223" s="14" t="s">
        <v>87</v>
      </c>
      <c r="BK223" s="197">
        <f>ROUND(I223*H223,1)</f>
        <v>0</v>
      </c>
      <c r="BL223" s="14" t="s">
        <v>256</v>
      </c>
      <c r="BM223" s="196" t="s">
        <v>1525</v>
      </c>
    </row>
    <row r="224" spans="2:63" s="12" customFormat="1" ht="22.9" customHeight="1">
      <c r="B224" s="168"/>
      <c r="C224" s="169"/>
      <c r="D224" s="170" t="s">
        <v>78</v>
      </c>
      <c r="E224" s="182" t="s">
        <v>538</v>
      </c>
      <c r="F224" s="182" t="s">
        <v>539</v>
      </c>
      <c r="G224" s="169"/>
      <c r="H224" s="169"/>
      <c r="I224" s="172"/>
      <c r="J224" s="183">
        <f>BK224</f>
        <v>0</v>
      </c>
      <c r="K224" s="169"/>
      <c r="L224" s="174"/>
      <c r="M224" s="175"/>
      <c r="N224" s="176"/>
      <c r="O224" s="176"/>
      <c r="P224" s="177">
        <f>SUM(P225:P232)</f>
        <v>0</v>
      </c>
      <c r="Q224" s="176"/>
      <c r="R224" s="177">
        <f>SUM(R225:R232)</f>
        <v>0.011899999999999999</v>
      </c>
      <c r="S224" s="176"/>
      <c r="T224" s="178">
        <f>SUM(T225:T232)</f>
        <v>0.0154</v>
      </c>
      <c r="AR224" s="179" t="s">
        <v>89</v>
      </c>
      <c r="AT224" s="180" t="s">
        <v>78</v>
      </c>
      <c r="AU224" s="180" t="s">
        <v>87</v>
      </c>
      <c r="AY224" s="179" t="s">
        <v>186</v>
      </c>
      <c r="BK224" s="181">
        <f>SUM(BK225:BK232)</f>
        <v>0</v>
      </c>
    </row>
    <row r="225" spans="1:65" s="2" customFormat="1" ht="16.5" customHeight="1">
      <c r="A225" s="31"/>
      <c r="B225" s="32"/>
      <c r="C225" s="184" t="s">
        <v>466</v>
      </c>
      <c r="D225" s="184" t="s">
        <v>189</v>
      </c>
      <c r="E225" s="185" t="s">
        <v>541</v>
      </c>
      <c r="F225" s="186" t="s">
        <v>542</v>
      </c>
      <c r="G225" s="187" t="s">
        <v>192</v>
      </c>
      <c r="H225" s="188">
        <v>14</v>
      </c>
      <c r="I225" s="189"/>
      <c r="J225" s="190">
        <f aca="true" t="shared" si="40" ref="J225:J232">ROUND(I225*H225,1)</f>
        <v>0</v>
      </c>
      <c r="K225" s="191"/>
      <c r="L225" s="36"/>
      <c r="M225" s="192" t="s">
        <v>1</v>
      </c>
      <c r="N225" s="193" t="s">
        <v>44</v>
      </c>
      <c r="O225" s="68"/>
      <c r="P225" s="194">
        <f aca="true" t="shared" si="41" ref="P225:P232">O225*H225</f>
        <v>0</v>
      </c>
      <c r="Q225" s="194">
        <v>0.00013</v>
      </c>
      <c r="R225" s="194">
        <f aca="true" t="shared" si="42" ref="R225:R232">Q225*H225</f>
        <v>0.0018199999999999998</v>
      </c>
      <c r="S225" s="194">
        <v>0.0011</v>
      </c>
      <c r="T225" s="195">
        <f aca="true" t="shared" si="43" ref="T225:T232">S225*H225</f>
        <v>0.0154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256</v>
      </c>
      <c r="AT225" s="196" t="s">
        <v>189</v>
      </c>
      <c r="AU225" s="196" t="s">
        <v>89</v>
      </c>
      <c r="AY225" s="14" t="s">
        <v>186</v>
      </c>
      <c r="BE225" s="197">
        <f aca="true" t="shared" si="44" ref="BE225:BE232">IF(N225="základní",J225,0)</f>
        <v>0</v>
      </c>
      <c r="BF225" s="197">
        <f aca="true" t="shared" si="45" ref="BF225:BF232">IF(N225="snížená",J225,0)</f>
        <v>0</v>
      </c>
      <c r="BG225" s="197">
        <f aca="true" t="shared" si="46" ref="BG225:BG232">IF(N225="zákl. přenesená",J225,0)</f>
        <v>0</v>
      </c>
      <c r="BH225" s="197">
        <f aca="true" t="shared" si="47" ref="BH225:BH232">IF(N225="sníž. přenesená",J225,0)</f>
        <v>0</v>
      </c>
      <c r="BI225" s="197">
        <f aca="true" t="shared" si="48" ref="BI225:BI232">IF(N225="nulová",J225,0)</f>
        <v>0</v>
      </c>
      <c r="BJ225" s="14" t="s">
        <v>87</v>
      </c>
      <c r="BK225" s="197">
        <f aca="true" t="shared" si="49" ref="BK225:BK232">ROUND(I225*H225,1)</f>
        <v>0</v>
      </c>
      <c r="BL225" s="14" t="s">
        <v>256</v>
      </c>
      <c r="BM225" s="196" t="s">
        <v>543</v>
      </c>
    </row>
    <row r="226" spans="1:65" s="2" customFormat="1" ht="21.75" customHeight="1">
      <c r="A226" s="31"/>
      <c r="B226" s="32"/>
      <c r="C226" s="184" t="s">
        <v>470</v>
      </c>
      <c r="D226" s="184" t="s">
        <v>189</v>
      </c>
      <c r="E226" s="185" t="s">
        <v>545</v>
      </c>
      <c r="F226" s="186" t="s">
        <v>546</v>
      </c>
      <c r="G226" s="187" t="s">
        <v>192</v>
      </c>
      <c r="H226" s="188">
        <v>7</v>
      </c>
      <c r="I226" s="189"/>
      <c r="J226" s="190">
        <f t="shared" si="40"/>
        <v>0</v>
      </c>
      <c r="K226" s="191"/>
      <c r="L226" s="36"/>
      <c r="M226" s="192" t="s">
        <v>1</v>
      </c>
      <c r="N226" s="193" t="s">
        <v>44</v>
      </c>
      <c r="O226" s="68"/>
      <c r="P226" s="194">
        <f t="shared" si="41"/>
        <v>0</v>
      </c>
      <c r="Q226" s="194">
        <v>0.00025</v>
      </c>
      <c r="R226" s="194">
        <f t="shared" si="42"/>
        <v>0.00175</v>
      </c>
      <c r="S226" s="194">
        <v>0</v>
      </c>
      <c r="T226" s="195">
        <f t="shared" si="4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256</v>
      </c>
      <c r="AT226" s="196" t="s">
        <v>189</v>
      </c>
      <c r="AU226" s="196" t="s">
        <v>89</v>
      </c>
      <c r="AY226" s="14" t="s">
        <v>186</v>
      </c>
      <c r="BE226" s="197">
        <f t="shared" si="44"/>
        <v>0</v>
      </c>
      <c r="BF226" s="197">
        <f t="shared" si="45"/>
        <v>0</v>
      </c>
      <c r="BG226" s="197">
        <f t="shared" si="46"/>
        <v>0</v>
      </c>
      <c r="BH226" s="197">
        <f t="shared" si="47"/>
        <v>0</v>
      </c>
      <c r="BI226" s="197">
        <f t="shared" si="48"/>
        <v>0</v>
      </c>
      <c r="BJ226" s="14" t="s">
        <v>87</v>
      </c>
      <c r="BK226" s="197">
        <f t="shared" si="49"/>
        <v>0</v>
      </c>
      <c r="BL226" s="14" t="s">
        <v>256</v>
      </c>
      <c r="BM226" s="196" t="s">
        <v>547</v>
      </c>
    </row>
    <row r="227" spans="1:65" s="2" customFormat="1" ht="16.5" customHeight="1">
      <c r="A227" s="31"/>
      <c r="B227" s="32"/>
      <c r="C227" s="184" t="s">
        <v>474</v>
      </c>
      <c r="D227" s="184" t="s">
        <v>189</v>
      </c>
      <c r="E227" s="185" t="s">
        <v>549</v>
      </c>
      <c r="F227" s="186" t="s">
        <v>550</v>
      </c>
      <c r="G227" s="187" t="s">
        <v>192</v>
      </c>
      <c r="H227" s="188">
        <v>7</v>
      </c>
      <c r="I227" s="189"/>
      <c r="J227" s="190">
        <f t="shared" si="40"/>
        <v>0</v>
      </c>
      <c r="K227" s="191"/>
      <c r="L227" s="36"/>
      <c r="M227" s="192" t="s">
        <v>1</v>
      </c>
      <c r="N227" s="193" t="s">
        <v>44</v>
      </c>
      <c r="O227" s="68"/>
      <c r="P227" s="194">
        <f t="shared" si="41"/>
        <v>0</v>
      </c>
      <c r="Q227" s="194">
        <v>0.00069</v>
      </c>
      <c r="R227" s="194">
        <f t="shared" si="42"/>
        <v>0.00483</v>
      </c>
      <c r="S227" s="194">
        <v>0</v>
      </c>
      <c r="T227" s="195">
        <f t="shared" si="4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256</v>
      </c>
      <c r="AT227" s="196" t="s">
        <v>189</v>
      </c>
      <c r="AU227" s="196" t="s">
        <v>89</v>
      </c>
      <c r="AY227" s="14" t="s">
        <v>186</v>
      </c>
      <c r="BE227" s="197">
        <f t="shared" si="44"/>
        <v>0</v>
      </c>
      <c r="BF227" s="197">
        <f t="shared" si="45"/>
        <v>0</v>
      </c>
      <c r="BG227" s="197">
        <f t="shared" si="46"/>
        <v>0</v>
      </c>
      <c r="BH227" s="197">
        <f t="shared" si="47"/>
        <v>0</v>
      </c>
      <c r="BI227" s="197">
        <f t="shared" si="48"/>
        <v>0</v>
      </c>
      <c r="BJ227" s="14" t="s">
        <v>87</v>
      </c>
      <c r="BK227" s="197">
        <f t="shared" si="49"/>
        <v>0</v>
      </c>
      <c r="BL227" s="14" t="s">
        <v>256</v>
      </c>
      <c r="BM227" s="196" t="s">
        <v>551</v>
      </c>
    </row>
    <row r="228" spans="1:65" s="2" customFormat="1" ht="16.5" customHeight="1">
      <c r="A228" s="31"/>
      <c r="B228" s="32"/>
      <c r="C228" s="184" t="s">
        <v>479</v>
      </c>
      <c r="D228" s="184" t="s">
        <v>189</v>
      </c>
      <c r="E228" s="185" t="s">
        <v>553</v>
      </c>
      <c r="F228" s="186" t="s">
        <v>554</v>
      </c>
      <c r="G228" s="187" t="s">
        <v>192</v>
      </c>
      <c r="H228" s="188">
        <v>7</v>
      </c>
      <c r="I228" s="189"/>
      <c r="J228" s="190">
        <f t="shared" si="40"/>
        <v>0</v>
      </c>
      <c r="K228" s="191"/>
      <c r="L228" s="36"/>
      <c r="M228" s="192" t="s">
        <v>1</v>
      </c>
      <c r="N228" s="193" t="s">
        <v>44</v>
      </c>
      <c r="O228" s="68"/>
      <c r="P228" s="194">
        <f t="shared" si="41"/>
        <v>0</v>
      </c>
      <c r="Q228" s="194">
        <v>0.00014</v>
      </c>
      <c r="R228" s="194">
        <f t="shared" si="42"/>
        <v>0.00098</v>
      </c>
      <c r="S228" s="194">
        <v>0</v>
      </c>
      <c r="T228" s="195">
        <f t="shared" si="4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256</v>
      </c>
      <c r="AT228" s="196" t="s">
        <v>189</v>
      </c>
      <c r="AU228" s="196" t="s">
        <v>89</v>
      </c>
      <c r="AY228" s="14" t="s">
        <v>186</v>
      </c>
      <c r="BE228" s="197">
        <f t="shared" si="44"/>
        <v>0</v>
      </c>
      <c r="BF228" s="197">
        <f t="shared" si="45"/>
        <v>0</v>
      </c>
      <c r="BG228" s="197">
        <f t="shared" si="46"/>
        <v>0</v>
      </c>
      <c r="BH228" s="197">
        <f t="shared" si="47"/>
        <v>0</v>
      </c>
      <c r="BI228" s="197">
        <f t="shared" si="48"/>
        <v>0</v>
      </c>
      <c r="BJ228" s="14" t="s">
        <v>87</v>
      </c>
      <c r="BK228" s="197">
        <f t="shared" si="49"/>
        <v>0</v>
      </c>
      <c r="BL228" s="14" t="s">
        <v>256</v>
      </c>
      <c r="BM228" s="196" t="s">
        <v>555</v>
      </c>
    </row>
    <row r="229" spans="1:65" s="2" customFormat="1" ht="16.5" customHeight="1">
      <c r="A229" s="31"/>
      <c r="B229" s="32"/>
      <c r="C229" s="184" t="s">
        <v>484</v>
      </c>
      <c r="D229" s="184" t="s">
        <v>189</v>
      </c>
      <c r="E229" s="185" t="s">
        <v>557</v>
      </c>
      <c r="F229" s="186" t="s">
        <v>558</v>
      </c>
      <c r="G229" s="187" t="s">
        <v>192</v>
      </c>
      <c r="H229" s="188">
        <v>7</v>
      </c>
      <c r="I229" s="189"/>
      <c r="J229" s="190">
        <f t="shared" si="40"/>
        <v>0</v>
      </c>
      <c r="K229" s="191"/>
      <c r="L229" s="36"/>
      <c r="M229" s="192" t="s">
        <v>1</v>
      </c>
      <c r="N229" s="193" t="s">
        <v>44</v>
      </c>
      <c r="O229" s="68"/>
      <c r="P229" s="194">
        <f t="shared" si="41"/>
        <v>0</v>
      </c>
      <c r="Q229" s="194">
        <v>0.00036</v>
      </c>
      <c r="R229" s="194">
        <f t="shared" si="42"/>
        <v>0.00252</v>
      </c>
      <c r="S229" s="194">
        <v>0</v>
      </c>
      <c r="T229" s="195">
        <f t="shared" si="4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256</v>
      </c>
      <c r="AT229" s="196" t="s">
        <v>189</v>
      </c>
      <c r="AU229" s="196" t="s">
        <v>89</v>
      </c>
      <c r="AY229" s="14" t="s">
        <v>186</v>
      </c>
      <c r="BE229" s="197">
        <f t="shared" si="44"/>
        <v>0</v>
      </c>
      <c r="BF229" s="197">
        <f t="shared" si="45"/>
        <v>0</v>
      </c>
      <c r="BG229" s="197">
        <f t="shared" si="46"/>
        <v>0</v>
      </c>
      <c r="BH229" s="197">
        <f t="shared" si="47"/>
        <v>0</v>
      </c>
      <c r="BI229" s="197">
        <f t="shared" si="48"/>
        <v>0</v>
      </c>
      <c r="BJ229" s="14" t="s">
        <v>87</v>
      </c>
      <c r="BK229" s="197">
        <f t="shared" si="49"/>
        <v>0</v>
      </c>
      <c r="BL229" s="14" t="s">
        <v>256</v>
      </c>
      <c r="BM229" s="196" t="s">
        <v>559</v>
      </c>
    </row>
    <row r="230" spans="1:65" s="2" customFormat="1" ht="16.5" customHeight="1">
      <c r="A230" s="31"/>
      <c r="B230" s="32"/>
      <c r="C230" s="184" t="s">
        <v>488</v>
      </c>
      <c r="D230" s="184" t="s">
        <v>189</v>
      </c>
      <c r="E230" s="185" t="s">
        <v>1410</v>
      </c>
      <c r="F230" s="186" t="s">
        <v>1411</v>
      </c>
      <c r="G230" s="187" t="s">
        <v>270</v>
      </c>
      <c r="H230" s="188">
        <v>0.012</v>
      </c>
      <c r="I230" s="189"/>
      <c r="J230" s="190">
        <f t="shared" si="40"/>
        <v>0</v>
      </c>
      <c r="K230" s="191"/>
      <c r="L230" s="36"/>
      <c r="M230" s="192" t="s">
        <v>1</v>
      </c>
      <c r="N230" s="193" t="s">
        <v>44</v>
      </c>
      <c r="O230" s="68"/>
      <c r="P230" s="194">
        <f t="shared" si="41"/>
        <v>0</v>
      </c>
      <c r="Q230" s="194">
        <v>0</v>
      </c>
      <c r="R230" s="194">
        <f t="shared" si="42"/>
        <v>0</v>
      </c>
      <c r="S230" s="194">
        <v>0</v>
      </c>
      <c r="T230" s="195">
        <f t="shared" si="4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256</v>
      </c>
      <c r="AT230" s="196" t="s">
        <v>189</v>
      </c>
      <c r="AU230" s="196" t="s">
        <v>89</v>
      </c>
      <c r="AY230" s="14" t="s">
        <v>186</v>
      </c>
      <c r="BE230" s="197">
        <f t="shared" si="44"/>
        <v>0</v>
      </c>
      <c r="BF230" s="197">
        <f t="shared" si="45"/>
        <v>0</v>
      </c>
      <c r="BG230" s="197">
        <f t="shared" si="46"/>
        <v>0</v>
      </c>
      <c r="BH230" s="197">
        <f t="shared" si="47"/>
        <v>0</v>
      </c>
      <c r="BI230" s="197">
        <f t="shared" si="48"/>
        <v>0</v>
      </c>
      <c r="BJ230" s="14" t="s">
        <v>87</v>
      </c>
      <c r="BK230" s="197">
        <f t="shared" si="49"/>
        <v>0</v>
      </c>
      <c r="BL230" s="14" t="s">
        <v>256</v>
      </c>
      <c r="BM230" s="196" t="s">
        <v>1526</v>
      </c>
    </row>
    <row r="231" spans="1:65" s="2" customFormat="1" ht="16.5" customHeight="1">
      <c r="A231" s="31"/>
      <c r="B231" s="32"/>
      <c r="C231" s="184" t="s">
        <v>492</v>
      </c>
      <c r="D231" s="184" t="s">
        <v>189</v>
      </c>
      <c r="E231" s="185" t="s">
        <v>565</v>
      </c>
      <c r="F231" s="186" t="s">
        <v>566</v>
      </c>
      <c r="G231" s="187" t="s">
        <v>270</v>
      </c>
      <c r="H231" s="188">
        <v>0.012</v>
      </c>
      <c r="I231" s="189"/>
      <c r="J231" s="190">
        <f t="shared" si="40"/>
        <v>0</v>
      </c>
      <c r="K231" s="191"/>
      <c r="L231" s="36"/>
      <c r="M231" s="192" t="s">
        <v>1</v>
      </c>
      <c r="N231" s="193" t="s">
        <v>44</v>
      </c>
      <c r="O231" s="68"/>
      <c r="P231" s="194">
        <f t="shared" si="41"/>
        <v>0</v>
      </c>
      <c r="Q231" s="194">
        <v>0</v>
      </c>
      <c r="R231" s="194">
        <f t="shared" si="42"/>
        <v>0</v>
      </c>
      <c r="S231" s="194">
        <v>0</v>
      </c>
      <c r="T231" s="195">
        <f t="shared" si="4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256</v>
      </c>
      <c r="AT231" s="196" t="s">
        <v>189</v>
      </c>
      <c r="AU231" s="196" t="s">
        <v>89</v>
      </c>
      <c r="AY231" s="14" t="s">
        <v>186</v>
      </c>
      <c r="BE231" s="197">
        <f t="shared" si="44"/>
        <v>0</v>
      </c>
      <c r="BF231" s="197">
        <f t="shared" si="45"/>
        <v>0</v>
      </c>
      <c r="BG231" s="197">
        <f t="shared" si="46"/>
        <v>0</v>
      </c>
      <c r="BH231" s="197">
        <f t="shared" si="47"/>
        <v>0</v>
      </c>
      <c r="BI231" s="197">
        <f t="shared" si="48"/>
        <v>0</v>
      </c>
      <c r="BJ231" s="14" t="s">
        <v>87</v>
      </c>
      <c r="BK231" s="197">
        <f t="shared" si="49"/>
        <v>0</v>
      </c>
      <c r="BL231" s="14" t="s">
        <v>256</v>
      </c>
      <c r="BM231" s="196" t="s">
        <v>1527</v>
      </c>
    </row>
    <row r="232" spans="1:65" s="2" customFormat="1" ht="16.5" customHeight="1">
      <c r="A232" s="31"/>
      <c r="B232" s="32"/>
      <c r="C232" s="184" t="s">
        <v>496</v>
      </c>
      <c r="D232" s="184" t="s">
        <v>189</v>
      </c>
      <c r="E232" s="185" t="s">
        <v>569</v>
      </c>
      <c r="F232" s="186" t="s">
        <v>570</v>
      </c>
      <c r="G232" s="187" t="s">
        <v>270</v>
      </c>
      <c r="H232" s="188">
        <v>0.012</v>
      </c>
      <c r="I232" s="189"/>
      <c r="J232" s="190">
        <f t="shared" si="40"/>
        <v>0</v>
      </c>
      <c r="K232" s="191"/>
      <c r="L232" s="36"/>
      <c r="M232" s="192" t="s">
        <v>1</v>
      </c>
      <c r="N232" s="193" t="s">
        <v>44</v>
      </c>
      <c r="O232" s="68"/>
      <c r="P232" s="194">
        <f t="shared" si="41"/>
        <v>0</v>
      </c>
      <c r="Q232" s="194">
        <v>0</v>
      </c>
      <c r="R232" s="194">
        <f t="shared" si="42"/>
        <v>0</v>
      </c>
      <c r="S232" s="194">
        <v>0</v>
      </c>
      <c r="T232" s="195">
        <f t="shared" si="4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256</v>
      </c>
      <c r="AT232" s="196" t="s">
        <v>189</v>
      </c>
      <c r="AU232" s="196" t="s">
        <v>89</v>
      </c>
      <c r="AY232" s="14" t="s">
        <v>186</v>
      </c>
      <c r="BE232" s="197">
        <f t="shared" si="44"/>
        <v>0</v>
      </c>
      <c r="BF232" s="197">
        <f t="shared" si="45"/>
        <v>0</v>
      </c>
      <c r="BG232" s="197">
        <f t="shared" si="46"/>
        <v>0</v>
      </c>
      <c r="BH232" s="197">
        <f t="shared" si="47"/>
        <v>0</v>
      </c>
      <c r="BI232" s="197">
        <f t="shared" si="48"/>
        <v>0</v>
      </c>
      <c r="BJ232" s="14" t="s">
        <v>87</v>
      </c>
      <c r="BK232" s="197">
        <f t="shared" si="49"/>
        <v>0</v>
      </c>
      <c r="BL232" s="14" t="s">
        <v>256</v>
      </c>
      <c r="BM232" s="196" t="s">
        <v>1528</v>
      </c>
    </row>
    <row r="233" spans="2:63" s="12" customFormat="1" ht="22.9" customHeight="1">
      <c r="B233" s="168"/>
      <c r="C233" s="169"/>
      <c r="D233" s="170" t="s">
        <v>78</v>
      </c>
      <c r="E233" s="182" t="s">
        <v>572</v>
      </c>
      <c r="F233" s="182" t="s">
        <v>573</v>
      </c>
      <c r="G233" s="169"/>
      <c r="H233" s="169"/>
      <c r="I233" s="172"/>
      <c r="J233" s="183">
        <f>BK233</f>
        <v>0</v>
      </c>
      <c r="K233" s="169"/>
      <c r="L233" s="174"/>
      <c r="M233" s="175"/>
      <c r="N233" s="176"/>
      <c r="O233" s="176"/>
      <c r="P233" s="177">
        <f>SUM(P234:P236)</f>
        <v>0</v>
      </c>
      <c r="Q233" s="176"/>
      <c r="R233" s="177">
        <f>SUM(R234:R236)</f>
        <v>0</v>
      </c>
      <c r="S233" s="176"/>
      <c r="T233" s="178">
        <f>SUM(T234:T236)</f>
        <v>0.31416</v>
      </c>
      <c r="AR233" s="179" t="s">
        <v>89</v>
      </c>
      <c r="AT233" s="180" t="s">
        <v>78</v>
      </c>
      <c r="AU233" s="180" t="s">
        <v>87</v>
      </c>
      <c r="AY233" s="179" t="s">
        <v>186</v>
      </c>
      <c r="BK233" s="181">
        <f>SUM(BK234:BK236)</f>
        <v>0</v>
      </c>
    </row>
    <row r="234" spans="1:65" s="2" customFormat="1" ht="16.5" customHeight="1">
      <c r="A234" s="31"/>
      <c r="B234" s="32"/>
      <c r="C234" s="184" t="s">
        <v>500</v>
      </c>
      <c r="D234" s="184" t="s">
        <v>189</v>
      </c>
      <c r="E234" s="185" t="s">
        <v>575</v>
      </c>
      <c r="F234" s="186" t="s">
        <v>576</v>
      </c>
      <c r="G234" s="187" t="s">
        <v>197</v>
      </c>
      <c r="H234" s="188">
        <v>13.2</v>
      </c>
      <c r="I234" s="189"/>
      <c r="J234" s="190">
        <f>ROUND(I234*H234,1)</f>
        <v>0</v>
      </c>
      <c r="K234" s="191"/>
      <c r="L234" s="36"/>
      <c r="M234" s="192" t="s">
        <v>1</v>
      </c>
      <c r="N234" s="193" t="s">
        <v>44</v>
      </c>
      <c r="O234" s="68"/>
      <c r="P234" s="194">
        <f>O234*H234</f>
        <v>0</v>
      </c>
      <c r="Q234" s="194">
        <v>0</v>
      </c>
      <c r="R234" s="194">
        <f>Q234*H234</f>
        <v>0</v>
      </c>
      <c r="S234" s="194">
        <v>0.0238</v>
      </c>
      <c r="T234" s="195">
        <f>S234*H234</f>
        <v>0.31416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256</v>
      </c>
      <c r="AT234" s="196" t="s">
        <v>189</v>
      </c>
      <c r="AU234" s="196" t="s">
        <v>89</v>
      </c>
      <c r="AY234" s="14" t="s">
        <v>186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4" t="s">
        <v>87</v>
      </c>
      <c r="BK234" s="197">
        <f>ROUND(I234*H234,1)</f>
        <v>0</v>
      </c>
      <c r="BL234" s="14" t="s">
        <v>256</v>
      </c>
      <c r="BM234" s="196" t="s">
        <v>1529</v>
      </c>
    </row>
    <row r="235" spans="1:47" s="2" customFormat="1" ht="19.5">
      <c r="A235" s="31"/>
      <c r="B235" s="32"/>
      <c r="C235" s="33"/>
      <c r="D235" s="198" t="s">
        <v>206</v>
      </c>
      <c r="E235" s="33"/>
      <c r="F235" s="199" t="s">
        <v>1530</v>
      </c>
      <c r="G235" s="33"/>
      <c r="H235" s="33"/>
      <c r="I235" s="200"/>
      <c r="J235" s="33"/>
      <c r="K235" s="33"/>
      <c r="L235" s="36"/>
      <c r="M235" s="201"/>
      <c r="N235" s="202"/>
      <c r="O235" s="68"/>
      <c r="P235" s="68"/>
      <c r="Q235" s="68"/>
      <c r="R235" s="68"/>
      <c r="S235" s="68"/>
      <c r="T235" s="69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T235" s="14" t="s">
        <v>206</v>
      </c>
      <c r="AU235" s="14" t="s">
        <v>89</v>
      </c>
    </row>
    <row r="236" spans="1:65" s="2" customFormat="1" ht="16.5" customHeight="1">
      <c r="A236" s="31"/>
      <c r="B236" s="32"/>
      <c r="C236" s="184" t="s">
        <v>506</v>
      </c>
      <c r="D236" s="184" t="s">
        <v>189</v>
      </c>
      <c r="E236" s="185" t="s">
        <v>585</v>
      </c>
      <c r="F236" s="186" t="s">
        <v>586</v>
      </c>
      <c r="G236" s="187" t="s">
        <v>270</v>
      </c>
      <c r="H236" s="188">
        <v>0.315</v>
      </c>
      <c r="I236" s="189"/>
      <c r="J236" s="190">
        <f>ROUND(I236*H236,1)</f>
        <v>0</v>
      </c>
      <c r="K236" s="191"/>
      <c r="L236" s="36"/>
      <c r="M236" s="192" t="s">
        <v>1</v>
      </c>
      <c r="N236" s="193" t="s">
        <v>44</v>
      </c>
      <c r="O236" s="68"/>
      <c r="P236" s="194">
        <f>O236*H236</f>
        <v>0</v>
      </c>
      <c r="Q236" s="194">
        <v>0</v>
      </c>
      <c r="R236" s="194">
        <f>Q236*H236</f>
        <v>0</v>
      </c>
      <c r="S236" s="194">
        <v>0</v>
      </c>
      <c r="T236" s="195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256</v>
      </c>
      <c r="AT236" s="196" t="s">
        <v>189</v>
      </c>
      <c r="AU236" s="196" t="s">
        <v>89</v>
      </c>
      <c r="AY236" s="14" t="s">
        <v>186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4" t="s">
        <v>87</v>
      </c>
      <c r="BK236" s="197">
        <f>ROUND(I236*H236,1)</f>
        <v>0</v>
      </c>
      <c r="BL236" s="14" t="s">
        <v>256</v>
      </c>
      <c r="BM236" s="196" t="s">
        <v>1531</v>
      </c>
    </row>
    <row r="237" spans="2:63" s="12" customFormat="1" ht="22.9" customHeight="1">
      <c r="B237" s="168"/>
      <c r="C237" s="169"/>
      <c r="D237" s="170" t="s">
        <v>78</v>
      </c>
      <c r="E237" s="182" t="s">
        <v>600</v>
      </c>
      <c r="F237" s="182" t="s">
        <v>601</v>
      </c>
      <c r="G237" s="169"/>
      <c r="H237" s="169"/>
      <c r="I237" s="172"/>
      <c r="J237" s="183">
        <f>BK237</f>
        <v>0</v>
      </c>
      <c r="K237" s="169"/>
      <c r="L237" s="174"/>
      <c r="M237" s="175"/>
      <c r="N237" s="176"/>
      <c r="O237" s="176"/>
      <c r="P237" s="177">
        <f>SUM(P238:P241)</f>
        <v>0</v>
      </c>
      <c r="Q237" s="176"/>
      <c r="R237" s="177">
        <f>SUM(R238:R241)</f>
        <v>0</v>
      </c>
      <c r="S237" s="176"/>
      <c r="T237" s="178">
        <f>SUM(T238:T241)</f>
        <v>0.43221200000000004</v>
      </c>
      <c r="AR237" s="179" t="s">
        <v>89</v>
      </c>
      <c r="AT237" s="180" t="s">
        <v>78</v>
      </c>
      <c r="AU237" s="180" t="s">
        <v>87</v>
      </c>
      <c r="AY237" s="179" t="s">
        <v>186</v>
      </c>
      <c r="BK237" s="181">
        <f>SUM(BK238:BK241)</f>
        <v>0</v>
      </c>
    </row>
    <row r="238" spans="1:65" s="2" customFormat="1" ht="16.5" customHeight="1">
      <c r="A238" s="31"/>
      <c r="B238" s="32"/>
      <c r="C238" s="184" t="s">
        <v>510</v>
      </c>
      <c r="D238" s="184" t="s">
        <v>189</v>
      </c>
      <c r="E238" s="185" t="s">
        <v>603</v>
      </c>
      <c r="F238" s="186" t="s">
        <v>604</v>
      </c>
      <c r="G238" s="187" t="s">
        <v>308</v>
      </c>
      <c r="H238" s="188">
        <v>190</v>
      </c>
      <c r="I238" s="189"/>
      <c r="J238" s="190">
        <f>ROUND(I238*H238,1)</f>
        <v>0</v>
      </c>
      <c r="K238" s="191"/>
      <c r="L238" s="36"/>
      <c r="M238" s="192" t="s">
        <v>1</v>
      </c>
      <c r="N238" s="193" t="s">
        <v>44</v>
      </c>
      <c r="O238" s="68"/>
      <c r="P238" s="194">
        <f>O238*H238</f>
        <v>0</v>
      </c>
      <c r="Q238" s="194">
        <v>0</v>
      </c>
      <c r="R238" s="194">
        <f>Q238*H238</f>
        <v>0</v>
      </c>
      <c r="S238" s="194">
        <v>0.00215</v>
      </c>
      <c r="T238" s="195">
        <f>S238*H238</f>
        <v>0.4085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256</v>
      </c>
      <c r="AT238" s="196" t="s">
        <v>189</v>
      </c>
      <c r="AU238" s="196" t="s">
        <v>89</v>
      </c>
      <c r="AY238" s="14" t="s">
        <v>186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4" t="s">
        <v>87</v>
      </c>
      <c r="BK238" s="197">
        <f>ROUND(I238*H238,1)</f>
        <v>0</v>
      </c>
      <c r="BL238" s="14" t="s">
        <v>256</v>
      </c>
      <c r="BM238" s="196" t="s">
        <v>605</v>
      </c>
    </row>
    <row r="239" spans="1:65" s="2" customFormat="1" ht="21.75" customHeight="1">
      <c r="A239" s="31"/>
      <c r="B239" s="32"/>
      <c r="C239" s="184" t="s">
        <v>514</v>
      </c>
      <c r="D239" s="184" t="s">
        <v>189</v>
      </c>
      <c r="E239" s="185" t="s">
        <v>607</v>
      </c>
      <c r="F239" s="186" t="s">
        <v>608</v>
      </c>
      <c r="G239" s="187" t="s">
        <v>192</v>
      </c>
      <c r="H239" s="188">
        <v>4</v>
      </c>
      <c r="I239" s="189"/>
      <c r="J239" s="190">
        <f>ROUND(I239*H239,1)</f>
        <v>0</v>
      </c>
      <c r="K239" s="191"/>
      <c r="L239" s="36"/>
      <c r="M239" s="192" t="s">
        <v>1</v>
      </c>
      <c r="N239" s="193" t="s">
        <v>44</v>
      </c>
      <c r="O239" s="68"/>
      <c r="P239" s="194">
        <f>O239*H239</f>
        <v>0</v>
      </c>
      <c r="Q239" s="194">
        <v>0</v>
      </c>
      <c r="R239" s="194">
        <f>Q239*H239</f>
        <v>0</v>
      </c>
      <c r="S239" s="194">
        <v>4.8E-05</v>
      </c>
      <c r="T239" s="195">
        <f>S239*H239</f>
        <v>0.000192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256</v>
      </c>
      <c r="AT239" s="196" t="s">
        <v>189</v>
      </c>
      <c r="AU239" s="196" t="s">
        <v>89</v>
      </c>
      <c r="AY239" s="14" t="s">
        <v>186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4" t="s">
        <v>87</v>
      </c>
      <c r="BK239" s="197">
        <f>ROUND(I239*H239,1)</f>
        <v>0</v>
      </c>
      <c r="BL239" s="14" t="s">
        <v>256</v>
      </c>
      <c r="BM239" s="196" t="s">
        <v>609</v>
      </c>
    </row>
    <row r="240" spans="1:65" s="2" customFormat="1" ht="24.2" customHeight="1">
      <c r="A240" s="31"/>
      <c r="B240" s="32"/>
      <c r="C240" s="184" t="s">
        <v>518</v>
      </c>
      <c r="D240" s="184" t="s">
        <v>189</v>
      </c>
      <c r="E240" s="185" t="s">
        <v>611</v>
      </c>
      <c r="F240" s="186" t="s">
        <v>612</v>
      </c>
      <c r="G240" s="187" t="s">
        <v>192</v>
      </c>
      <c r="H240" s="188">
        <v>115</v>
      </c>
      <c r="I240" s="189"/>
      <c r="J240" s="190">
        <f>ROUND(I240*H240,1)</f>
        <v>0</v>
      </c>
      <c r="K240" s="191"/>
      <c r="L240" s="36"/>
      <c r="M240" s="192" t="s">
        <v>1</v>
      </c>
      <c r="N240" s="193" t="s">
        <v>44</v>
      </c>
      <c r="O240" s="68"/>
      <c r="P240" s="194">
        <f>O240*H240</f>
        <v>0</v>
      </c>
      <c r="Q240" s="194">
        <v>0</v>
      </c>
      <c r="R240" s="194">
        <f>Q240*H240</f>
        <v>0</v>
      </c>
      <c r="S240" s="194">
        <v>4.8E-05</v>
      </c>
      <c r="T240" s="195">
        <f>S240*H240</f>
        <v>0.00552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256</v>
      </c>
      <c r="AT240" s="196" t="s">
        <v>189</v>
      </c>
      <c r="AU240" s="196" t="s">
        <v>89</v>
      </c>
      <c r="AY240" s="14" t="s">
        <v>186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4" t="s">
        <v>87</v>
      </c>
      <c r="BK240" s="197">
        <f>ROUND(I240*H240,1)</f>
        <v>0</v>
      </c>
      <c r="BL240" s="14" t="s">
        <v>256</v>
      </c>
      <c r="BM240" s="196" t="s">
        <v>613</v>
      </c>
    </row>
    <row r="241" spans="1:65" s="2" customFormat="1" ht="21.75" customHeight="1">
      <c r="A241" s="31"/>
      <c r="B241" s="32"/>
      <c r="C241" s="184" t="s">
        <v>522</v>
      </c>
      <c r="D241" s="184" t="s">
        <v>189</v>
      </c>
      <c r="E241" s="185" t="s">
        <v>615</v>
      </c>
      <c r="F241" s="186" t="s">
        <v>616</v>
      </c>
      <c r="G241" s="187" t="s">
        <v>192</v>
      </c>
      <c r="H241" s="188">
        <v>18</v>
      </c>
      <c r="I241" s="189"/>
      <c r="J241" s="190">
        <f>ROUND(I241*H241,1)</f>
        <v>0</v>
      </c>
      <c r="K241" s="191"/>
      <c r="L241" s="36"/>
      <c r="M241" s="192" t="s">
        <v>1</v>
      </c>
      <c r="N241" s="193" t="s">
        <v>44</v>
      </c>
      <c r="O241" s="68"/>
      <c r="P241" s="194">
        <f>O241*H241</f>
        <v>0</v>
      </c>
      <c r="Q241" s="194">
        <v>0</v>
      </c>
      <c r="R241" s="194">
        <f>Q241*H241</f>
        <v>0</v>
      </c>
      <c r="S241" s="194">
        <v>0.001</v>
      </c>
      <c r="T241" s="195">
        <f>S241*H241</f>
        <v>0.018000000000000002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256</v>
      </c>
      <c r="AT241" s="196" t="s">
        <v>189</v>
      </c>
      <c r="AU241" s="196" t="s">
        <v>89</v>
      </c>
      <c r="AY241" s="14" t="s">
        <v>186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14" t="s">
        <v>87</v>
      </c>
      <c r="BK241" s="197">
        <f>ROUND(I241*H241,1)</f>
        <v>0</v>
      </c>
      <c r="BL241" s="14" t="s">
        <v>256</v>
      </c>
      <c r="BM241" s="196" t="s">
        <v>617</v>
      </c>
    </row>
    <row r="242" spans="2:63" s="12" customFormat="1" ht="22.9" customHeight="1">
      <c r="B242" s="168"/>
      <c r="C242" s="169"/>
      <c r="D242" s="170" t="s">
        <v>78</v>
      </c>
      <c r="E242" s="182" t="s">
        <v>619</v>
      </c>
      <c r="F242" s="182" t="s">
        <v>620</v>
      </c>
      <c r="G242" s="169"/>
      <c r="H242" s="169"/>
      <c r="I242" s="172"/>
      <c r="J242" s="183">
        <f>BK242</f>
        <v>0</v>
      </c>
      <c r="K242" s="169"/>
      <c r="L242" s="174"/>
      <c r="M242" s="175"/>
      <c r="N242" s="176"/>
      <c r="O242" s="176"/>
      <c r="P242" s="177">
        <f>SUM(P243:P244)</f>
        <v>0</v>
      </c>
      <c r="Q242" s="176"/>
      <c r="R242" s="177">
        <f>SUM(R243:R244)</f>
        <v>0</v>
      </c>
      <c r="S242" s="176"/>
      <c r="T242" s="178">
        <f>SUM(T243:T244)</f>
        <v>0</v>
      </c>
      <c r="AR242" s="179" t="s">
        <v>89</v>
      </c>
      <c r="AT242" s="180" t="s">
        <v>78</v>
      </c>
      <c r="AU242" s="180" t="s">
        <v>87</v>
      </c>
      <c r="AY242" s="179" t="s">
        <v>186</v>
      </c>
      <c r="BK242" s="181">
        <f>SUM(BK243:BK244)</f>
        <v>0</v>
      </c>
    </row>
    <row r="243" spans="1:65" s="2" customFormat="1" ht="16.5" customHeight="1">
      <c r="A243" s="31"/>
      <c r="B243" s="32"/>
      <c r="C243" s="184" t="s">
        <v>526</v>
      </c>
      <c r="D243" s="184" t="s">
        <v>189</v>
      </c>
      <c r="E243" s="185" t="s">
        <v>622</v>
      </c>
      <c r="F243" s="186" t="s">
        <v>623</v>
      </c>
      <c r="G243" s="187" t="s">
        <v>624</v>
      </c>
      <c r="H243" s="188">
        <v>1</v>
      </c>
      <c r="I243" s="189"/>
      <c r="J243" s="190">
        <f>ROUND(I243*H243,1)</f>
        <v>0</v>
      </c>
      <c r="K243" s="191"/>
      <c r="L243" s="36"/>
      <c r="M243" s="192" t="s">
        <v>1</v>
      </c>
      <c r="N243" s="193" t="s">
        <v>44</v>
      </c>
      <c r="O243" s="68"/>
      <c r="P243" s="194">
        <f>O243*H243</f>
        <v>0</v>
      </c>
      <c r="Q243" s="194">
        <v>0</v>
      </c>
      <c r="R243" s="194">
        <f>Q243*H243</f>
        <v>0</v>
      </c>
      <c r="S243" s="194">
        <v>0</v>
      </c>
      <c r="T243" s="195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6" t="s">
        <v>256</v>
      </c>
      <c r="AT243" s="196" t="s">
        <v>189</v>
      </c>
      <c r="AU243" s="196" t="s">
        <v>89</v>
      </c>
      <c r="AY243" s="14" t="s">
        <v>186</v>
      </c>
      <c r="BE243" s="197">
        <f>IF(N243="základní",J243,0)</f>
        <v>0</v>
      </c>
      <c r="BF243" s="197">
        <f>IF(N243="snížená",J243,0)</f>
        <v>0</v>
      </c>
      <c r="BG243" s="197">
        <f>IF(N243="zákl. přenesená",J243,0)</f>
        <v>0</v>
      </c>
      <c r="BH243" s="197">
        <f>IF(N243="sníž. přenesená",J243,0)</f>
        <v>0</v>
      </c>
      <c r="BI243" s="197">
        <f>IF(N243="nulová",J243,0)</f>
        <v>0</v>
      </c>
      <c r="BJ243" s="14" t="s">
        <v>87</v>
      </c>
      <c r="BK243" s="197">
        <f>ROUND(I243*H243,1)</f>
        <v>0</v>
      </c>
      <c r="BL243" s="14" t="s">
        <v>256</v>
      </c>
      <c r="BM243" s="196" t="s">
        <v>1532</v>
      </c>
    </row>
    <row r="244" spans="1:47" s="2" customFormat="1" ht="48.75">
      <c r="A244" s="31"/>
      <c r="B244" s="32"/>
      <c r="C244" s="33"/>
      <c r="D244" s="198" t="s">
        <v>206</v>
      </c>
      <c r="E244" s="33"/>
      <c r="F244" s="199" t="s">
        <v>1533</v>
      </c>
      <c r="G244" s="33"/>
      <c r="H244" s="33"/>
      <c r="I244" s="200"/>
      <c r="J244" s="33"/>
      <c r="K244" s="33"/>
      <c r="L244" s="36"/>
      <c r="M244" s="201"/>
      <c r="N244" s="202"/>
      <c r="O244" s="68"/>
      <c r="P244" s="68"/>
      <c r="Q244" s="68"/>
      <c r="R244" s="68"/>
      <c r="S244" s="68"/>
      <c r="T244" s="69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T244" s="14" t="s">
        <v>206</v>
      </c>
      <c r="AU244" s="14" t="s">
        <v>89</v>
      </c>
    </row>
    <row r="245" spans="2:63" s="12" customFormat="1" ht="22.9" customHeight="1">
      <c r="B245" s="168"/>
      <c r="C245" s="169"/>
      <c r="D245" s="170" t="s">
        <v>78</v>
      </c>
      <c r="E245" s="182" t="s">
        <v>897</v>
      </c>
      <c r="F245" s="182" t="s">
        <v>898</v>
      </c>
      <c r="G245" s="169"/>
      <c r="H245" s="169"/>
      <c r="I245" s="172"/>
      <c r="J245" s="183">
        <f>BK245</f>
        <v>0</v>
      </c>
      <c r="K245" s="169"/>
      <c r="L245" s="174"/>
      <c r="M245" s="175"/>
      <c r="N245" s="176"/>
      <c r="O245" s="176"/>
      <c r="P245" s="177">
        <f>SUM(P246:P252)</f>
        <v>0</v>
      </c>
      <c r="Q245" s="176"/>
      <c r="R245" s="177">
        <f>SUM(R246:R252)</f>
        <v>1.42728</v>
      </c>
      <c r="S245" s="176"/>
      <c r="T245" s="178">
        <f>SUM(T246:T252)</f>
        <v>1.674</v>
      </c>
      <c r="AR245" s="179" t="s">
        <v>89</v>
      </c>
      <c r="AT245" s="180" t="s">
        <v>78</v>
      </c>
      <c r="AU245" s="180" t="s">
        <v>87</v>
      </c>
      <c r="AY245" s="179" t="s">
        <v>186</v>
      </c>
      <c r="BK245" s="181">
        <f>SUM(BK246:BK252)</f>
        <v>0</v>
      </c>
    </row>
    <row r="246" spans="1:65" s="2" customFormat="1" ht="21.75" customHeight="1">
      <c r="A246" s="31"/>
      <c r="B246" s="32"/>
      <c r="C246" s="184" t="s">
        <v>530</v>
      </c>
      <c r="D246" s="184" t="s">
        <v>189</v>
      </c>
      <c r="E246" s="185" t="s">
        <v>899</v>
      </c>
      <c r="F246" s="186" t="s">
        <v>900</v>
      </c>
      <c r="G246" s="187" t="s">
        <v>197</v>
      </c>
      <c r="H246" s="188">
        <v>91.2</v>
      </c>
      <c r="I246" s="189"/>
      <c r="J246" s="190">
        <f>ROUND(I246*H246,1)</f>
        <v>0</v>
      </c>
      <c r="K246" s="191"/>
      <c r="L246" s="36"/>
      <c r="M246" s="192" t="s">
        <v>1</v>
      </c>
      <c r="N246" s="193" t="s">
        <v>44</v>
      </c>
      <c r="O246" s="68"/>
      <c r="P246" s="194">
        <f>O246*H246</f>
        <v>0</v>
      </c>
      <c r="Q246" s="194">
        <v>0.01565</v>
      </c>
      <c r="R246" s="194">
        <f>Q246*H246</f>
        <v>1.42728</v>
      </c>
      <c r="S246" s="194">
        <v>0</v>
      </c>
      <c r="T246" s="195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256</v>
      </c>
      <c r="AT246" s="196" t="s">
        <v>189</v>
      </c>
      <c r="AU246" s="196" t="s">
        <v>89</v>
      </c>
      <c r="AY246" s="14" t="s">
        <v>186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4" t="s">
        <v>87</v>
      </c>
      <c r="BK246" s="197">
        <f>ROUND(I246*H246,1)</f>
        <v>0</v>
      </c>
      <c r="BL246" s="14" t="s">
        <v>256</v>
      </c>
      <c r="BM246" s="196" t="s">
        <v>901</v>
      </c>
    </row>
    <row r="247" spans="1:47" s="2" customFormat="1" ht="19.5">
      <c r="A247" s="31"/>
      <c r="B247" s="32"/>
      <c r="C247" s="33"/>
      <c r="D247" s="198" t="s">
        <v>206</v>
      </c>
      <c r="E247" s="33"/>
      <c r="F247" s="199" t="s">
        <v>1534</v>
      </c>
      <c r="G247" s="33"/>
      <c r="H247" s="33"/>
      <c r="I247" s="200"/>
      <c r="J247" s="33"/>
      <c r="K247" s="33"/>
      <c r="L247" s="36"/>
      <c r="M247" s="201"/>
      <c r="N247" s="202"/>
      <c r="O247" s="68"/>
      <c r="P247" s="68"/>
      <c r="Q247" s="68"/>
      <c r="R247" s="68"/>
      <c r="S247" s="68"/>
      <c r="T247" s="69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T247" s="14" t="s">
        <v>206</v>
      </c>
      <c r="AU247" s="14" t="s">
        <v>89</v>
      </c>
    </row>
    <row r="248" spans="1:65" s="2" customFormat="1" ht="16.5" customHeight="1">
      <c r="A248" s="31"/>
      <c r="B248" s="32"/>
      <c r="C248" s="184" t="s">
        <v>534</v>
      </c>
      <c r="D248" s="184" t="s">
        <v>189</v>
      </c>
      <c r="E248" s="185" t="s">
        <v>903</v>
      </c>
      <c r="F248" s="186" t="s">
        <v>904</v>
      </c>
      <c r="G248" s="187" t="s">
        <v>197</v>
      </c>
      <c r="H248" s="188">
        <v>55.8</v>
      </c>
      <c r="I248" s="189"/>
      <c r="J248" s="190">
        <f>ROUND(I248*H248,1)</f>
        <v>0</v>
      </c>
      <c r="K248" s="191"/>
      <c r="L248" s="36"/>
      <c r="M248" s="192" t="s">
        <v>1</v>
      </c>
      <c r="N248" s="193" t="s">
        <v>44</v>
      </c>
      <c r="O248" s="68"/>
      <c r="P248" s="194">
        <f>O248*H248</f>
        <v>0</v>
      </c>
      <c r="Q248" s="194">
        <v>0</v>
      </c>
      <c r="R248" s="194">
        <f>Q248*H248</f>
        <v>0</v>
      </c>
      <c r="S248" s="194">
        <v>0.03</v>
      </c>
      <c r="T248" s="195">
        <f>S248*H248</f>
        <v>1.674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6" t="s">
        <v>256</v>
      </c>
      <c r="AT248" s="196" t="s">
        <v>189</v>
      </c>
      <c r="AU248" s="196" t="s">
        <v>89</v>
      </c>
      <c r="AY248" s="14" t="s">
        <v>186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14" t="s">
        <v>87</v>
      </c>
      <c r="BK248" s="197">
        <f>ROUND(I248*H248,1)</f>
        <v>0</v>
      </c>
      <c r="BL248" s="14" t="s">
        <v>256</v>
      </c>
      <c r="BM248" s="196" t="s">
        <v>905</v>
      </c>
    </row>
    <row r="249" spans="1:47" s="2" customFormat="1" ht="19.5">
      <c r="A249" s="31"/>
      <c r="B249" s="32"/>
      <c r="C249" s="33"/>
      <c r="D249" s="198" t="s">
        <v>206</v>
      </c>
      <c r="E249" s="33"/>
      <c r="F249" s="199" t="s">
        <v>1535</v>
      </c>
      <c r="G249" s="33"/>
      <c r="H249" s="33"/>
      <c r="I249" s="200"/>
      <c r="J249" s="33"/>
      <c r="K249" s="33"/>
      <c r="L249" s="36"/>
      <c r="M249" s="201"/>
      <c r="N249" s="202"/>
      <c r="O249" s="68"/>
      <c r="P249" s="68"/>
      <c r="Q249" s="68"/>
      <c r="R249" s="68"/>
      <c r="S249" s="68"/>
      <c r="T249" s="69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T249" s="14" t="s">
        <v>206</v>
      </c>
      <c r="AU249" s="14" t="s">
        <v>89</v>
      </c>
    </row>
    <row r="250" spans="1:65" s="2" customFormat="1" ht="16.5" customHeight="1">
      <c r="A250" s="31"/>
      <c r="B250" s="32"/>
      <c r="C250" s="184" t="s">
        <v>540</v>
      </c>
      <c r="D250" s="184" t="s">
        <v>189</v>
      </c>
      <c r="E250" s="185" t="s">
        <v>1416</v>
      </c>
      <c r="F250" s="186" t="s">
        <v>1417</v>
      </c>
      <c r="G250" s="187" t="s">
        <v>270</v>
      </c>
      <c r="H250" s="188">
        <v>1.427</v>
      </c>
      <c r="I250" s="189"/>
      <c r="J250" s="190">
        <f>ROUND(I250*H250,1)</f>
        <v>0</v>
      </c>
      <c r="K250" s="191"/>
      <c r="L250" s="36"/>
      <c r="M250" s="192" t="s">
        <v>1</v>
      </c>
      <c r="N250" s="193" t="s">
        <v>44</v>
      </c>
      <c r="O250" s="68"/>
      <c r="P250" s="194">
        <f>O250*H250</f>
        <v>0</v>
      </c>
      <c r="Q250" s="194">
        <v>0</v>
      </c>
      <c r="R250" s="194">
        <f>Q250*H250</f>
        <v>0</v>
      </c>
      <c r="S250" s="194">
        <v>0</v>
      </c>
      <c r="T250" s="195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6" t="s">
        <v>256</v>
      </c>
      <c r="AT250" s="196" t="s">
        <v>189</v>
      </c>
      <c r="AU250" s="196" t="s">
        <v>89</v>
      </c>
      <c r="AY250" s="14" t="s">
        <v>186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14" t="s">
        <v>87</v>
      </c>
      <c r="BK250" s="197">
        <f>ROUND(I250*H250,1)</f>
        <v>0</v>
      </c>
      <c r="BL250" s="14" t="s">
        <v>256</v>
      </c>
      <c r="BM250" s="196" t="s">
        <v>1536</v>
      </c>
    </row>
    <row r="251" spans="1:65" s="2" customFormat="1" ht="16.5" customHeight="1">
      <c r="A251" s="31"/>
      <c r="B251" s="32"/>
      <c r="C251" s="184" t="s">
        <v>544</v>
      </c>
      <c r="D251" s="184" t="s">
        <v>189</v>
      </c>
      <c r="E251" s="185" t="s">
        <v>909</v>
      </c>
      <c r="F251" s="186" t="s">
        <v>910</v>
      </c>
      <c r="G251" s="187" t="s">
        <v>270</v>
      </c>
      <c r="H251" s="188">
        <v>1.427</v>
      </c>
      <c r="I251" s="189"/>
      <c r="J251" s="190">
        <f>ROUND(I251*H251,1)</f>
        <v>0</v>
      </c>
      <c r="K251" s="191"/>
      <c r="L251" s="36"/>
      <c r="M251" s="192" t="s">
        <v>1</v>
      </c>
      <c r="N251" s="193" t="s">
        <v>44</v>
      </c>
      <c r="O251" s="68"/>
      <c r="P251" s="194">
        <f>O251*H251</f>
        <v>0</v>
      </c>
      <c r="Q251" s="194">
        <v>0</v>
      </c>
      <c r="R251" s="194">
        <f>Q251*H251</f>
        <v>0</v>
      </c>
      <c r="S251" s="194">
        <v>0</v>
      </c>
      <c r="T251" s="195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6" t="s">
        <v>256</v>
      </c>
      <c r="AT251" s="196" t="s">
        <v>189</v>
      </c>
      <c r="AU251" s="196" t="s">
        <v>89</v>
      </c>
      <c r="AY251" s="14" t="s">
        <v>186</v>
      </c>
      <c r="BE251" s="197">
        <f>IF(N251="základní",J251,0)</f>
        <v>0</v>
      </c>
      <c r="BF251" s="197">
        <f>IF(N251="snížená",J251,0)</f>
        <v>0</v>
      </c>
      <c r="BG251" s="197">
        <f>IF(N251="zákl. přenesená",J251,0)</f>
        <v>0</v>
      </c>
      <c r="BH251" s="197">
        <f>IF(N251="sníž. přenesená",J251,0)</f>
        <v>0</v>
      </c>
      <c r="BI251" s="197">
        <f>IF(N251="nulová",J251,0)</f>
        <v>0</v>
      </c>
      <c r="BJ251" s="14" t="s">
        <v>87</v>
      </c>
      <c r="BK251" s="197">
        <f>ROUND(I251*H251,1)</f>
        <v>0</v>
      </c>
      <c r="BL251" s="14" t="s">
        <v>256</v>
      </c>
      <c r="BM251" s="196" t="s">
        <v>1537</v>
      </c>
    </row>
    <row r="252" spans="1:65" s="2" customFormat="1" ht="16.5" customHeight="1">
      <c r="A252" s="31"/>
      <c r="B252" s="32"/>
      <c r="C252" s="184" t="s">
        <v>548</v>
      </c>
      <c r="D252" s="184" t="s">
        <v>189</v>
      </c>
      <c r="E252" s="185" t="s">
        <v>912</v>
      </c>
      <c r="F252" s="186" t="s">
        <v>913</v>
      </c>
      <c r="G252" s="187" t="s">
        <v>270</v>
      </c>
      <c r="H252" s="188">
        <v>1.427</v>
      </c>
      <c r="I252" s="189"/>
      <c r="J252" s="190">
        <f>ROUND(I252*H252,1)</f>
        <v>0</v>
      </c>
      <c r="K252" s="191"/>
      <c r="L252" s="36"/>
      <c r="M252" s="192" t="s">
        <v>1</v>
      </c>
      <c r="N252" s="193" t="s">
        <v>44</v>
      </c>
      <c r="O252" s="68"/>
      <c r="P252" s="194">
        <f>O252*H252</f>
        <v>0</v>
      </c>
      <c r="Q252" s="194">
        <v>0</v>
      </c>
      <c r="R252" s="194">
        <f>Q252*H252</f>
        <v>0</v>
      </c>
      <c r="S252" s="194">
        <v>0</v>
      </c>
      <c r="T252" s="195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6" t="s">
        <v>256</v>
      </c>
      <c r="AT252" s="196" t="s">
        <v>189</v>
      </c>
      <c r="AU252" s="196" t="s">
        <v>89</v>
      </c>
      <c r="AY252" s="14" t="s">
        <v>186</v>
      </c>
      <c r="BE252" s="197">
        <f>IF(N252="základní",J252,0)</f>
        <v>0</v>
      </c>
      <c r="BF252" s="197">
        <f>IF(N252="snížená",J252,0)</f>
        <v>0</v>
      </c>
      <c r="BG252" s="197">
        <f>IF(N252="zákl. přenesená",J252,0)</f>
        <v>0</v>
      </c>
      <c r="BH252" s="197">
        <f>IF(N252="sníž. přenesená",J252,0)</f>
        <v>0</v>
      </c>
      <c r="BI252" s="197">
        <f>IF(N252="nulová",J252,0)</f>
        <v>0</v>
      </c>
      <c r="BJ252" s="14" t="s">
        <v>87</v>
      </c>
      <c r="BK252" s="197">
        <f>ROUND(I252*H252,1)</f>
        <v>0</v>
      </c>
      <c r="BL252" s="14" t="s">
        <v>256</v>
      </c>
      <c r="BM252" s="196" t="s">
        <v>1538</v>
      </c>
    </row>
    <row r="253" spans="2:63" s="12" customFormat="1" ht="22.9" customHeight="1">
      <c r="B253" s="168"/>
      <c r="C253" s="169"/>
      <c r="D253" s="170" t="s">
        <v>78</v>
      </c>
      <c r="E253" s="182" t="s">
        <v>1283</v>
      </c>
      <c r="F253" s="182" t="s">
        <v>1284</v>
      </c>
      <c r="G253" s="169"/>
      <c r="H253" s="169"/>
      <c r="I253" s="172"/>
      <c r="J253" s="183">
        <f>BK253</f>
        <v>0</v>
      </c>
      <c r="K253" s="169"/>
      <c r="L253" s="174"/>
      <c r="M253" s="175"/>
      <c r="N253" s="176"/>
      <c r="O253" s="176"/>
      <c r="P253" s="177">
        <f>SUM(P254:P261)</f>
        <v>0</v>
      </c>
      <c r="Q253" s="176"/>
      <c r="R253" s="177">
        <f>SUM(R254:R261)</f>
        <v>2.749116</v>
      </c>
      <c r="S253" s="176"/>
      <c r="T253" s="178">
        <f>SUM(T254:T261)</f>
        <v>0</v>
      </c>
      <c r="AR253" s="179" t="s">
        <v>89</v>
      </c>
      <c r="AT253" s="180" t="s">
        <v>78</v>
      </c>
      <c r="AU253" s="180" t="s">
        <v>87</v>
      </c>
      <c r="AY253" s="179" t="s">
        <v>186</v>
      </c>
      <c r="BK253" s="181">
        <f>SUM(BK254:BK261)</f>
        <v>0</v>
      </c>
    </row>
    <row r="254" spans="1:65" s="2" customFormat="1" ht="24.2" customHeight="1">
      <c r="A254" s="31"/>
      <c r="B254" s="32"/>
      <c r="C254" s="184" t="s">
        <v>552</v>
      </c>
      <c r="D254" s="184" t="s">
        <v>189</v>
      </c>
      <c r="E254" s="185" t="s">
        <v>1467</v>
      </c>
      <c r="F254" s="186" t="s">
        <v>1468</v>
      </c>
      <c r="G254" s="187" t="s">
        <v>197</v>
      </c>
      <c r="H254" s="188">
        <v>25</v>
      </c>
      <c r="I254" s="189"/>
      <c r="J254" s="190">
        <f>ROUND(I254*H254,1)</f>
        <v>0</v>
      </c>
      <c r="K254" s="191"/>
      <c r="L254" s="36"/>
      <c r="M254" s="192" t="s">
        <v>1</v>
      </c>
      <c r="N254" s="193" t="s">
        <v>44</v>
      </c>
      <c r="O254" s="68"/>
      <c r="P254" s="194">
        <f>O254*H254</f>
        <v>0</v>
      </c>
      <c r="Q254" s="194">
        <v>0.05094</v>
      </c>
      <c r="R254" s="194">
        <f>Q254*H254</f>
        <v>1.2735</v>
      </c>
      <c r="S254" s="194">
        <v>0</v>
      </c>
      <c r="T254" s="195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6" t="s">
        <v>256</v>
      </c>
      <c r="AT254" s="196" t="s">
        <v>189</v>
      </c>
      <c r="AU254" s="196" t="s">
        <v>89</v>
      </c>
      <c r="AY254" s="14" t="s">
        <v>186</v>
      </c>
      <c r="BE254" s="197">
        <f>IF(N254="základní",J254,0)</f>
        <v>0</v>
      </c>
      <c r="BF254" s="197">
        <f>IF(N254="snížená",J254,0)</f>
        <v>0</v>
      </c>
      <c r="BG254" s="197">
        <f>IF(N254="zákl. přenesená",J254,0)</f>
        <v>0</v>
      </c>
      <c r="BH254" s="197">
        <f>IF(N254="sníž. přenesená",J254,0)</f>
        <v>0</v>
      </c>
      <c r="BI254" s="197">
        <f>IF(N254="nulová",J254,0)</f>
        <v>0</v>
      </c>
      <c r="BJ254" s="14" t="s">
        <v>87</v>
      </c>
      <c r="BK254" s="197">
        <f>ROUND(I254*H254,1)</f>
        <v>0</v>
      </c>
      <c r="BL254" s="14" t="s">
        <v>256</v>
      </c>
      <c r="BM254" s="196" t="s">
        <v>1539</v>
      </c>
    </row>
    <row r="255" spans="1:47" s="2" customFormat="1" ht="29.25">
      <c r="A255" s="31"/>
      <c r="B255" s="32"/>
      <c r="C255" s="33"/>
      <c r="D255" s="198" t="s">
        <v>206</v>
      </c>
      <c r="E255" s="33"/>
      <c r="F255" s="199" t="s">
        <v>1540</v>
      </c>
      <c r="G255" s="33"/>
      <c r="H255" s="33"/>
      <c r="I255" s="200"/>
      <c r="J255" s="33"/>
      <c r="K255" s="33"/>
      <c r="L255" s="36"/>
      <c r="M255" s="201"/>
      <c r="N255" s="202"/>
      <c r="O255" s="68"/>
      <c r="P255" s="68"/>
      <c r="Q255" s="68"/>
      <c r="R255" s="68"/>
      <c r="S255" s="68"/>
      <c r="T255" s="69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T255" s="14" t="s">
        <v>206</v>
      </c>
      <c r="AU255" s="14" t="s">
        <v>89</v>
      </c>
    </row>
    <row r="256" spans="1:65" s="2" customFormat="1" ht="16.5" customHeight="1">
      <c r="A256" s="31"/>
      <c r="B256" s="32"/>
      <c r="C256" s="184" t="s">
        <v>556</v>
      </c>
      <c r="D256" s="184" t="s">
        <v>189</v>
      </c>
      <c r="E256" s="185" t="s">
        <v>1285</v>
      </c>
      <c r="F256" s="186" t="s">
        <v>1286</v>
      </c>
      <c r="G256" s="187" t="s">
        <v>197</v>
      </c>
      <c r="H256" s="188">
        <v>91.2</v>
      </c>
      <c r="I256" s="189"/>
      <c r="J256" s="190">
        <f>ROUND(I256*H256,1)</f>
        <v>0</v>
      </c>
      <c r="K256" s="191"/>
      <c r="L256" s="36"/>
      <c r="M256" s="192" t="s">
        <v>1</v>
      </c>
      <c r="N256" s="193" t="s">
        <v>44</v>
      </c>
      <c r="O256" s="68"/>
      <c r="P256" s="194">
        <f>O256*H256</f>
        <v>0</v>
      </c>
      <c r="Q256" s="194">
        <v>0.01608</v>
      </c>
      <c r="R256" s="194">
        <f>Q256*H256</f>
        <v>1.466496</v>
      </c>
      <c r="S256" s="194">
        <v>0</v>
      </c>
      <c r="T256" s="195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6" t="s">
        <v>256</v>
      </c>
      <c r="AT256" s="196" t="s">
        <v>189</v>
      </c>
      <c r="AU256" s="196" t="s">
        <v>89</v>
      </c>
      <c r="AY256" s="14" t="s">
        <v>186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14" t="s">
        <v>87</v>
      </c>
      <c r="BK256" s="197">
        <f>ROUND(I256*H256,1)</f>
        <v>0</v>
      </c>
      <c r="BL256" s="14" t="s">
        <v>256</v>
      </c>
      <c r="BM256" s="196" t="s">
        <v>1541</v>
      </c>
    </row>
    <row r="257" spans="1:47" s="2" customFormat="1" ht="19.5">
      <c r="A257" s="31"/>
      <c r="B257" s="32"/>
      <c r="C257" s="33"/>
      <c r="D257" s="198" t="s">
        <v>206</v>
      </c>
      <c r="E257" s="33"/>
      <c r="F257" s="199" t="s">
        <v>1542</v>
      </c>
      <c r="G257" s="33"/>
      <c r="H257" s="33"/>
      <c r="I257" s="200"/>
      <c r="J257" s="33"/>
      <c r="K257" s="33"/>
      <c r="L257" s="36"/>
      <c r="M257" s="201"/>
      <c r="N257" s="202"/>
      <c r="O257" s="68"/>
      <c r="P257" s="68"/>
      <c r="Q257" s="68"/>
      <c r="R257" s="68"/>
      <c r="S257" s="68"/>
      <c r="T257" s="69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T257" s="14" t="s">
        <v>206</v>
      </c>
      <c r="AU257" s="14" t="s">
        <v>89</v>
      </c>
    </row>
    <row r="258" spans="1:65" s="2" customFormat="1" ht="16.5" customHeight="1">
      <c r="A258" s="31"/>
      <c r="B258" s="32"/>
      <c r="C258" s="184" t="s">
        <v>560</v>
      </c>
      <c r="D258" s="184" t="s">
        <v>189</v>
      </c>
      <c r="E258" s="185" t="s">
        <v>1289</v>
      </c>
      <c r="F258" s="186" t="s">
        <v>1290</v>
      </c>
      <c r="G258" s="187" t="s">
        <v>197</v>
      </c>
      <c r="H258" s="188">
        <v>91.2</v>
      </c>
      <c r="I258" s="189"/>
      <c r="J258" s="190">
        <f>ROUND(I258*H258,1)</f>
        <v>0</v>
      </c>
      <c r="K258" s="191"/>
      <c r="L258" s="36"/>
      <c r="M258" s="192" t="s">
        <v>1</v>
      </c>
      <c r="N258" s="193" t="s">
        <v>44</v>
      </c>
      <c r="O258" s="68"/>
      <c r="P258" s="194">
        <f>O258*H258</f>
        <v>0</v>
      </c>
      <c r="Q258" s="194">
        <v>0.0001</v>
      </c>
      <c r="R258" s="194">
        <f>Q258*H258</f>
        <v>0.009120000000000001</v>
      </c>
      <c r="S258" s="194">
        <v>0</v>
      </c>
      <c r="T258" s="195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6" t="s">
        <v>256</v>
      </c>
      <c r="AT258" s="196" t="s">
        <v>189</v>
      </c>
      <c r="AU258" s="196" t="s">
        <v>89</v>
      </c>
      <c r="AY258" s="14" t="s">
        <v>186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14" t="s">
        <v>87</v>
      </c>
      <c r="BK258" s="197">
        <f>ROUND(I258*H258,1)</f>
        <v>0</v>
      </c>
      <c r="BL258" s="14" t="s">
        <v>256</v>
      </c>
      <c r="BM258" s="196" t="s">
        <v>1543</v>
      </c>
    </row>
    <row r="259" spans="1:65" s="2" customFormat="1" ht="16.5" customHeight="1">
      <c r="A259" s="31"/>
      <c r="B259" s="32"/>
      <c r="C259" s="184" t="s">
        <v>564</v>
      </c>
      <c r="D259" s="184" t="s">
        <v>189</v>
      </c>
      <c r="E259" s="185" t="s">
        <v>1422</v>
      </c>
      <c r="F259" s="186" t="s">
        <v>1423</v>
      </c>
      <c r="G259" s="187" t="s">
        <v>270</v>
      </c>
      <c r="H259" s="188">
        <v>2.749</v>
      </c>
      <c r="I259" s="189"/>
      <c r="J259" s="190">
        <f>ROUND(I259*H259,1)</f>
        <v>0</v>
      </c>
      <c r="K259" s="191"/>
      <c r="L259" s="36"/>
      <c r="M259" s="192" t="s">
        <v>1</v>
      </c>
      <c r="N259" s="193" t="s">
        <v>44</v>
      </c>
      <c r="O259" s="68"/>
      <c r="P259" s="194">
        <f>O259*H259</f>
        <v>0</v>
      </c>
      <c r="Q259" s="194">
        <v>0</v>
      </c>
      <c r="R259" s="194">
        <f>Q259*H259</f>
        <v>0</v>
      </c>
      <c r="S259" s="194">
        <v>0</v>
      </c>
      <c r="T259" s="195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6" t="s">
        <v>256</v>
      </c>
      <c r="AT259" s="196" t="s">
        <v>189</v>
      </c>
      <c r="AU259" s="196" t="s">
        <v>89</v>
      </c>
      <c r="AY259" s="14" t="s">
        <v>186</v>
      </c>
      <c r="BE259" s="197">
        <f>IF(N259="základní",J259,0)</f>
        <v>0</v>
      </c>
      <c r="BF259" s="197">
        <f>IF(N259="snížená",J259,0)</f>
        <v>0</v>
      </c>
      <c r="BG259" s="197">
        <f>IF(N259="zákl. přenesená",J259,0)</f>
        <v>0</v>
      </c>
      <c r="BH259" s="197">
        <f>IF(N259="sníž. přenesená",J259,0)</f>
        <v>0</v>
      </c>
      <c r="BI259" s="197">
        <f>IF(N259="nulová",J259,0)</f>
        <v>0</v>
      </c>
      <c r="BJ259" s="14" t="s">
        <v>87</v>
      </c>
      <c r="BK259" s="197">
        <f>ROUND(I259*H259,1)</f>
        <v>0</v>
      </c>
      <c r="BL259" s="14" t="s">
        <v>256</v>
      </c>
      <c r="BM259" s="196" t="s">
        <v>1544</v>
      </c>
    </row>
    <row r="260" spans="1:65" s="2" customFormat="1" ht="16.5" customHeight="1">
      <c r="A260" s="31"/>
      <c r="B260" s="32"/>
      <c r="C260" s="184" t="s">
        <v>568</v>
      </c>
      <c r="D260" s="184" t="s">
        <v>189</v>
      </c>
      <c r="E260" s="185" t="s">
        <v>1295</v>
      </c>
      <c r="F260" s="186" t="s">
        <v>1296</v>
      </c>
      <c r="G260" s="187" t="s">
        <v>270</v>
      </c>
      <c r="H260" s="188">
        <v>2.749</v>
      </c>
      <c r="I260" s="189"/>
      <c r="J260" s="190">
        <f>ROUND(I260*H260,1)</f>
        <v>0</v>
      </c>
      <c r="K260" s="191"/>
      <c r="L260" s="36"/>
      <c r="M260" s="192" t="s">
        <v>1</v>
      </c>
      <c r="N260" s="193" t="s">
        <v>44</v>
      </c>
      <c r="O260" s="68"/>
      <c r="P260" s="194">
        <f>O260*H260</f>
        <v>0</v>
      </c>
      <c r="Q260" s="194">
        <v>0</v>
      </c>
      <c r="R260" s="194">
        <f>Q260*H260</f>
        <v>0</v>
      </c>
      <c r="S260" s="194">
        <v>0</v>
      </c>
      <c r="T260" s="195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6" t="s">
        <v>256</v>
      </c>
      <c r="AT260" s="196" t="s">
        <v>189</v>
      </c>
      <c r="AU260" s="196" t="s">
        <v>89</v>
      </c>
      <c r="AY260" s="14" t="s">
        <v>186</v>
      </c>
      <c r="BE260" s="197">
        <f>IF(N260="základní",J260,0)</f>
        <v>0</v>
      </c>
      <c r="BF260" s="197">
        <f>IF(N260="snížená",J260,0)</f>
        <v>0</v>
      </c>
      <c r="BG260" s="197">
        <f>IF(N260="zákl. přenesená",J260,0)</f>
        <v>0</v>
      </c>
      <c r="BH260" s="197">
        <f>IF(N260="sníž. přenesená",J260,0)</f>
        <v>0</v>
      </c>
      <c r="BI260" s="197">
        <f>IF(N260="nulová",J260,0)</f>
        <v>0</v>
      </c>
      <c r="BJ260" s="14" t="s">
        <v>87</v>
      </c>
      <c r="BK260" s="197">
        <f>ROUND(I260*H260,1)</f>
        <v>0</v>
      </c>
      <c r="BL260" s="14" t="s">
        <v>256</v>
      </c>
      <c r="BM260" s="196" t="s">
        <v>1545</v>
      </c>
    </row>
    <row r="261" spans="1:65" s="2" customFormat="1" ht="16.5" customHeight="1">
      <c r="A261" s="31"/>
      <c r="B261" s="32"/>
      <c r="C261" s="184" t="s">
        <v>574</v>
      </c>
      <c r="D261" s="184" t="s">
        <v>189</v>
      </c>
      <c r="E261" s="185" t="s">
        <v>1298</v>
      </c>
      <c r="F261" s="186" t="s">
        <v>1299</v>
      </c>
      <c r="G261" s="187" t="s">
        <v>270</v>
      </c>
      <c r="H261" s="188">
        <v>2.749</v>
      </c>
      <c r="I261" s="189"/>
      <c r="J261" s="190">
        <f>ROUND(I261*H261,1)</f>
        <v>0</v>
      </c>
      <c r="K261" s="191"/>
      <c r="L261" s="36"/>
      <c r="M261" s="192" t="s">
        <v>1</v>
      </c>
      <c r="N261" s="193" t="s">
        <v>44</v>
      </c>
      <c r="O261" s="68"/>
      <c r="P261" s="194">
        <f>O261*H261</f>
        <v>0</v>
      </c>
      <c r="Q261" s="194">
        <v>0</v>
      </c>
      <c r="R261" s="194">
        <f>Q261*H261</f>
        <v>0</v>
      </c>
      <c r="S261" s="194">
        <v>0</v>
      </c>
      <c r="T261" s="195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6" t="s">
        <v>256</v>
      </c>
      <c r="AT261" s="196" t="s">
        <v>189</v>
      </c>
      <c r="AU261" s="196" t="s">
        <v>89</v>
      </c>
      <c r="AY261" s="14" t="s">
        <v>186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14" t="s">
        <v>87</v>
      </c>
      <c r="BK261" s="197">
        <f>ROUND(I261*H261,1)</f>
        <v>0</v>
      </c>
      <c r="BL261" s="14" t="s">
        <v>256</v>
      </c>
      <c r="BM261" s="196" t="s">
        <v>1546</v>
      </c>
    </row>
    <row r="262" spans="2:63" s="12" customFormat="1" ht="22.9" customHeight="1">
      <c r="B262" s="168"/>
      <c r="C262" s="169"/>
      <c r="D262" s="170" t="s">
        <v>78</v>
      </c>
      <c r="E262" s="182" t="s">
        <v>627</v>
      </c>
      <c r="F262" s="182" t="s">
        <v>628</v>
      </c>
      <c r="G262" s="169"/>
      <c r="H262" s="169"/>
      <c r="I262" s="172"/>
      <c r="J262" s="183">
        <f>BK262</f>
        <v>0</v>
      </c>
      <c r="K262" s="169"/>
      <c r="L262" s="174"/>
      <c r="M262" s="175"/>
      <c r="N262" s="176"/>
      <c r="O262" s="176"/>
      <c r="P262" s="177">
        <f>SUM(P263:P277)</f>
        <v>0</v>
      </c>
      <c r="Q262" s="176"/>
      <c r="R262" s="177">
        <f>SUM(R263:R277)</f>
        <v>0</v>
      </c>
      <c r="S262" s="176"/>
      <c r="T262" s="178">
        <f>SUM(T263:T277)</f>
        <v>0.81795975</v>
      </c>
      <c r="AR262" s="179" t="s">
        <v>89</v>
      </c>
      <c r="AT262" s="180" t="s">
        <v>78</v>
      </c>
      <c r="AU262" s="180" t="s">
        <v>87</v>
      </c>
      <c r="AY262" s="179" t="s">
        <v>186</v>
      </c>
      <c r="BK262" s="181">
        <f>SUM(BK263:BK277)</f>
        <v>0</v>
      </c>
    </row>
    <row r="263" spans="1:65" s="2" customFormat="1" ht="16.5" customHeight="1">
      <c r="A263" s="31"/>
      <c r="B263" s="32"/>
      <c r="C263" s="184" t="s">
        <v>579</v>
      </c>
      <c r="D263" s="184" t="s">
        <v>189</v>
      </c>
      <c r="E263" s="185" t="s">
        <v>1547</v>
      </c>
      <c r="F263" s="186" t="s">
        <v>1548</v>
      </c>
      <c r="G263" s="187" t="s">
        <v>197</v>
      </c>
      <c r="H263" s="188">
        <v>6.5</v>
      </c>
      <c r="I263" s="189"/>
      <c r="J263" s="190">
        <f>ROUND(I263*H263,1)</f>
        <v>0</v>
      </c>
      <c r="K263" s="191"/>
      <c r="L263" s="36"/>
      <c r="M263" s="192" t="s">
        <v>1</v>
      </c>
      <c r="N263" s="193" t="s">
        <v>44</v>
      </c>
      <c r="O263" s="68"/>
      <c r="P263" s="194">
        <f>O263*H263</f>
        <v>0</v>
      </c>
      <c r="Q263" s="194">
        <v>0</v>
      </c>
      <c r="R263" s="194">
        <f>Q263*H263</f>
        <v>0</v>
      </c>
      <c r="S263" s="194">
        <v>0.01695</v>
      </c>
      <c r="T263" s="195">
        <f>S263*H263</f>
        <v>0.110175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6" t="s">
        <v>256</v>
      </c>
      <c r="AT263" s="196" t="s">
        <v>189</v>
      </c>
      <c r="AU263" s="196" t="s">
        <v>89</v>
      </c>
      <c r="AY263" s="14" t="s">
        <v>186</v>
      </c>
      <c r="BE263" s="197">
        <f>IF(N263="základní",J263,0)</f>
        <v>0</v>
      </c>
      <c r="BF263" s="197">
        <f>IF(N263="snížená",J263,0)</f>
        <v>0</v>
      </c>
      <c r="BG263" s="197">
        <f>IF(N263="zákl. přenesená",J263,0)</f>
        <v>0</v>
      </c>
      <c r="BH263" s="197">
        <f>IF(N263="sníž. přenesená",J263,0)</f>
        <v>0</v>
      </c>
      <c r="BI263" s="197">
        <f>IF(N263="nulová",J263,0)</f>
        <v>0</v>
      </c>
      <c r="BJ263" s="14" t="s">
        <v>87</v>
      </c>
      <c r="BK263" s="197">
        <f>ROUND(I263*H263,1)</f>
        <v>0</v>
      </c>
      <c r="BL263" s="14" t="s">
        <v>256</v>
      </c>
      <c r="BM263" s="196" t="s">
        <v>1549</v>
      </c>
    </row>
    <row r="264" spans="1:47" s="2" customFormat="1" ht="19.5">
      <c r="A264" s="31"/>
      <c r="B264" s="32"/>
      <c r="C264" s="33"/>
      <c r="D264" s="198" t="s">
        <v>206</v>
      </c>
      <c r="E264" s="33"/>
      <c r="F264" s="199" t="s">
        <v>1492</v>
      </c>
      <c r="G264" s="33"/>
      <c r="H264" s="33"/>
      <c r="I264" s="200"/>
      <c r="J264" s="33"/>
      <c r="K264" s="33"/>
      <c r="L264" s="36"/>
      <c r="M264" s="201"/>
      <c r="N264" s="202"/>
      <c r="O264" s="68"/>
      <c r="P264" s="68"/>
      <c r="Q264" s="68"/>
      <c r="R264" s="68"/>
      <c r="S264" s="68"/>
      <c r="T264" s="69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T264" s="14" t="s">
        <v>206</v>
      </c>
      <c r="AU264" s="14" t="s">
        <v>89</v>
      </c>
    </row>
    <row r="265" spans="1:65" s="2" customFormat="1" ht="16.5" customHeight="1">
      <c r="A265" s="31"/>
      <c r="B265" s="32"/>
      <c r="C265" s="184" t="s">
        <v>584</v>
      </c>
      <c r="D265" s="184" t="s">
        <v>189</v>
      </c>
      <c r="E265" s="185" t="s">
        <v>1151</v>
      </c>
      <c r="F265" s="186" t="s">
        <v>1152</v>
      </c>
      <c r="G265" s="187" t="s">
        <v>197</v>
      </c>
      <c r="H265" s="188">
        <v>3.275</v>
      </c>
      <c r="I265" s="189"/>
      <c r="J265" s="190">
        <f>ROUND(I265*H265,1)</f>
        <v>0</v>
      </c>
      <c r="K265" s="191"/>
      <c r="L265" s="36"/>
      <c r="M265" s="192" t="s">
        <v>1</v>
      </c>
      <c r="N265" s="193" t="s">
        <v>44</v>
      </c>
      <c r="O265" s="68"/>
      <c r="P265" s="194">
        <f>O265*H265</f>
        <v>0</v>
      </c>
      <c r="Q265" s="194">
        <v>0</v>
      </c>
      <c r="R265" s="194">
        <f>Q265*H265</f>
        <v>0</v>
      </c>
      <c r="S265" s="194">
        <v>0.02465</v>
      </c>
      <c r="T265" s="195">
        <f>S265*H265</f>
        <v>0.08072874999999999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6" t="s">
        <v>256</v>
      </c>
      <c r="AT265" s="196" t="s">
        <v>189</v>
      </c>
      <c r="AU265" s="196" t="s">
        <v>89</v>
      </c>
      <c r="AY265" s="14" t="s">
        <v>186</v>
      </c>
      <c r="BE265" s="197">
        <f>IF(N265="základní",J265,0)</f>
        <v>0</v>
      </c>
      <c r="BF265" s="197">
        <f>IF(N265="snížená",J265,0)</f>
        <v>0</v>
      </c>
      <c r="BG265" s="197">
        <f>IF(N265="zákl. přenesená",J265,0)</f>
        <v>0</v>
      </c>
      <c r="BH265" s="197">
        <f>IF(N265="sníž. přenesená",J265,0)</f>
        <v>0</v>
      </c>
      <c r="BI265" s="197">
        <f>IF(N265="nulová",J265,0)</f>
        <v>0</v>
      </c>
      <c r="BJ265" s="14" t="s">
        <v>87</v>
      </c>
      <c r="BK265" s="197">
        <f>ROUND(I265*H265,1)</f>
        <v>0</v>
      </c>
      <c r="BL265" s="14" t="s">
        <v>256</v>
      </c>
      <c r="BM265" s="196" t="s">
        <v>1550</v>
      </c>
    </row>
    <row r="266" spans="1:47" s="2" customFormat="1" ht="19.5">
      <c r="A266" s="31"/>
      <c r="B266" s="32"/>
      <c r="C266" s="33"/>
      <c r="D266" s="198" t="s">
        <v>206</v>
      </c>
      <c r="E266" s="33"/>
      <c r="F266" s="199" t="s">
        <v>1551</v>
      </c>
      <c r="G266" s="33"/>
      <c r="H266" s="33"/>
      <c r="I266" s="200"/>
      <c r="J266" s="33"/>
      <c r="K266" s="33"/>
      <c r="L266" s="36"/>
      <c r="M266" s="201"/>
      <c r="N266" s="202"/>
      <c r="O266" s="68"/>
      <c r="P266" s="68"/>
      <c r="Q266" s="68"/>
      <c r="R266" s="68"/>
      <c r="S266" s="68"/>
      <c r="T266" s="69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T266" s="14" t="s">
        <v>206</v>
      </c>
      <c r="AU266" s="14" t="s">
        <v>89</v>
      </c>
    </row>
    <row r="267" spans="1:65" s="2" customFormat="1" ht="16.5" customHeight="1">
      <c r="A267" s="31"/>
      <c r="B267" s="32"/>
      <c r="C267" s="184" t="s">
        <v>588</v>
      </c>
      <c r="D267" s="184" t="s">
        <v>189</v>
      </c>
      <c r="E267" s="185" t="s">
        <v>1427</v>
      </c>
      <c r="F267" s="186" t="s">
        <v>1428</v>
      </c>
      <c r="G267" s="187" t="s">
        <v>197</v>
      </c>
      <c r="H267" s="188">
        <v>27.2</v>
      </c>
      <c r="I267" s="189"/>
      <c r="J267" s="190">
        <f>ROUND(I267*H267,1)</f>
        <v>0</v>
      </c>
      <c r="K267" s="191"/>
      <c r="L267" s="36"/>
      <c r="M267" s="192" t="s">
        <v>1</v>
      </c>
      <c r="N267" s="193" t="s">
        <v>44</v>
      </c>
      <c r="O267" s="68"/>
      <c r="P267" s="194">
        <f>O267*H267</f>
        <v>0</v>
      </c>
      <c r="Q267" s="194">
        <v>0</v>
      </c>
      <c r="R267" s="194">
        <f>Q267*H267</f>
        <v>0</v>
      </c>
      <c r="S267" s="194">
        <v>0.01098</v>
      </c>
      <c r="T267" s="195">
        <f>S267*H267</f>
        <v>0.298656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6" t="s">
        <v>256</v>
      </c>
      <c r="AT267" s="196" t="s">
        <v>189</v>
      </c>
      <c r="AU267" s="196" t="s">
        <v>89</v>
      </c>
      <c r="AY267" s="14" t="s">
        <v>186</v>
      </c>
      <c r="BE267" s="197">
        <f>IF(N267="základní",J267,0)</f>
        <v>0</v>
      </c>
      <c r="BF267" s="197">
        <f>IF(N267="snížená",J267,0)</f>
        <v>0</v>
      </c>
      <c r="BG267" s="197">
        <f>IF(N267="zákl. přenesená",J267,0)</f>
        <v>0</v>
      </c>
      <c r="BH267" s="197">
        <f>IF(N267="sníž. přenesená",J267,0)</f>
        <v>0</v>
      </c>
      <c r="BI267" s="197">
        <f>IF(N267="nulová",J267,0)</f>
        <v>0</v>
      </c>
      <c r="BJ267" s="14" t="s">
        <v>87</v>
      </c>
      <c r="BK267" s="197">
        <f>ROUND(I267*H267,1)</f>
        <v>0</v>
      </c>
      <c r="BL267" s="14" t="s">
        <v>256</v>
      </c>
      <c r="BM267" s="196" t="s">
        <v>1552</v>
      </c>
    </row>
    <row r="268" spans="1:47" s="2" customFormat="1" ht="19.5">
      <c r="A268" s="31"/>
      <c r="B268" s="32"/>
      <c r="C268" s="33"/>
      <c r="D268" s="198" t="s">
        <v>206</v>
      </c>
      <c r="E268" s="33"/>
      <c r="F268" s="199" t="s">
        <v>1553</v>
      </c>
      <c r="G268" s="33"/>
      <c r="H268" s="33"/>
      <c r="I268" s="200"/>
      <c r="J268" s="33"/>
      <c r="K268" s="33"/>
      <c r="L268" s="36"/>
      <c r="M268" s="201"/>
      <c r="N268" s="202"/>
      <c r="O268" s="68"/>
      <c r="P268" s="68"/>
      <c r="Q268" s="68"/>
      <c r="R268" s="68"/>
      <c r="S268" s="68"/>
      <c r="T268" s="69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T268" s="14" t="s">
        <v>206</v>
      </c>
      <c r="AU268" s="14" t="s">
        <v>89</v>
      </c>
    </row>
    <row r="269" spans="1:65" s="2" customFormat="1" ht="16.5" customHeight="1">
      <c r="A269" s="31"/>
      <c r="B269" s="32"/>
      <c r="C269" s="184" t="s">
        <v>592</v>
      </c>
      <c r="D269" s="184" t="s">
        <v>189</v>
      </c>
      <c r="E269" s="185" t="s">
        <v>1155</v>
      </c>
      <c r="F269" s="186" t="s">
        <v>1156</v>
      </c>
      <c r="G269" s="187" t="s">
        <v>197</v>
      </c>
      <c r="H269" s="188">
        <v>30.475</v>
      </c>
      <c r="I269" s="189"/>
      <c r="J269" s="190">
        <f>ROUND(I269*H269,1)</f>
        <v>0</v>
      </c>
      <c r="K269" s="191"/>
      <c r="L269" s="36"/>
      <c r="M269" s="192" t="s">
        <v>1</v>
      </c>
      <c r="N269" s="193" t="s">
        <v>44</v>
      </c>
      <c r="O269" s="68"/>
      <c r="P269" s="194">
        <f>O269*H269</f>
        <v>0</v>
      </c>
      <c r="Q269" s="194">
        <v>0</v>
      </c>
      <c r="R269" s="194">
        <f>Q269*H269</f>
        <v>0</v>
      </c>
      <c r="S269" s="194">
        <v>0.008</v>
      </c>
      <c r="T269" s="195">
        <f>S269*H269</f>
        <v>0.24380000000000002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6" t="s">
        <v>256</v>
      </c>
      <c r="AT269" s="196" t="s">
        <v>189</v>
      </c>
      <c r="AU269" s="196" t="s">
        <v>89</v>
      </c>
      <c r="AY269" s="14" t="s">
        <v>186</v>
      </c>
      <c r="BE269" s="197">
        <f>IF(N269="základní",J269,0)</f>
        <v>0</v>
      </c>
      <c r="BF269" s="197">
        <f>IF(N269="snížená",J269,0)</f>
        <v>0</v>
      </c>
      <c r="BG269" s="197">
        <f>IF(N269="zákl. přenesená",J269,0)</f>
        <v>0</v>
      </c>
      <c r="BH269" s="197">
        <f>IF(N269="sníž. přenesená",J269,0)</f>
        <v>0</v>
      </c>
      <c r="BI269" s="197">
        <f>IF(N269="nulová",J269,0)</f>
        <v>0</v>
      </c>
      <c r="BJ269" s="14" t="s">
        <v>87</v>
      </c>
      <c r="BK269" s="197">
        <f>ROUND(I269*H269,1)</f>
        <v>0</v>
      </c>
      <c r="BL269" s="14" t="s">
        <v>256</v>
      </c>
      <c r="BM269" s="196" t="s">
        <v>1554</v>
      </c>
    </row>
    <row r="270" spans="1:65" s="2" customFormat="1" ht="16.5" customHeight="1">
      <c r="A270" s="31"/>
      <c r="B270" s="32"/>
      <c r="C270" s="184" t="s">
        <v>596</v>
      </c>
      <c r="D270" s="184" t="s">
        <v>189</v>
      </c>
      <c r="E270" s="185" t="s">
        <v>630</v>
      </c>
      <c r="F270" s="186" t="s">
        <v>631</v>
      </c>
      <c r="G270" s="187" t="s">
        <v>192</v>
      </c>
      <c r="H270" s="188">
        <v>3</v>
      </c>
      <c r="I270" s="189"/>
      <c r="J270" s="190">
        <f>ROUND(I270*H270,1)</f>
        <v>0</v>
      </c>
      <c r="K270" s="191"/>
      <c r="L270" s="36"/>
      <c r="M270" s="192" t="s">
        <v>1</v>
      </c>
      <c r="N270" s="193" t="s">
        <v>44</v>
      </c>
      <c r="O270" s="68"/>
      <c r="P270" s="194">
        <f>O270*H270</f>
        <v>0</v>
      </c>
      <c r="Q270" s="194">
        <v>0</v>
      </c>
      <c r="R270" s="194">
        <f>Q270*H270</f>
        <v>0</v>
      </c>
      <c r="S270" s="194">
        <v>0.0018</v>
      </c>
      <c r="T270" s="195">
        <f>S270*H270</f>
        <v>0.0054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6" t="s">
        <v>256</v>
      </c>
      <c r="AT270" s="196" t="s">
        <v>189</v>
      </c>
      <c r="AU270" s="196" t="s">
        <v>89</v>
      </c>
      <c r="AY270" s="14" t="s">
        <v>186</v>
      </c>
      <c r="BE270" s="197">
        <f>IF(N270="základní",J270,0)</f>
        <v>0</v>
      </c>
      <c r="BF270" s="197">
        <f>IF(N270="snížená",J270,0)</f>
        <v>0</v>
      </c>
      <c r="BG270" s="197">
        <f>IF(N270="zákl. přenesená",J270,0)</f>
        <v>0</v>
      </c>
      <c r="BH270" s="197">
        <f>IF(N270="sníž. přenesená",J270,0)</f>
        <v>0</v>
      </c>
      <c r="BI270" s="197">
        <f>IF(N270="nulová",J270,0)</f>
        <v>0</v>
      </c>
      <c r="BJ270" s="14" t="s">
        <v>87</v>
      </c>
      <c r="BK270" s="197">
        <f>ROUND(I270*H270,1)</f>
        <v>0</v>
      </c>
      <c r="BL270" s="14" t="s">
        <v>256</v>
      </c>
      <c r="BM270" s="196" t="s">
        <v>632</v>
      </c>
    </row>
    <row r="271" spans="1:65" s="2" customFormat="1" ht="16.5" customHeight="1">
      <c r="A271" s="31"/>
      <c r="B271" s="32"/>
      <c r="C271" s="184" t="s">
        <v>602</v>
      </c>
      <c r="D271" s="184" t="s">
        <v>189</v>
      </c>
      <c r="E271" s="185" t="s">
        <v>634</v>
      </c>
      <c r="F271" s="186" t="s">
        <v>635</v>
      </c>
      <c r="G271" s="187" t="s">
        <v>192</v>
      </c>
      <c r="H271" s="188">
        <v>3</v>
      </c>
      <c r="I271" s="189"/>
      <c r="J271" s="190">
        <f>ROUND(I271*H271,1)</f>
        <v>0</v>
      </c>
      <c r="K271" s="191"/>
      <c r="L271" s="36"/>
      <c r="M271" s="192" t="s">
        <v>1</v>
      </c>
      <c r="N271" s="193" t="s">
        <v>44</v>
      </c>
      <c r="O271" s="68"/>
      <c r="P271" s="194">
        <f>O271*H271</f>
        <v>0</v>
      </c>
      <c r="Q271" s="194">
        <v>0</v>
      </c>
      <c r="R271" s="194">
        <f>Q271*H271</f>
        <v>0</v>
      </c>
      <c r="S271" s="194">
        <v>0.024</v>
      </c>
      <c r="T271" s="195">
        <f>S271*H271</f>
        <v>0.07200000000000001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6" t="s">
        <v>256</v>
      </c>
      <c r="AT271" s="196" t="s">
        <v>189</v>
      </c>
      <c r="AU271" s="196" t="s">
        <v>89</v>
      </c>
      <c r="AY271" s="14" t="s">
        <v>186</v>
      </c>
      <c r="BE271" s="197">
        <f>IF(N271="základní",J271,0)</f>
        <v>0</v>
      </c>
      <c r="BF271" s="197">
        <f>IF(N271="snížená",J271,0)</f>
        <v>0</v>
      </c>
      <c r="BG271" s="197">
        <f>IF(N271="zákl. přenesená",J271,0)</f>
        <v>0</v>
      </c>
      <c r="BH271" s="197">
        <f>IF(N271="sníž. přenesená",J271,0)</f>
        <v>0</v>
      </c>
      <c r="BI271" s="197">
        <f>IF(N271="nulová",J271,0)</f>
        <v>0</v>
      </c>
      <c r="BJ271" s="14" t="s">
        <v>87</v>
      </c>
      <c r="BK271" s="197">
        <f>ROUND(I271*H271,1)</f>
        <v>0</v>
      </c>
      <c r="BL271" s="14" t="s">
        <v>256</v>
      </c>
      <c r="BM271" s="196" t="s">
        <v>636</v>
      </c>
    </row>
    <row r="272" spans="1:65" s="2" customFormat="1" ht="24.2" customHeight="1">
      <c r="A272" s="31"/>
      <c r="B272" s="32"/>
      <c r="C272" s="184" t="s">
        <v>606</v>
      </c>
      <c r="D272" s="184" t="s">
        <v>189</v>
      </c>
      <c r="E272" s="185" t="s">
        <v>643</v>
      </c>
      <c r="F272" s="186" t="s">
        <v>1555</v>
      </c>
      <c r="G272" s="187" t="s">
        <v>624</v>
      </c>
      <c r="H272" s="188">
        <v>1</v>
      </c>
      <c r="I272" s="189"/>
      <c r="J272" s="190">
        <f>ROUND(I272*H272,1)</f>
        <v>0</v>
      </c>
      <c r="K272" s="191"/>
      <c r="L272" s="36"/>
      <c r="M272" s="192" t="s">
        <v>1</v>
      </c>
      <c r="N272" s="193" t="s">
        <v>44</v>
      </c>
      <c r="O272" s="68"/>
      <c r="P272" s="194">
        <f>O272*H272</f>
        <v>0</v>
      </c>
      <c r="Q272" s="194">
        <v>0</v>
      </c>
      <c r="R272" s="194">
        <f>Q272*H272</f>
        <v>0</v>
      </c>
      <c r="S272" s="194">
        <v>0.0018</v>
      </c>
      <c r="T272" s="195">
        <f>S272*H272</f>
        <v>0.0018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6" t="s">
        <v>256</v>
      </c>
      <c r="AT272" s="196" t="s">
        <v>189</v>
      </c>
      <c r="AU272" s="196" t="s">
        <v>89</v>
      </c>
      <c r="AY272" s="14" t="s">
        <v>186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14" t="s">
        <v>87</v>
      </c>
      <c r="BK272" s="197">
        <f>ROUND(I272*H272,1)</f>
        <v>0</v>
      </c>
      <c r="BL272" s="14" t="s">
        <v>256</v>
      </c>
      <c r="BM272" s="196" t="s">
        <v>1556</v>
      </c>
    </row>
    <row r="273" spans="1:47" s="2" customFormat="1" ht="29.25">
      <c r="A273" s="31"/>
      <c r="B273" s="32"/>
      <c r="C273" s="33"/>
      <c r="D273" s="198" t="s">
        <v>206</v>
      </c>
      <c r="E273" s="33"/>
      <c r="F273" s="199" t="s">
        <v>1557</v>
      </c>
      <c r="G273" s="33"/>
      <c r="H273" s="33"/>
      <c r="I273" s="200"/>
      <c r="J273" s="33"/>
      <c r="K273" s="33"/>
      <c r="L273" s="36"/>
      <c r="M273" s="201"/>
      <c r="N273" s="202"/>
      <c r="O273" s="68"/>
      <c r="P273" s="68"/>
      <c r="Q273" s="68"/>
      <c r="R273" s="68"/>
      <c r="S273" s="68"/>
      <c r="T273" s="69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T273" s="14" t="s">
        <v>206</v>
      </c>
      <c r="AU273" s="14" t="s">
        <v>89</v>
      </c>
    </row>
    <row r="274" spans="1:65" s="2" customFormat="1" ht="24.2" customHeight="1">
      <c r="A274" s="31"/>
      <c r="B274" s="32"/>
      <c r="C274" s="184" t="s">
        <v>610</v>
      </c>
      <c r="D274" s="184" t="s">
        <v>189</v>
      </c>
      <c r="E274" s="185" t="s">
        <v>1558</v>
      </c>
      <c r="F274" s="186" t="s">
        <v>1559</v>
      </c>
      <c r="G274" s="187" t="s">
        <v>624</v>
      </c>
      <c r="H274" s="188">
        <v>2</v>
      </c>
      <c r="I274" s="189"/>
      <c r="J274" s="190">
        <f>ROUND(I274*H274,1)</f>
        <v>0</v>
      </c>
      <c r="K274" s="191"/>
      <c r="L274" s="36"/>
      <c r="M274" s="192" t="s">
        <v>1</v>
      </c>
      <c r="N274" s="193" t="s">
        <v>44</v>
      </c>
      <c r="O274" s="68"/>
      <c r="P274" s="194">
        <f>O274*H274</f>
        <v>0</v>
      </c>
      <c r="Q274" s="194">
        <v>0</v>
      </c>
      <c r="R274" s="194">
        <f>Q274*H274</f>
        <v>0</v>
      </c>
      <c r="S274" s="194">
        <v>0.0018</v>
      </c>
      <c r="T274" s="195">
        <f>S274*H274</f>
        <v>0.0036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6" t="s">
        <v>256</v>
      </c>
      <c r="AT274" s="196" t="s">
        <v>189</v>
      </c>
      <c r="AU274" s="196" t="s">
        <v>89</v>
      </c>
      <c r="AY274" s="14" t="s">
        <v>186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14" t="s">
        <v>87</v>
      </c>
      <c r="BK274" s="197">
        <f>ROUND(I274*H274,1)</f>
        <v>0</v>
      </c>
      <c r="BL274" s="14" t="s">
        <v>256</v>
      </c>
      <c r="BM274" s="196" t="s">
        <v>1560</v>
      </c>
    </row>
    <row r="275" spans="1:47" s="2" customFormat="1" ht="29.25">
      <c r="A275" s="31"/>
      <c r="B275" s="32"/>
      <c r="C275" s="33"/>
      <c r="D275" s="198" t="s">
        <v>206</v>
      </c>
      <c r="E275" s="33"/>
      <c r="F275" s="199" t="s">
        <v>1561</v>
      </c>
      <c r="G275" s="33"/>
      <c r="H275" s="33"/>
      <c r="I275" s="200"/>
      <c r="J275" s="33"/>
      <c r="K275" s="33"/>
      <c r="L275" s="36"/>
      <c r="M275" s="201"/>
      <c r="N275" s="202"/>
      <c r="O275" s="68"/>
      <c r="P275" s="68"/>
      <c r="Q275" s="68"/>
      <c r="R275" s="68"/>
      <c r="S275" s="68"/>
      <c r="T275" s="69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T275" s="14" t="s">
        <v>206</v>
      </c>
      <c r="AU275" s="14" t="s">
        <v>89</v>
      </c>
    </row>
    <row r="276" spans="1:65" s="2" customFormat="1" ht="24.2" customHeight="1">
      <c r="A276" s="31"/>
      <c r="B276" s="32"/>
      <c r="C276" s="184" t="s">
        <v>614</v>
      </c>
      <c r="D276" s="184" t="s">
        <v>189</v>
      </c>
      <c r="E276" s="185" t="s">
        <v>1562</v>
      </c>
      <c r="F276" s="186" t="s">
        <v>1563</v>
      </c>
      <c r="G276" s="187" t="s">
        <v>624</v>
      </c>
      <c r="H276" s="188">
        <v>1</v>
      </c>
      <c r="I276" s="189"/>
      <c r="J276" s="190">
        <f>ROUND(I276*H276,1)</f>
        <v>0</v>
      </c>
      <c r="K276" s="191"/>
      <c r="L276" s="36"/>
      <c r="M276" s="192" t="s">
        <v>1</v>
      </c>
      <c r="N276" s="193" t="s">
        <v>44</v>
      </c>
      <c r="O276" s="68"/>
      <c r="P276" s="194">
        <f>O276*H276</f>
        <v>0</v>
      </c>
      <c r="Q276" s="194">
        <v>0</v>
      </c>
      <c r="R276" s="194">
        <f>Q276*H276</f>
        <v>0</v>
      </c>
      <c r="S276" s="194">
        <v>0.0018</v>
      </c>
      <c r="T276" s="195">
        <f>S276*H276</f>
        <v>0.0018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96" t="s">
        <v>256</v>
      </c>
      <c r="AT276" s="196" t="s">
        <v>189</v>
      </c>
      <c r="AU276" s="196" t="s">
        <v>89</v>
      </c>
      <c r="AY276" s="14" t="s">
        <v>186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14" t="s">
        <v>87</v>
      </c>
      <c r="BK276" s="197">
        <f>ROUND(I276*H276,1)</f>
        <v>0</v>
      </c>
      <c r="BL276" s="14" t="s">
        <v>256</v>
      </c>
      <c r="BM276" s="196" t="s">
        <v>1564</v>
      </c>
    </row>
    <row r="277" spans="1:47" s="2" customFormat="1" ht="29.25">
      <c r="A277" s="31"/>
      <c r="B277" s="32"/>
      <c r="C277" s="33"/>
      <c r="D277" s="198" t="s">
        <v>206</v>
      </c>
      <c r="E277" s="33"/>
      <c r="F277" s="199" t="s">
        <v>1565</v>
      </c>
      <c r="G277" s="33"/>
      <c r="H277" s="33"/>
      <c r="I277" s="200"/>
      <c r="J277" s="33"/>
      <c r="K277" s="33"/>
      <c r="L277" s="36"/>
      <c r="M277" s="201"/>
      <c r="N277" s="202"/>
      <c r="O277" s="68"/>
      <c r="P277" s="68"/>
      <c r="Q277" s="68"/>
      <c r="R277" s="68"/>
      <c r="S277" s="68"/>
      <c r="T277" s="69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T277" s="14" t="s">
        <v>206</v>
      </c>
      <c r="AU277" s="14" t="s">
        <v>89</v>
      </c>
    </row>
    <row r="278" spans="2:63" s="12" customFormat="1" ht="22.9" customHeight="1">
      <c r="B278" s="168"/>
      <c r="C278" s="169"/>
      <c r="D278" s="170" t="s">
        <v>78</v>
      </c>
      <c r="E278" s="182" t="s">
        <v>1117</v>
      </c>
      <c r="F278" s="182" t="s">
        <v>1118</v>
      </c>
      <c r="G278" s="169"/>
      <c r="H278" s="169"/>
      <c r="I278" s="172"/>
      <c r="J278" s="183">
        <f>BK278</f>
        <v>0</v>
      </c>
      <c r="K278" s="169"/>
      <c r="L278" s="174"/>
      <c r="M278" s="175"/>
      <c r="N278" s="176"/>
      <c r="O278" s="176"/>
      <c r="P278" s="177">
        <f>SUM(P279:P280)</f>
        <v>0</v>
      </c>
      <c r="Q278" s="176"/>
      <c r="R278" s="177">
        <f>SUM(R279:R280)</f>
        <v>0</v>
      </c>
      <c r="S278" s="176"/>
      <c r="T278" s="178">
        <f>SUM(T279:T280)</f>
        <v>0.93</v>
      </c>
      <c r="AR278" s="179" t="s">
        <v>89</v>
      </c>
      <c r="AT278" s="180" t="s">
        <v>78</v>
      </c>
      <c r="AU278" s="180" t="s">
        <v>87</v>
      </c>
      <c r="AY278" s="179" t="s">
        <v>186</v>
      </c>
      <c r="BK278" s="181">
        <f>SUM(BK279:BK280)</f>
        <v>0</v>
      </c>
    </row>
    <row r="279" spans="1:65" s="2" customFormat="1" ht="16.5" customHeight="1">
      <c r="A279" s="31"/>
      <c r="B279" s="32"/>
      <c r="C279" s="184" t="s">
        <v>621</v>
      </c>
      <c r="D279" s="184" t="s">
        <v>189</v>
      </c>
      <c r="E279" s="185" t="s">
        <v>1119</v>
      </c>
      <c r="F279" s="186" t="s">
        <v>1120</v>
      </c>
      <c r="G279" s="187" t="s">
        <v>197</v>
      </c>
      <c r="H279" s="188">
        <v>46.5</v>
      </c>
      <c r="I279" s="189"/>
      <c r="J279" s="190">
        <f>ROUND(I279*H279,1)</f>
        <v>0</v>
      </c>
      <c r="K279" s="191"/>
      <c r="L279" s="36"/>
      <c r="M279" s="192" t="s">
        <v>1</v>
      </c>
      <c r="N279" s="193" t="s">
        <v>44</v>
      </c>
      <c r="O279" s="68"/>
      <c r="P279" s="194">
        <f>O279*H279</f>
        <v>0</v>
      </c>
      <c r="Q279" s="194">
        <v>0</v>
      </c>
      <c r="R279" s="194">
        <f>Q279*H279</f>
        <v>0</v>
      </c>
      <c r="S279" s="194">
        <v>0.02</v>
      </c>
      <c r="T279" s="195">
        <f>S279*H279</f>
        <v>0.93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6" t="s">
        <v>256</v>
      </c>
      <c r="AT279" s="196" t="s">
        <v>189</v>
      </c>
      <c r="AU279" s="196" t="s">
        <v>89</v>
      </c>
      <c r="AY279" s="14" t="s">
        <v>186</v>
      </c>
      <c r="BE279" s="197">
        <f>IF(N279="základní",J279,0)</f>
        <v>0</v>
      </c>
      <c r="BF279" s="197">
        <f>IF(N279="snížená",J279,0)</f>
        <v>0</v>
      </c>
      <c r="BG279" s="197">
        <f>IF(N279="zákl. přenesená",J279,0)</f>
        <v>0</v>
      </c>
      <c r="BH279" s="197">
        <f>IF(N279="sníž. přenesená",J279,0)</f>
        <v>0</v>
      </c>
      <c r="BI279" s="197">
        <f>IF(N279="nulová",J279,0)</f>
        <v>0</v>
      </c>
      <c r="BJ279" s="14" t="s">
        <v>87</v>
      </c>
      <c r="BK279" s="197">
        <f>ROUND(I279*H279,1)</f>
        <v>0</v>
      </c>
      <c r="BL279" s="14" t="s">
        <v>256</v>
      </c>
      <c r="BM279" s="196" t="s">
        <v>1566</v>
      </c>
    </row>
    <row r="280" spans="1:47" s="2" customFormat="1" ht="19.5">
      <c r="A280" s="31"/>
      <c r="B280" s="32"/>
      <c r="C280" s="33"/>
      <c r="D280" s="198" t="s">
        <v>206</v>
      </c>
      <c r="E280" s="33"/>
      <c r="F280" s="199" t="s">
        <v>1567</v>
      </c>
      <c r="G280" s="33"/>
      <c r="H280" s="33"/>
      <c r="I280" s="200"/>
      <c r="J280" s="33"/>
      <c r="K280" s="33"/>
      <c r="L280" s="36"/>
      <c r="M280" s="201"/>
      <c r="N280" s="202"/>
      <c r="O280" s="68"/>
      <c r="P280" s="68"/>
      <c r="Q280" s="68"/>
      <c r="R280" s="68"/>
      <c r="S280" s="68"/>
      <c r="T280" s="69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T280" s="14" t="s">
        <v>206</v>
      </c>
      <c r="AU280" s="14" t="s">
        <v>89</v>
      </c>
    </row>
    <row r="281" spans="2:63" s="12" customFormat="1" ht="22.9" customHeight="1">
      <c r="B281" s="168"/>
      <c r="C281" s="169"/>
      <c r="D281" s="170" t="s">
        <v>78</v>
      </c>
      <c r="E281" s="182" t="s">
        <v>654</v>
      </c>
      <c r="F281" s="182" t="s">
        <v>655</v>
      </c>
      <c r="G281" s="169"/>
      <c r="H281" s="169"/>
      <c r="I281" s="172"/>
      <c r="J281" s="183">
        <f>BK281</f>
        <v>0</v>
      </c>
      <c r="K281" s="169"/>
      <c r="L281" s="174"/>
      <c r="M281" s="175"/>
      <c r="N281" s="176"/>
      <c r="O281" s="176"/>
      <c r="P281" s="177">
        <f>SUM(P282:P297)</f>
        <v>0</v>
      </c>
      <c r="Q281" s="176"/>
      <c r="R281" s="177">
        <f>SUM(R282:R297)</f>
        <v>1.0542833999999999</v>
      </c>
      <c r="S281" s="176"/>
      <c r="T281" s="178">
        <f>SUM(T282:T297)</f>
        <v>0.31878</v>
      </c>
      <c r="AR281" s="179" t="s">
        <v>89</v>
      </c>
      <c r="AT281" s="180" t="s">
        <v>78</v>
      </c>
      <c r="AU281" s="180" t="s">
        <v>87</v>
      </c>
      <c r="AY281" s="179" t="s">
        <v>186</v>
      </c>
      <c r="BK281" s="181">
        <f>SUM(BK282:BK297)</f>
        <v>0</v>
      </c>
    </row>
    <row r="282" spans="1:65" s="2" customFormat="1" ht="16.5" customHeight="1">
      <c r="A282" s="31"/>
      <c r="B282" s="32"/>
      <c r="C282" s="184" t="s">
        <v>629</v>
      </c>
      <c r="D282" s="184" t="s">
        <v>189</v>
      </c>
      <c r="E282" s="185" t="s">
        <v>657</v>
      </c>
      <c r="F282" s="186" t="s">
        <v>658</v>
      </c>
      <c r="G282" s="187" t="s">
        <v>197</v>
      </c>
      <c r="H282" s="188">
        <v>88.94</v>
      </c>
      <c r="I282" s="189"/>
      <c r="J282" s="190">
        <f>ROUND(I282*H282,1)</f>
        <v>0</v>
      </c>
      <c r="K282" s="191"/>
      <c r="L282" s="36"/>
      <c r="M282" s="192" t="s">
        <v>1</v>
      </c>
      <c r="N282" s="193" t="s">
        <v>44</v>
      </c>
      <c r="O282" s="68"/>
      <c r="P282" s="194">
        <f>O282*H282</f>
        <v>0</v>
      </c>
      <c r="Q282" s="194">
        <v>0</v>
      </c>
      <c r="R282" s="194">
        <f>Q282*H282</f>
        <v>0</v>
      </c>
      <c r="S282" s="194">
        <v>0</v>
      </c>
      <c r="T282" s="195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6" t="s">
        <v>256</v>
      </c>
      <c r="AT282" s="196" t="s">
        <v>189</v>
      </c>
      <c r="AU282" s="196" t="s">
        <v>89</v>
      </c>
      <c r="AY282" s="14" t="s">
        <v>186</v>
      </c>
      <c r="BE282" s="197">
        <f>IF(N282="základní",J282,0)</f>
        <v>0</v>
      </c>
      <c r="BF282" s="197">
        <f>IF(N282="snížená",J282,0)</f>
        <v>0</v>
      </c>
      <c r="BG282" s="197">
        <f>IF(N282="zákl. přenesená",J282,0)</f>
        <v>0</v>
      </c>
      <c r="BH282" s="197">
        <f>IF(N282="sníž. přenesená",J282,0)</f>
        <v>0</v>
      </c>
      <c r="BI282" s="197">
        <f>IF(N282="nulová",J282,0)</f>
        <v>0</v>
      </c>
      <c r="BJ282" s="14" t="s">
        <v>87</v>
      </c>
      <c r="BK282" s="197">
        <f>ROUND(I282*H282,1)</f>
        <v>0</v>
      </c>
      <c r="BL282" s="14" t="s">
        <v>256</v>
      </c>
      <c r="BM282" s="196" t="s">
        <v>659</v>
      </c>
    </row>
    <row r="283" spans="1:65" s="2" customFormat="1" ht="16.5" customHeight="1">
      <c r="A283" s="31"/>
      <c r="B283" s="32"/>
      <c r="C283" s="184" t="s">
        <v>633</v>
      </c>
      <c r="D283" s="184" t="s">
        <v>189</v>
      </c>
      <c r="E283" s="185" t="s">
        <v>661</v>
      </c>
      <c r="F283" s="186" t="s">
        <v>662</v>
      </c>
      <c r="G283" s="187" t="s">
        <v>197</v>
      </c>
      <c r="H283" s="188">
        <v>88.94</v>
      </c>
      <c r="I283" s="189"/>
      <c r="J283" s="190">
        <f>ROUND(I283*H283,1)</f>
        <v>0</v>
      </c>
      <c r="K283" s="191"/>
      <c r="L283" s="36"/>
      <c r="M283" s="192" t="s">
        <v>1</v>
      </c>
      <c r="N283" s="193" t="s">
        <v>44</v>
      </c>
      <c r="O283" s="68"/>
      <c r="P283" s="194">
        <f>O283*H283</f>
        <v>0</v>
      </c>
      <c r="Q283" s="194">
        <v>3E-05</v>
      </c>
      <c r="R283" s="194">
        <f>Q283*H283</f>
        <v>0.0026682</v>
      </c>
      <c r="S283" s="194">
        <v>0</v>
      </c>
      <c r="T283" s="195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6" t="s">
        <v>256</v>
      </c>
      <c r="AT283" s="196" t="s">
        <v>189</v>
      </c>
      <c r="AU283" s="196" t="s">
        <v>89</v>
      </c>
      <c r="AY283" s="14" t="s">
        <v>186</v>
      </c>
      <c r="BE283" s="197">
        <f>IF(N283="základní",J283,0)</f>
        <v>0</v>
      </c>
      <c r="BF283" s="197">
        <f>IF(N283="snížená",J283,0)</f>
        <v>0</v>
      </c>
      <c r="BG283" s="197">
        <f>IF(N283="zákl. přenesená",J283,0)</f>
        <v>0</v>
      </c>
      <c r="BH283" s="197">
        <f>IF(N283="sníž. přenesená",J283,0)</f>
        <v>0</v>
      </c>
      <c r="BI283" s="197">
        <f>IF(N283="nulová",J283,0)</f>
        <v>0</v>
      </c>
      <c r="BJ283" s="14" t="s">
        <v>87</v>
      </c>
      <c r="BK283" s="197">
        <f>ROUND(I283*H283,1)</f>
        <v>0</v>
      </c>
      <c r="BL283" s="14" t="s">
        <v>256</v>
      </c>
      <c r="BM283" s="196" t="s">
        <v>663</v>
      </c>
    </row>
    <row r="284" spans="1:65" s="2" customFormat="1" ht="16.5" customHeight="1">
      <c r="A284" s="31"/>
      <c r="B284" s="32"/>
      <c r="C284" s="184" t="s">
        <v>637</v>
      </c>
      <c r="D284" s="184" t="s">
        <v>189</v>
      </c>
      <c r="E284" s="185" t="s">
        <v>670</v>
      </c>
      <c r="F284" s="186" t="s">
        <v>671</v>
      </c>
      <c r="G284" s="187" t="s">
        <v>197</v>
      </c>
      <c r="H284" s="188">
        <v>88.94</v>
      </c>
      <c r="I284" s="189"/>
      <c r="J284" s="190">
        <f>ROUND(I284*H284,1)</f>
        <v>0</v>
      </c>
      <c r="K284" s="191"/>
      <c r="L284" s="36"/>
      <c r="M284" s="192" t="s">
        <v>1</v>
      </c>
      <c r="N284" s="193" t="s">
        <v>44</v>
      </c>
      <c r="O284" s="68"/>
      <c r="P284" s="194">
        <f>O284*H284</f>
        <v>0</v>
      </c>
      <c r="Q284" s="194">
        <v>0.0075</v>
      </c>
      <c r="R284" s="194">
        <f>Q284*H284</f>
        <v>0.6670499999999999</v>
      </c>
      <c r="S284" s="194">
        <v>0</v>
      </c>
      <c r="T284" s="195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6" t="s">
        <v>256</v>
      </c>
      <c r="AT284" s="196" t="s">
        <v>189</v>
      </c>
      <c r="AU284" s="196" t="s">
        <v>89</v>
      </c>
      <c r="AY284" s="14" t="s">
        <v>186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14" t="s">
        <v>87</v>
      </c>
      <c r="BK284" s="197">
        <f>ROUND(I284*H284,1)</f>
        <v>0</v>
      </c>
      <c r="BL284" s="14" t="s">
        <v>256</v>
      </c>
      <c r="BM284" s="196" t="s">
        <v>672</v>
      </c>
    </row>
    <row r="285" spans="1:65" s="2" customFormat="1" ht="16.5" customHeight="1">
      <c r="A285" s="31"/>
      <c r="B285" s="32"/>
      <c r="C285" s="184" t="s">
        <v>642</v>
      </c>
      <c r="D285" s="184" t="s">
        <v>189</v>
      </c>
      <c r="E285" s="185" t="s">
        <v>674</v>
      </c>
      <c r="F285" s="186" t="s">
        <v>675</v>
      </c>
      <c r="G285" s="187" t="s">
        <v>197</v>
      </c>
      <c r="H285" s="188">
        <v>102.3</v>
      </c>
      <c r="I285" s="189"/>
      <c r="J285" s="190">
        <f>ROUND(I285*H285,1)</f>
        <v>0</v>
      </c>
      <c r="K285" s="191"/>
      <c r="L285" s="36"/>
      <c r="M285" s="192" t="s">
        <v>1</v>
      </c>
      <c r="N285" s="193" t="s">
        <v>44</v>
      </c>
      <c r="O285" s="68"/>
      <c r="P285" s="194">
        <f>O285*H285</f>
        <v>0</v>
      </c>
      <c r="Q285" s="194">
        <v>0</v>
      </c>
      <c r="R285" s="194">
        <f>Q285*H285</f>
        <v>0</v>
      </c>
      <c r="S285" s="194">
        <v>0.003</v>
      </c>
      <c r="T285" s="195">
        <f>S285*H285</f>
        <v>0.3069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6" t="s">
        <v>256</v>
      </c>
      <c r="AT285" s="196" t="s">
        <v>189</v>
      </c>
      <c r="AU285" s="196" t="s">
        <v>89</v>
      </c>
      <c r="AY285" s="14" t="s">
        <v>186</v>
      </c>
      <c r="BE285" s="197">
        <f>IF(N285="základní",J285,0)</f>
        <v>0</v>
      </c>
      <c r="BF285" s="197">
        <f>IF(N285="snížená",J285,0)</f>
        <v>0</v>
      </c>
      <c r="BG285" s="197">
        <f>IF(N285="zákl. přenesená",J285,0)</f>
        <v>0</v>
      </c>
      <c r="BH285" s="197">
        <f>IF(N285="sníž. přenesená",J285,0)</f>
        <v>0</v>
      </c>
      <c r="BI285" s="197">
        <f>IF(N285="nulová",J285,0)</f>
        <v>0</v>
      </c>
      <c r="BJ285" s="14" t="s">
        <v>87</v>
      </c>
      <c r="BK285" s="197">
        <f>ROUND(I285*H285,1)</f>
        <v>0</v>
      </c>
      <c r="BL285" s="14" t="s">
        <v>256</v>
      </c>
      <c r="BM285" s="196" t="s">
        <v>676</v>
      </c>
    </row>
    <row r="286" spans="1:47" s="2" customFormat="1" ht="19.5">
      <c r="A286" s="31"/>
      <c r="B286" s="32"/>
      <c r="C286" s="33"/>
      <c r="D286" s="198" t="s">
        <v>206</v>
      </c>
      <c r="E286" s="33"/>
      <c r="F286" s="199" t="s">
        <v>1568</v>
      </c>
      <c r="G286" s="33"/>
      <c r="H286" s="33"/>
      <c r="I286" s="200"/>
      <c r="J286" s="33"/>
      <c r="K286" s="33"/>
      <c r="L286" s="36"/>
      <c r="M286" s="201"/>
      <c r="N286" s="202"/>
      <c r="O286" s="68"/>
      <c r="P286" s="68"/>
      <c r="Q286" s="68"/>
      <c r="R286" s="68"/>
      <c r="S286" s="68"/>
      <c r="T286" s="69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T286" s="14" t="s">
        <v>206</v>
      </c>
      <c r="AU286" s="14" t="s">
        <v>89</v>
      </c>
    </row>
    <row r="287" spans="1:65" s="2" customFormat="1" ht="16.5" customHeight="1">
      <c r="A287" s="31"/>
      <c r="B287" s="32"/>
      <c r="C287" s="184" t="s">
        <v>649</v>
      </c>
      <c r="D287" s="184" t="s">
        <v>189</v>
      </c>
      <c r="E287" s="185" t="s">
        <v>679</v>
      </c>
      <c r="F287" s="186" t="s">
        <v>680</v>
      </c>
      <c r="G287" s="187" t="s">
        <v>197</v>
      </c>
      <c r="H287" s="188">
        <v>88.94</v>
      </c>
      <c r="I287" s="189"/>
      <c r="J287" s="190">
        <f>ROUND(I287*H287,1)</f>
        <v>0</v>
      </c>
      <c r="K287" s="191"/>
      <c r="L287" s="36"/>
      <c r="M287" s="192" t="s">
        <v>1</v>
      </c>
      <c r="N287" s="193" t="s">
        <v>44</v>
      </c>
      <c r="O287" s="68"/>
      <c r="P287" s="194">
        <f>O287*H287</f>
        <v>0</v>
      </c>
      <c r="Q287" s="194">
        <v>0.0007</v>
      </c>
      <c r="R287" s="194">
        <f>Q287*H287</f>
        <v>0.062258</v>
      </c>
      <c r="S287" s="194">
        <v>0</v>
      </c>
      <c r="T287" s="195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6" t="s">
        <v>256</v>
      </c>
      <c r="AT287" s="196" t="s">
        <v>189</v>
      </c>
      <c r="AU287" s="196" t="s">
        <v>89</v>
      </c>
      <c r="AY287" s="14" t="s">
        <v>186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14" t="s">
        <v>87</v>
      </c>
      <c r="BK287" s="197">
        <f>ROUND(I287*H287,1)</f>
        <v>0</v>
      </c>
      <c r="BL287" s="14" t="s">
        <v>256</v>
      </c>
      <c r="BM287" s="196" t="s">
        <v>681</v>
      </c>
    </row>
    <row r="288" spans="1:47" s="2" customFormat="1" ht="19.5">
      <c r="A288" s="31"/>
      <c r="B288" s="32"/>
      <c r="C288" s="33"/>
      <c r="D288" s="198" t="s">
        <v>206</v>
      </c>
      <c r="E288" s="33"/>
      <c r="F288" s="199" t="s">
        <v>1569</v>
      </c>
      <c r="G288" s="33"/>
      <c r="H288" s="33"/>
      <c r="I288" s="200"/>
      <c r="J288" s="33"/>
      <c r="K288" s="33"/>
      <c r="L288" s="36"/>
      <c r="M288" s="201"/>
      <c r="N288" s="202"/>
      <c r="O288" s="68"/>
      <c r="P288" s="68"/>
      <c r="Q288" s="68"/>
      <c r="R288" s="68"/>
      <c r="S288" s="68"/>
      <c r="T288" s="69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T288" s="14" t="s">
        <v>206</v>
      </c>
      <c r="AU288" s="14" t="s">
        <v>89</v>
      </c>
    </row>
    <row r="289" spans="1:65" s="2" customFormat="1" ht="24.2" customHeight="1">
      <c r="A289" s="31"/>
      <c r="B289" s="32"/>
      <c r="C289" s="203" t="s">
        <v>656</v>
      </c>
      <c r="D289" s="203" t="s">
        <v>480</v>
      </c>
      <c r="E289" s="204" t="s">
        <v>683</v>
      </c>
      <c r="F289" s="205" t="s">
        <v>684</v>
      </c>
      <c r="G289" s="206" t="s">
        <v>197</v>
      </c>
      <c r="H289" s="207">
        <v>106.728</v>
      </c>
      <c r="I289" s="208"/>
      <c r="J289" s="209">
        <f aca="true" t="shared" si="50" ref="J289:J297">ROUND(I289*H289,1)</f>
        <v>0</v>
      </c>
      <c r="K289" s="210"/>
      <c r="L289" s="211"/>
      <c r="M289" s="212" t="s">
        <v>1</v>
      </c>
      <c r="N289" s="213" t="s">
        <v>44</v>
      </c>
      <c r="O289" s="68"/>
      <c r="P289" s="194">
        <f aca="true" t="shared" si="51" ref="P289:P297">O289*H289</f>
        <v>0</v>
      </c>
      <c r="Q289" s="194">
        <v>0.0029</v>
      </c>
      <c r="R289" s="194">
        <f aca="true" t="shared" si="52" ref="R289:R297">Q289*H289</f>
        <v>0.3095112</v>
      </c>
      <c r="S289" s="194">
        <v>0</v>
      </c>
      <c r="T289" s="195">
        <f aca="true" t="shared" si="53" ref="T289:T297"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6" t="s">
        <v>330</v>
      </c>
      <c r="AT289" s="196" t="s">
        <v>480</v>
      </c>
      <c r="AU289" s="196" t="s">
        <v>89</v>
      </c>
      <c r="AY289" s="14" t="s">
        <v>186</v>
      </c>
      <c r="BE289" s="197">
        <f aca="true" t="shared" si="54" ref="BE289:BE297">IF(N289="základní",J289,0)</f>
        <v>0</v>
      </c>
      <c r="BF289" s="197">
        <f aca="true" t="shared" si="55" ref="BF289:BF297">IF(N289="snížená",J289,0)</f>
        <v>0</v>
      </c>
      <c r="BG289" s="197">
        <f aca="true" t="shared" si="56" ref="BG289:BG297">IF(N289="zákl. přenesená",J289,0)</f>
        <v>0</v>
      </c>
      <c r="BH289" s="197">
        <f aca="true" t="shared" si="57" ref="BH289:BH297">IF(N289="sníž. přenesená",J289,0)</f>
        <v>0</v>
      </c>
      <c r="BI289" s="197">
        <f aca="true" t="shared" si="58" ref="BI289:BI297">IF(N289="nulová",J289,0)</f>
        <v>0</v>
      </c>
      <c r="BJ289" s="14" t="s">
        <v>87</v>
      </c>
      <c r="BK289" s="197">
        <f aca="true" t="shared" si="59" ref="BK289:BK297">ROUND(I289*H289,1)</f>
        <v>0</v>
      </c>
      <c r="BL289" s="14" t="s">
        <v>256</v>
      </c>
      <c r="BM289" s="196" t="s">
        <v>685</v>
      </c>
    </row>
    <row r="290" spans="1:65" s="2" customFormat="1" ht="16.5" customHeight="1">
      <c r="A290" s="31"/>
      <c r="B290" s="32"/>
      <c r="C290" s="184" t="s">
        <v>660</v>
      </c>
      <c r="D290" s="184" t="s">
        <v>189</v>
      </c>
      <c r="E290" s="185" t="s">
        <v>687</v>
      </c>
      <c r="F290" s="186" t="s">
        <v>688</v>
      </c>
      <c r="G290" s="187" t="s">
        <v>308</v>
      </c>
      <c r="H290" s="188">
        <v>76.6</v>
      </c>
      <c r="I290" s="189"/>
      <c r="J290" s="190">
        <f t="shared" si="50"/>
        <v>0</v>
      </c>
      <c r="K290" s="191"/>
      <c r="L290" s="36"/>
      <c r="M290" s="192" t="s">
        <v>1</v>
      </c>
      <c r="N290" s="193" t="s">
        <v>44</v>
      </c>
      <c r="O290" s="68"/>
      <c r="P290" s="194">
        <f t="shared" si="51"/>
        <v>0</v>
      </c>
      <c r="Q290" s="194">
        <v>2E-05</v>
      </c>
      <c r="R290" s="194">
        <f t="shared" si="52"/>
        <v>0.001532</v>
      </c>
      <c r="S290" s="194">
        <v>0</v>
      </c>
      <c r="T290" s="195">
        <f t="shared" si="5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6" t="s">
        <v>256</v>
      </c>
      <c r="AT290" s="196" t="s">
        <v>189</v>
      </c>
      <c r="AU290" s="196" t="s">
        <v>89</v>
      </c>
      <c r="AY290" s="14" t="s">
        <v>186</v>
      </c>
      <c r="BE290" s="197">
        <f t="shared" si="54"/>
        <v>0</v>
      </c>
      <c r="BF290" s="197">
        <f t="shared" si="55"/>
        <v>0</v>
      </c>
      <c r="BG290" s="197">
        <f t="shared" si="56"/>
        <v>0</v>
      </c>
      <c r="BH290" s="197">
        <f t="shared" si="57"/>
        <v>0</v>
      </c>
      <c r="BI290" s="197">
        <f t="shared" si="58"/>
        <v>0</v>
      </c>
      <c r="BJ290" s="14" t="s">
        <v>87</v>
      </c>
      <c r="BK290" s="197">
        <f t="shared" si="59"/>
        <v>0</v>
      </c>
      <c r="BL290" s="14" t="s">
        <v>256</v>
      </c>
      <c r="BM290" s="196" t="s">
        <v>689</v>
      </c>
    </row>
    <row r="291" spans="1:65" s="2" customFormat="1" ht="16.5" customHeight="1">
      <c r="A291" s="31"/>
      <c r="B291" s="32"/>
      <c r="C291" s="184" t="s">
        <v>664</v>
      </c>
      <c r="D291" s="184" t="s">
        <v>189</v>
      </c>
      <c r="E291" s="185" t="s">
        <v>691</v>
      </c>
      <c r="F291" s="186" t="s">
        <v>692</v>
      </c>
      <c r="G291" s="187" t="s">
        <v>308</v>
      </c>
      <c r="H291" s="188">
        <v>39.6</v>
      </c>
      <c r="I291" s="189"/>
      <c r="J291" s="190">
        <f t="shared" si="50"/>
        <v>0</v>
      </c>
      <c r="K291" s="191"/>
      <c r="L291" s="36"/>
      <c r="M291" s="192" t="s">
        <v>1</v>
      </c>
      <c r="N291" s="193" t="s">
        <v>44</v>
      </c>
      <c r="O291" s="68"/>
      <c r="P291" s="194">
        <f t="shared" si="51"/>
        <v>0</v>
      </c>
      <c r="Q291" s="194">
        <v>0</v>
      </c>
      <c r="R291" s="194">
        <f t="shared" si="52"/>
        <v>0</v>
      </c>
      <c r="S291" s="194">
        <v>0.0003</v>
      </c>
      <c r="T291" s="195">
        <f t="shared" si="53"/>
        <v>0.01188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96" t="s">
        <v>256</v>
      </c>
      <c r="AT291" s="196" t="s">
        <v>189</v>
      </c>
      <c r="AU291" s="196" t="s">
        <v>89</v>
      </c>
      <c r="AY291" s="14" t="s">
        <v>186</v>
      </c>
      <c r="BE291" s="197">
        <f t="shared" si="54"/>
        <v>0</v>
      </c>
      <c r="BF291" s="197">
        <f t="shared" si="55"/>
        <v>0</v>
      </c>
      <c r="BG291" s="197">
        <f t="shared" si="56"/>
        <v>0</v>
      </c>
      <c r="BH291" s="197">
        <f t="shared" si="57"/>
        <v>0</v>
      </c>
      <c r="BI291" s="197">
        <f t="shared" si="58"/>
        <v>0</v>
      </c>
      <c r="BJ291" s="14" t="s">
        <v>87</v>
      </c>
      <c r="BK291" s="197">
        <f t="shared" si="59"/>
        <v>0</v>
      </c>
      <c r="BL291" s="14" t="s">
        <v>256</v>
      </c>
      <c r="BM291" s="196" t="s">
        <v>693</v>
      </c>
    </row>
    <row r="292" spans="1:65" s="2" customFormat="1" ht="16.5" customHeight="1">
      <c r="A292" s="31"/>
      <c r="B292" s="32"/>
      <c r="C292" s="184" t="s">
        <v>669</v>
      </c>
      <c r="D292" s="184" t="s">
        <v>189</v>
      </c>
      <c r="E292" s="185" t="s">
        <v>695</v>
      </c>
      <c r="F292" s="186" t="s">
        <v>696</v>
      </c>
      <c r="G292" s="187" t="s">
        <v>308</v>
      </c>
      <c r="H292" s="188">
        <v>39.6</v>
      </c>
      <c r="I292" s="189"/>
      <c r="J292" s="190">
        <f t="shared" si="50"/>
        <v>0</v>
      </c>
      <c r="K292" s="191"/>
      <c r="L292" s="36"/>
      <c r="M292" s="192" t="s">
        <v>1</v>
      </c>
      <c r="N292" s="193" t="s">
        <v>44</v>
      </c>
      <c r="O292" s="68"/>
      <c r="P292" s="194">
        <f t="shared" si="51"/>
        <v>0</v>
      </c>
      <c r="Q292" s="194">
        <v>1E-05</v>
      </c>
      <c r="R292" s="194">
        <f t="shared" si="52"/>
        <v>0.00039600000000000003</v>
      </c>
      <c r="S292" s="194">
        <v>0</v>
      </c>
      <c r="T292" s="195">
        <f t="shared" si="5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6" t="s">
        <v>256</v>
      </c>
      <c r="AT292" s="196" t="s">
        <v>189</v>
      </c>
      <c r="AU292" s="196" t="s">
        <v>89</v>
      </c>
      <c r="AY292" s="14" t="s">
        <v>186</v>
      </c>
      <c r="BE292" s="197">
        <f t="shared" si="54"/>
        <v>0</v>
      </c>
      <c r="BF292" s="197">
        <f t="shared" si="55"/>
        <v>0</v>
      </c>
      <c r="BG292" s="197">
        <f t="shared" si="56"/>
        <v>0</v>
      </c>
      <c r="BH292" s="197">
        <f t="shared" si="57"/>
        <v>0</v>
      </c>
      <c r="BI292" s="197">
        <f t="shared" si="58"/>
        <v>0</v>
      </c>
      <c r="BJ292" s="14" t="s">
        <v>87</v>
      </c>
      <c r="BK292" s="197">
        <f t="shared" si="59"/>
        <v>0</v>
      </c>
      <c r="BL292" s="14" t="s">
        <v>256</v>
      </c>
      <c r="BM292" s="196" t="s">
        <v>697</v>
      </c>
    </row>
    <row r="293" spans="1:65" s="2" customFormat="1" ht="16.5" customHeight="1">
      <c r="A293" s="31"/>
      <c r="B293" s="32"/>
      <c r="C293" s="203" t="s">
        <v>673</v>
      </c>
      <c r="D293" s="203" t="s">
        <v>480</v>
      </c>
      <c r="E293" s="204" t="s">
        <v>699</v>
      </c>
      <c r="F293" s="205" t="s">
        <v>700</v>
      </c>
      <c r="G293" s="206" t="s">
        <v>308</v>
      </c>
      <c r="H293" s="207">
        <v>44</v>
      </c>
      <c r="I293" s="208"/>
      <c r="J293" s="209">
        <f t="shared" si="50"/>
        <v>0</v>
      </c>
      <c r="K293" s="210"/>
      <c r="L293" s="211"/>
      <c r="M293" s="212" t="s">
        <v>1</v>
      </c>
      <c r="N293" s="213" t="s">
        <v>44</v>
      </c>
      <c r="O293" s="68"/>
      <c r="P293" s="194">
        <f t="shared" si="51"/>
        <v>0</v>
      </c>
      <c r="Q293" s="194">
        <v>0.00022</v>
      </c>
      <c r="R293" s="194">
        <f t="shared" si="52"/>
        <v>0.009680000000000001</v>
      </c>
      <c r="S293" s="194">
        <v>0</v>
      </c>
      <c r="T293" s="195">
        <f t="shared" si="5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6" t="s">
        <v>330</v>
      </c>
      <c r="AT293" s="196" t="s">
        <v>480</v>
      </c>
      <c r="AU293" s="196" t="s">
        <v>89</v>
      </c>
      <c r="AY293" s="14" t="s">
        <v>186</v>
      </c>
      <c r="BE293" s="197">
        <f t="shared" si="54"/>
        <v>0</v>
      </c>
      <c r="BF293" s="197">
        <f t="shared" si="55"/>
        <v>0</v>
      </c>
      <c r="BG293" s="197">
        <f t="shared" si="56"/>
        <v>0</v>
      </c>
      <c r="BH293" s="197">
        <f t="shared" si="57"/>
        <v>0</v>
      </c>
      <c r="BI293" s="197">
        <f t="shared" si="58"/>
        <v>0</v>
      </c>
      <c r="BJ293" s="14" t="s">
        <v>87</v>
      </c>
      <c r="BK293" s="197">
        <f t="shared" si="59"/>
        <v>0</v>
      </c>
      <c r="BL293" s="14" t="s">
        <v>256</v>
      </c>
      <c r="BM293" s="196" t="s">
        <v>701</v>
      </c>
    </row>
    <row r="294" spans="1:65" s="2" customFormat="1" ht="16.5" customHeight="1">
      <c r="A294" s="31"/>
      <c r="B294" s="32"/>
      <c r="C294" s="184" t="s">
        <v>678</v>
      </c>
      <c r="D294" s="184" t="s">
        <v>189</v>
      </c>
      <c r="E294" s="185" t="s">
        <v>711</v>
      </c>
      <c r="F294" s="186" t="s">
        <v>712</v>
      </c>
      <c r="G294" s="187" t="s">
        <v>308</v>
      </c>
      <c r="H294" s="188">
        <v>39.6</v>
      </c>
      <c r="I294" s="189"/>
      <c r="J294" s="190">
        <f t="shared" si="50"/>
        <v>0</v>
      </c>
      <c r="K294" s="191"/>
      <c r="L294" s="36"/>
      <c r="M294" s="192" t="s">
        <v>1</v>
      </c>
      <c r="N294" s="193" t="s">
        <v>44</v>
      </c>
      <c r="O294" s="68"/>
      <c r="P294" s="194">
        <f t="shared" si="51"/>
        <v>0</v>
      </c>
      <c r="Q294" s="194">
        <v>3E-05</v>
      </c>
      <c r="R294" s="194">
        <f t="shared" si="52"/>
        <v>0.001188</v>
      </c>
      <c r="S294" s="194">
        <v>0</v>
      </c>
      <c r="T294" s="195">
        <f t="shared" si="5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96" t="s">
        <v>256</v>
      </c>
      <c r="AT294" s="196" t="s">
        <v>189</v>
      </c>
      <c r="AU294" s="196" t="s">
        <v>89</v>
      </c>
      <c r="AY294" s="14" t="s">
        <v>186</v>
      </c>
      <c r="BE294" s="197">
        <f t="shared" si="54"/>
        <v>0</v>
      </c>
      <c r="BF294" s="197">
        <f t="shared" si="55"/>
        <v>0</v>
      </c>
      <c r="BG294" s="197">
        <f t="shared" si="56"/>
        <v>0</v>
      </c>
      <c r="BH294" s="197">
        <f t="shared" si="57"/>
        <v>0</v>
      </c>
      <c r="BI294" s="197">
        <f t="shared" si="58"/>
        <v>0</v>
      </c>
      <c r="BJ294" s="14" t="s">
        <v>87</v>
      </c>
      <c r="BK294" s="197">
        <f t="shared" si="59"/>
        <v>0</v>
      </c>
      <c r="BL294" s="14" t="s">
        <v>256</v>
      </c>
      <c r="BM294" s="196" t="s">
        <v>713</v>
      </c>
    </row>
    <row r="295" spans="1:65" s="2" customFormat="1" ht="16.5" customHeight="1">
      <c r="A295" s="31"/>
      <c r="B295" s="32"/>
      <c r="C295" s="184" t="s">
        <v>682</v>
      </c>
      <c r="D295" s="184" t="s">
        <v>189</v>
      </c>
      <c r="E295" s="185" t="s">
        <v>1437</v>
      </c>
      <c r="F295" s="186" t="s">
        <v>1438</v>
      </c>
      <c r="G295" s="187" t="s">
        <v>270</v>
      </c>
      <c r="H295" s="188">
        <v>1.054</v>
      </c>
      <c r="I295" s="189"/>
      <c r="J295" s="190">
        <f t="shared" si="50"/>
        <v>0</v>
      </c>
      <c r="K295" s="191"/>
      <c r="L295" s="36"/>
      <c r="M295" s="192" t="s">
        <v>1</v>
      </c>
      <c r="N295" s="193" t="s">
        <v>44</v>
      </c>
      <c r="O295" s="68"/>
      <c r="P295" s="194">
        <f t="shared" si="51"/>
        <v>0</v>
      </c>
      <c r="Q295" s="194">
        <v>0</v>
      </c>
      <c r="R295" s="194">
        <f t="shared" si="52"/>
        <v>0</v>
      </c>
      <c r="S295" s="194">
        <v>0</v>
      </c>
      <c r="T295" s="195">
        <f t="shared" si="5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96" t="s">
        <v>256</v>
      </c>
      <c r="AT295" s="196" t="s">
        <v>189</v>
      </c>
      <c r="AU295" s="196" t="s">
        <v>89</v>
      </c>
      <c r="AY295" s="14" t="s">
        <v>186</v>
      </c>
      <c r="BE295" s="197">
        <f t="shared" si="54"/>
        <v>0</v>
      </c>
      <c r="BF295" s="197">
        <f t="shared" si="55"/>
        <v>0</v>
      </c>
      <c r="BG295" s="197">
        <f t="shared" si="56"/>
        <v>0</v>
      </c>
      <c r="BH295" s="197">
        <f t="shared" si="57"/>
        <v>0</v>
      </c>
      <c r="BI295" s="197">
        <f t="shared" si="58"/>
        <v>0</v>
      </c>
      <c r="BJ295" s="14" t="s">
        <v>87</v>
      </c>
      <c r="BK295" s="197">
        <f t="shared" si="59"/>
        <v>0</v>
      </c>
      <c r="BL295" s="14" t="s">
        <v>256</v>
      </c>
      <c r="BM295" s="196" t="s">
        <v>1570</v>
      </c>
    </row>
    <row r="296" spans="1:65" s="2" customFormat="1" ht="16.5" customHeight="1">
      <c r="A296" s="31"/>
      <c r="B296" s="32"/>
      <c r="C296" s="184" t="s">
        <v>686</v>
      </c>
      <c r="D296" s="184" t="s">
        <v>189</v>
      </c>
      <c r="E296" s="185" t="s">
        <v>723</v>
      </c>
      <c r="F296" s="186" t="s">
        <v>724</v>
      </c>
      <c r="G296" s="187" t="s">
        <v>270</v>
      </c>
      <c r="H296" s="188">
        <v>1.054</v>
      </c>
      <c r="I296" s="189"/>
      <c r="J296" s="190">
        <f t="shared" si="50"/>
        <v>0</v>
      </c>
      <c r="K296" s="191"/>
      <c r="L296" s="36"/>
      <c r="M296" s="192" t="s">
        <v>1</v>
      </c>
      <c r="N296" s="193" t="s">
        <v>44</v>
      </c>
      <c r="O296" s="68"/>
      <c r="P296" s="194">
        <f t="shared" si="51"/>
        <v>0</v>
      </c>
      <c r="Q296" s="194">
        <v>0</v>
      </c>
      <c r="R296" s="194">
        <f t="shared" si="52"/>
        <v>0</v>
      </c>
      <c r="S296" s="194">
        <v>0</v>
      </c>
      <c r="T296" s="195">
        <f t="shared" si="5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6" t="s">
        <v>256</v>
      </c>
      <c r="AT296" s="196" t="s">
        <v>189</v>
      </c>
      <c r="AU296" s="196" t="s">
        <v>89</v>
      </c>
      <c r="AY296" s="14" t="s">
        <v>186</v>
      </c>
      <c r="BE296" s="197">
        <f t="shared" si="54"/>
        <v>0</v>
      </c>
      <c r="BF296" s="197">
        <f t="shared" si="55"/>
        <v>0</v>
      </c>
      <c r="BG296" s="197">
        <f t="shared" si="56"/>
        <v>0</v>
      </c>
      <c r="BH296" s="197">
        <f t="shared" si="57"/>
        <v>0</v>
      </c>
      <c r="BI296" s="197">
        <f t="shared" si="58"/>
        <v>0</v>
      </c>
      <c r="BJ296" s="14" t="s">
        <v>87</v>
      </c>
      <c r="BK296" s="197">
        <f t="shared" si="59"/>
        <v>0</v>
      </c>
      <c r="BL296" s="14" t="s">
        <v>256</v>
      </c>
      <c r="BM296" s="196" t="s">
        <v>1571</v>
      </c>
    </row>
    <row r="297" spans="1:65" s="2" customFormat="1" ht="16.5" customHeight="1">
      <c r="A297" s="31"/>
      <c r="B297" s="32"/>
      <c r="C297" s="184" t="s">
        <v>690</v>
      </c>
      <c r="D297" s="184" t="s">
        <v>189</v>
      </c>
      <c r="E297" s="185" t="s">
        <v>727</v>
      </c>
      <c r="F297" s="186" t="s">
        <v>728</v>
      </c>
      <c r="G297" s="187" t="s">
        <v>270</v>
      </c>
      <c r="H297" s="188">
        <v>1.054</v>
      </c>
      <c r="I297" s="189"/>
      <c r="J297" s="190">
        <f t="shared" si="50"/>
        <v>0</v>
      </c>
      <c r="K297" s="191"/>
      <c r="L297" s="36"/>
      <c r="M297" s="192" t="s">
        <v>1</v>
      </c>
      <c r="N297" s="193" t="s">
        <v>44</v>
      </c>
      <c r="O297" s="68"/>
      <c r="P297" s="194">
        <f t="shared" si="51"/>
        <v>0</v>
      </c>
      <c r="Q297" s="194">
        <v>0</v>
      </c>
      <c r="R297" s="194">
        <f t="shared" si="52"/>
        <v>0</v>
      </c>
      <c r="S297" s="194">
        <v>0</v>
      </c>
      <c r="T297" s="195">
        <f t="shared" si="5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96" t="s">
        <v>256</v>
      </c>
      <c r="AT297" s="196" t="s">
        <v>189</v>
      </c>
      <c r="AU297" s="196" t="s">
        <v>89</v>
      </c>
      <c r="AY297" s="14" t="s">
        <v>186</v>
      </c>
      <c r="BE297" s="197">
        <f t="shared" si="54"/>
        <v>0</v>
      </c>
      <c r="BF297" s="197">
        <f t="shared" si="55"/>
        <v>0</v>
      </c>
      <c r="BG297" s="197">
        <f t="shared" si="56"/>
        <v>0</v>
      </c>
      <c r="BH297" s="197">
        <f t="shared" si="57"/>
        <v>0</v>
      </c>
      <c r="BI297" s="197">
        <f t="shared" si="58"/>
        <v>0</v>
      </c>
      <c r="BJ297" s="14" t="s">
        <v>87</v>
      </c>
      <c r="BK297" s="197">
        <f t="shared" si="59"/>
        <v>0</v>
      </c>
      <c r="BL297" s="14" t="s">
        <v>256</v>
      </c>
      <c r="BM297" s="196" t="s">
        <v>1572</v>
      </c>
    </row>
    <row r="298" spans="2:63" s="12" customFormat="1" ht="22.9" customHeight="1">
      <c r="B298" s="168"/>
      <c r="C298" s="169"/>
      <c r="D298" s="170" t="s">
        <v>78</v>
      </c>
      <c r="E298" s="182" t="s">
        <v>730</v>
      </c>
      <c r="F298" s="182" t="s">
        <v>731</v>
      </c>
      <c r="G298" s="169"/>
      <c r="H298" s="169"/>
      <c r="I298" s="172"/>
      <c r="J298" s="183">
        <f>BK298</f>
        <v>0</v>
      </c>
      <c r="K298" s="169"/>
      <c r="L298" s="174"/>
      <c r="M298" s="175"/>
      <c r="N298" s="176"/>
      <c r="O298" s="176"/>
      <c r="P298" s="177">
        <f>SUM(P299:P311)</f>
        <v>0</v>
      </c>
      <c r="Q298" s="176"/>
      <c r="R298" s="177">
        <f>SUM(R299:R311)</f>
        <v>0.045807</v>
      </c>
      <c r="S298" s="176"/>
      <c r="T298" s="178">
        <f>SUM(T299:T311)</f>
        <v>0</v>
      </c>
      <c r="AR298" s="179" t="s">
        <v>89</v>
      </c>
      <c r="AT298" s="180" t="s">
        <v>78</v>
      </c>
      <c r="AU298" s="180" t="s">
        <v>87</v>
      </c>
      <c r="AY298" s="179" t="s">
        <v>186</v>
      </c>
      <c r="BK298" s="181">
        <f>SUM(BK299:BK311)</f>
        <v>0</v>
      </c>
    </row>
    <row r="299" spans="1:65" s="2" customFormat="1" ht="16.5" customHeight="1">
      <c r="A299" s="31"/>
      <c r="B299" s="32"/>
      <c r="C299" s="184" t="s">
        <v>694</v>
      </c>
      <c r="D299" s="184" t="s">
        <v>189</v>
      </c>
      <c r="E299" s="185" t="s">
        <v>733</v>
      </c>
      <c r="F299" s="186" t="s">
        <v>734</v>
      </c>
      <c r="G299" s="187" t="s">
        <v>197</v>
      </c>
      <c r="H299" s="188">
        <v>1.62</v>
      </c>
      <c r="I299" s="189"/>
      <c r="J299" s="190">
        <f>ROUND(I299*H299,1)</f>
        <v>0</v>
      </c>
      <c r="K299" s="191"/>
      <c r="L299" s="36"/>
      <c r="M299" s="192" t="s">
        <v>1</v>
      </c>
      <c r="N299" s="193" t="s">
        <v>44</v>
      </c>
      <c r="O299" s="68"/>
      <c r="P299" s="194">
        <f>O299*H299</f>
        <v>0</v>
      </c>
      <c r="Q299" s="194">
        <v>0.0003</v>
      </c>
      <c r="R299" s="194">
        <f>Q299*H299</f>
        <v>0.000486</v>
      </c>
      <c r="S299" s="194">
        <v>0</v>
      </c>
      <c r="T299" s="195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6" t="s">
        <v>256</v>
      </c>
      <c r="AT299" s="196" t="s">
        <v>189</v>
      </c>
      <c r="AU299" s="196" t="s">
        <v>89</v>
      </c>
      <c r="AY299" s="14" t="s">
        <v>186</v>
      </c>
      <c r="BE299" s="197">
        <f>IF(N299="základní",J299,0)</f>
        <v>0</v>
      </c>
      <c r="BF299" s="197">
        <f>IF(N299="snížená",J299,0)</f>
        <v>0</v>
      </c>
      <c r="BG299" s="197">
        <f>IF(N299="zákl. přenesená",J299,0)</f>
        <v>0</v>
      </c>
      <c r="BH299" s="197">
        <f>IF(N299="sníž. přenesená",J299,0)</f>
        <v>0</v>
      </c>
      <c r="BI299" s="197">
        <f>IF(N299="nulová",J299,0)</f>
        <v>0</v>
      </c>
      <c r="BJ299" s="14" t="s">
        <v>87</v>
      </c>
      <c r="BK299" s="197">
        <f>ROUND(I299*H299,1)</f>
        <v>0</v>
      </c>
      <c r="BL299" s="14" t="s">
        <v>256</v>
      </c>
      <c r="BM299" s="196" t="s">
        <v>735</v>
      </c>
    </row>
    <row r="300" spans="1:65" s="2" customFormat="1" ht="16.5" customHeight="1">
      <c r="A300" s="31"/>
      <c r="B300" s="32"/>
      <c r="C300" s="184" t="s">
        <v>698</v>
      </c>
      <c r="D300" s="184" t="s">
        <v>189</v>
      </c>
      <c r="E300" s="185" t="s">
        <v>737</v>
      </c>
      <c r="F300" s="186" t="s">
        <v>738</v>
      </c>
      <c r="G300" s="187" t="s">
        <v>197</v>
      </c>
      <c r="H300" s="188">
        <v>1.62</v>
      </c>
      <c r="I300" s="189"/>
      <c r="J300" s="190">
        <f>ROUND(I300*H300,1)</f>
        <v>0</v>
      </c>
      <c r="K300" s="191"/>
      <c r="L300" s="36"/>
      <c r="M300" s="192" t="s">
        <v>1</v>
      </c>
      <c r="N300" s="193" t="s">
        <v>44</v>
      </c>
      <c r="O300" s="68"/>
      <c r="P300" s="194">
        <f>O300*H300</f>
        <v>0</v>
      </c>
      <c r="Q300" s="194">
        <v>0.0015</v>
      </c>
      <c r="R300" s="194">
        <f>Q300*H300</f>
        <v>0.0024300000000000003</v>
      </c>
      <c r="S300" s="194">
        <v>0</v>
      </c>
      <c r="T300" s="195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96" t="s">
        <v>256</v>
      </c>
      <c r="AT300" s="196" t="s">
        <v>189</v>
      </c>
      <c r="AU300" s="196" t="s">
        <v>89</v>
      </c>
      <c r="AY300" s="14" t="s">
        <v>186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14" t="s">
        <v>87</v>
      </c>
      <c r="BK300" s="197">
        <f>ROUND(I300*H300,1)</f>
        <v>0</v>
      </c>
      <c r="BL300" s="14" t="s">
        <v>256</v>
      </c>
      <c r="BM300" s="196" t="s">
        <v>739</v>
      </c>
    </row>
    <row r="301" spans="1:65" s="2" customFormat="1" ht="16.5" customHeight="1">
      <c r="A301" s="31"/>
      <c r="B301" s="32"/>
      <c r="C301" s="184" t="s">
        <v>702</v>
      </c>
      <c r="D301" s="184" t="s">
        <v>189</v>
      </c>
      <c r="E301" s="185" t="s">
        <v>741</v>
      </c>
      <c r="F301" s="186" t="s">
        <v>742</v>
      </c>
      <c r="G301" s="187" t="s">
        <v>197</v>
      </c>
      <c r="H301" s="188">
        <v>1.62</v>
      </c>
      <c r="I301" s="189"/>
      <c r="J301" s="190">
        <f>ROUND(I301*H301,1)</f>
        <v>0</v>
      </c>
      <c r="K301" s="191"/>
      <c r="L301" s="36"/>
      <c r="M301" s="192" t="s">
        <v>1</v>
      </c>
      <c r="N301" s="193" t="s">
        <v>44</v>
      </c>
      <c r="O301" s="68"/>
      <c r="P301" s="194">
        <f>O301*H301</f>
        <v>0</v>
      </c>
      <c r="Q301" s="194">
        <v>0.0045</v>
      </c>
      <c r="R301" s="194">
        <f>Q301*H301</f>
        <v>0.00729</v>
      </c>
      <c r="S301" s="194">
        <v>0</v>
      </c>
      <c r="T301" s="195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96" t="s">
        <v>256</v>
      </c>
      <c r="AT301" s="196" t="s">
        <v>189</v>
      </c>
      <c r="AU301" s="196" t="s">
        <v>89</v>
      </c>
      <c r="AY301" s="14" t="s">
        <v>186</v>
      </c>
      <c r="BE301" s="197">
        <f>IF(N301="základní",J301,0)</f>
        <v>0</v>
      </c>
      <c r="BF301" s="197">
        <f>IF(N301="snížená",J301,0)</f>
        <v>0</v>
      </c>
      <c r="BG301" s="197">
        <f>IF(N301="zákl. přenesená",J301,0)</f>
        <v>0</v>
      </c>
      <c r="BH301" s="197">
        <f>IF(N301="sníž. přenesená",J301,0)</f>
        <v>0</v>
      </c>
      <c r="BI301" s="197">
        <f>IF(N301="nulová",J301,0)</f>
        <v>0</v>
      </c>
      <c r="BJ301" s="14" t="s">
        <v>87</v>
      </c>
      <c r="BK301" s="197">
        <f>ROUND(I301*H301,1)</f>
        <v>0</v>
      </c>
      <c r="BL301" s="14" t="s">
        <v>256</v>
      </c>
      <c r="BM301" s="196" t="s">
        <v>743</v>
      </c>
    </row>
    <row r="302" spans="1:65" s="2" customFormat="1" ht="16.5" customHeight="1">
      <c r="A302" s="31"/>
      <c r="B302" s="32"/>
      <c r="C302" s="184" t="s">
        <v>706</v>
      </c>
      <c r="D302" s="184" t="s">
        <v>189</v>
      </c>
      <c r="E302" s="185" t="s">
        <v>745</v>
      </c>
      <c r="F302" s="186" t="s">
        <v>746</v>
      </c>
      <c r="G302" s="187" t="s">
        <v>197</v>
      </c>
      <c r="H302" s="188">
        <v>1.62</v>
      </c>
      <c r="I302" s="189"/>
      <c r="J302" s="190">
        <f>ROUND(I302*H302,1)</f>
        <v>0</v>
      </c>
      <c r="K302" s="191"/>
      <c r="L302" s="36"/>
      <c r="M302" s="192" t="s">
        <v>1</v>
      </c>
      <c r="N302" s="193" t="s">
        <v>44</v>
      </c>
      <c r="O302" s="68"/>
      <c r="P302" s="194">
        <f>O302*H302</f>
        <v>0</v>
      </c>
      <c r="Q302" s="194">
        <v>0.00605</v>
      </c>
      <c r="R302" s="194">
        <f>Q302*H302</f>
        <v>0.009801</v>
      </c>
      <c r="S302" s="194">
        <v>0</v>
      </c>
      <c r="T302" s="195">
        <f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96" t="s">
        <v>256</v>
      </c>
      <c r="AT302" s="196" t="s">
        <v>189</v>
      </c>
      <c r="AU302" s="196" t="s">
        <v>89</v>
      </c>
      <c r="AY302" s="14" t="s">
        <v>186</v>
      </c>
      <c r="BE302" s="197">
        <f>IF(N302="základní",J302,0)</f>
        <v>0</v>
      </c>
      <c r="BF302" s="197">
        <f>IF(N302="snížená",J302,0)</f>
        <v>0</v>
      </c>
      <c r="BG302" s="197">
        <f>IF(N302="zákl. přenesená",J302,0)</f>
        <v>0</v>
      </c>
      <c r="BH302" s="197">
        <f>IF(N302="sníž. přenesená",J302,0)</f>
        <v>0</v>
      </c>
      <c r="BI302" s="197">
        <f>IF(N302="nulová",J302,0)</f>
        <v>0</v>
      </c>
      <c r="BJ302" s="14" t="s">
        <v>87</v>
      </c>
      <c r="BK302" s="197">
        <f>ROUND(I302*H302,1)</f>
        <v>0</v>
      </c>
      <c r="BL302" s="14" t="s">
        <v>256</v>
      </c>
      <c r="BM302" s="196" t="s">
        <v>747</v>
      </c>
    </row>
    <row r="303" spans="1:47" s="2" customFormat="1" ht="19.5">
      <c r="A303" s="31"/>
      <c r="B303" s="32"/>
      <c r="C303" s="33"/>
      <c r="D303" s="198" t="s">
        <v>206</v>
      </c>
      <c r="E303" s="33"/>
      <c r="F303" s="199" t="s">
        <v>1573</v>
      </c>
      <c r="G303" s="33"/>
      <c r="H303" s="33"/>
      <c r="I303" s="200"/>
      <c r="J303" s="33"/>
      <c r="K303" s="33"/>
      <c r="L303" s="36"/>
      <c r="M303" s="201"/>
      <c r="N303" s="202"/>
      <c r="O303" s="68"/>
      <c r="P303" s="68"/>
      <c r="Q303" s="68"/>
      <c r="R303" s="68"/>
      <c r="S303" s="68"/>
      <c r="T303" s="69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T303" s="14" t="s">
        <v>206</v>
      </c>
      <c r="AU303" s="14" t="s">
        <v>89</v>
      </c>
    </row>
    <row r="304" spans="1:65" s="2" customFormat="1" ht="16.5" customHeight="1">
      <c r="A304" s="31"/>
      <c r="B304" s="32"/>
      <c r="C304" s="203" t="s">
        <v>710</v>
      </c>
      <c r="D304" s="203" t="s">
        <v>480</v>
      </c>
      <c r="E304" s="204" t="s">
        <v>750</v>
      </c>
      <c r="F304" s="205" t="s">
        <v>751</v>
      </c>
      <c r="G304" s="206" t="s">
        <v>197</v>
      </c>
      <c r="H304" s="207">
        <v>2</v>
      </c>
      <c r="I304" s="208"/>
      <c r="J304" s="209">
        <f aca="true" t="shared" si="60" ref="J304:J311">ROUND(I304*H304,1)</f>
        <v>0</v>
      </c>
      <c r="K304" s="210"/>
      <c r="L304" s="211"/>
      <c r="M304" s="212" t="s">
        <v>1</v>
      </c>
      <c r="N304" s="213" t="s">
        <v>44</v>
      </c>
      <c r="O304" s="68"/>
      <c r="P304" s="194">
        <f aca="true" t="shared" si="61" ref="P304:P311">O304*H304</f>
        <v>0</v>
      </c>
      <c r="Q304" s="194">
        <v>0.0129</v>
      </c>
      <c r="R304" s="194">
        <f aca="true" t="shared" si="62" ref="R304:R311">Q304*H304</f>
        <v>0.0258</v>
      </c>
      <c r="S304" s="194">
        <v>0</v>
      </c>
      <c r="T304" s="195">
        <f aca="true" t="shared" si="63" ref="T304:T311"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96" t="s">
        <v>330</v>
      </c>
      <c r="AT304" s="196" t="s">
        <v>480</v>
      </c>
      <c r="AU304" s="196" t="s">
        <v>89</v>
      </c>
      <c r="AY304" s="14" t="s">
        <v>186</v>
      </c>
      <c r="BE304" s="197">
        <f aca="true" t="shared" si="64" ref="BE304:BE311">IF(N304="základní",J304,0)</f>
        <v>0</v>
      </c>
      <c r="BF304" s="197">
        <f aca="true" t="shared" si="65" ref="BF304:BF311">IF(N304="snížená",J304,0)</f>
        <v>0</v>
      </c>
      <c r="BG304" s="197">
        <f aca="true" t="shared" si="66" ref="BG304:BG311">IF(N304="zákl. přenesená",J304,0)</f>
        <v>0</v>
      </c>
      <c r="BH304" s="197">
        <f aca="true" t="shared" si="67" ref="BH304:BH311">IF(N304="sníž. přenesená",J304,0)</f>
        <v>0</v>
      </c>
      <c r="BI304" s="197">
        <f aca="true" t="shared" si="68" ref="BI304:BI311">IF(N304="nulová",J304,0)</f>
        <v>0</v>
      </c>
      <c r="BJ304" s="14" t="s">
        <v>87</v>
      </c>
      <c r="BK304" s="197">
        <f aca="true" t="shared" si="69" ref="BK304:BK311">ROUND(I304*H304,1)</f>
        <v>0</v>
      </c>
      <c r="BL304" s="14" t="s">
        <v>256</v>
      </c>
      <c r="BM304" s="196" t="s">
        <v>752</v>
      </c>
    </row>
    <row r="305" spans="1:65" s="2" customFormat="1" ht="16.5" customHeight="1">
      <c r="A305" s="31"/>
      <c r="B305" s="32"/>
      <c r="C305" s="184" t="s">
        <v>714</v>
      </c>
      <c r="D305" s="184" t="s">
        <v>189</v>
      </c>
      <c r="E305" s="185" t="s">
        <v>754</v>
      </c>
      <c r="F305" s="186" t="s">
        <v>755</v>
      </c>
      <c r="G305" s="187" t="s">
        <v>197</v>
      </c>
      <c r="H305" s="188">
        <v>1.62</v>
      </c>
      <c r="I305" s="189"/>
      <c r="J305" s="190">
        <f t="shared" si="60"/>
        <v>0</v>
      </c>
      <c r="K305" s="191"/>
      <c r="L305" s="36"/>
      <c r="M305" s="192" t="s">
        <v>1</v>
      </c>
      <c r="N305" s="193" t="s">
        <v>44</v>
      </c>
      <c r="O305" s="68"/>
      <c r="P305" s="194">
        <f t="shared" si="61"/>
        <v>0</v>
      </c>
      <c r="Q305" s="194">
        <v>0</v>
      </c>
      <c r="R305" s="194">
        <f t="shared" si="62"/>
        <v>0</v>
      </c>
      <c r="S305" s="194">
        <v>0</v>
      </c>
      <c r="T305" s="195">
        <f t="shared" si="63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96" t="s">
        <v>256</v>
      </c>
      <c r="AT305" s="196" t="s">
        <v>189</v>
      </c>
      <c r="AU305" s="196" t="s">
        <v>89</v>
      </c>
      <c r="AY305" s="14" t="s">
        <v>186</v>
      </c>
      <c r="BE305" s="197">
        <f t="shared" si="64"/>
        <v>0</v>
      </c>
      <c r="BF305" s="197">
        <f t="shared" si="65"/>
        <v>0</v>
      </c>
      <c r="BG305" s="197">
        <f t="shared" si="66"/>
        <v>0</v>
      </c>
      <c r="BH305" s="197">
        <f t="shared" si="67"/>
        <v>0</v>
      </c>
      <c r="BI305" s="197">
        <f t="shared" si="68"/>
        <v>0</v>
      </c>
      <c r="BJ305" s="14" t="s">
        <v>87</v>
      </c>
      <c r="BK305" s="197">
        <f t="shared" si="69"/>
        <v>0</v>
      </c>
      <c r="BL305" s="14" t="s">
        <v>256</v>
      </c>
      <c r="BM305" s="196" t="s">
        <v>756</v>
      </c>
    </row>
    <row r="306" spans="1:65" s="2" customFormat="1" ht="16.5" customHeight="1">
      <c r="A306" s="31"/>
      <c r="B306" s="32"/>
      <c r="C306" s="184" t="s">
        <v>718</v>
      </c>
      <c r="D306" s="184" t="s">
        <v>189</v>
      </c>
      <c r="E306" s="185" t="s">
        <v>758</v>
      </c>
      <c r="F306" s="186" t="s">
        <v>759</v>
      </c>
      <c r="G306" s="187" t="s">
        <v>197</v>
      </c>
      <c r="H306" s="188">
        <v>1.62</v>
      </c>
      <c r="I306" s="189"/>
      <c r="J306" s="190">
        <f t="shared" si="60"/>
        <v>0</v>
      </c>
      <c r="K306" s="191"/>
      <c r="L306" s="36"/>
      <c r="M306" s="192" t="s">
        <v>1</v>
      </c>
      <c r="N306" s="193" t="s">
        <v>44</v>
      </c>
      <c r="O306" s="68"/>
      <c r="P306" s="194">
        <f t="shared" si="61"/>
        <v>0</v>
      </c>
      <c r="Q306" s="194">
        <v>0</v>
      </c>
      <c r="R306" s="194">
        <f t="shared" si="62"/>
        <v>0</v>
      </c>
      <c r="S306" s="194">
        <v>0</v>
      </c>
      <c r="T306" s="195">
        <f t="shared" si="6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96" t="s">
        <v>256</v>
      </c>
      <c r="AT306" s="196" t="s">
        <v>189</v>
      </c>
      <c r="AU306" s="196" t="s">
        <v>89</v>
      </c>
      <c r="AY306" s="14" t="s">
        <v>186</v>
      </c>
      <c r="BE306" s="197">
        <f t="shared" si="64"/>
        <v>0</v>
      </c>
      <c r="BF306" s="197">
        <f t="shared" si="65"/>
        <v>0</v>
      </c>
      <c r="BG306" s="197">
        <f t="shared" si="66"/>
        <v>0</v>
      </c>
      <c r="BH306" s="197">
        <f t="shared" si="67"/>
        <v>0</v>
      </c>
      <c r="BI306" s="197">
        <f t="shared" si="68"/>
        <v>0</v>
      </c>
      <c r="BJ306" s="14" t="s">
        <v>87</v>
      </c>
      <c r="BK306" s="197">
        <f t="shared" si="69"/>
        <v>0</v>
      </c>
      <c r="BL306" s="14" t="s">
        <v>256</v>
      </c>
      <c r="BM306" s="196" t="s">
        <v>760</v>
      </c>
    </row>
    <row r="307" spans="1:65" s="2" customFormat="1" ht="16.5" customHeight="1">
      <c r="A307" s="31"/>
      <c r="B307" s="32"/>
      <c r="C307" s="184" t="s">
        <v>722</v>
      </c>
      <c r="D307" s="184" t="s">
        <v>189</v>
      </c>
      <c r="E307" s="185" t="s">
        <v>762</v>
      </c>
      <c r="F307" s="186" t="s">
        <v>763</v>
      </c>
      <c r="G307" s="187" t="s">
        <v>192</v>
      </c>
      <c r="H307" s="188">
        <v>2</v>
      </c>
      <c r="I307" s="189"/>
      <c r="J307" s="190">
        <f t="shared" si="60"/>
        <v>0</v>
      </c>
      <c r="K307" s="191"/>
      <c r="L307" s="36"/>
      <c r="M307" s="192" t="s">
        <v>1</v>
      </c>
      <c r="N307" s="193" t="s">
        <v>44</v>
      </c>
      <c r="O307" s="68"/>
      <c r="P307" s="194">
        <f t="shared" si="61"/>
        <v>0</v>
      </c>
      <c r="Q307" s="194">
        <v>0</v>
      </c>
      <c r="R307" s="194">
        <f t="shared" si="62"/>
        <v>0</v>
      </c>
      <c r="S307" s="194">
        <v>0</v>
      </c>
      <c r="T307" s="195">
        <f t="shared" si="6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96" t="s">
        <v>256</v>
      </c>
      <c r="AT307" s="196" t="s">
        <v>189</v>
      </c>
      <c r="AU307" s="196" t="s">
        <v>89</v>
      </c>
      <c r="AY307" s="14" t="s">
        <v>186</v>
      </c>
      <c r="BE307" s="197">
        <f t="shared" si="64"/>
        <v>0</v>
      </c>
      <c r="BF307" s="197">
        <f t="shared" si="65"/>
        <v>0</v>
      </c>
      <c r="BG307" s="197">
        <f t="shared" si="66"/>
        <v>0</v>
      </c>
      <c r="BH307" s="197">
        <f t="shared" si="67"/>
        <v>0</v>
      </c>
      <c r="BI307" s="197">
        <f t="shared" si="68"/>
        <v>0</v>
      </c>
      <c r="BJ307" s="14" t="s">
        <v>87</v>
      </c>
      <c r="BK307" s="197">
        <f t="shared" si="69"/>
        <v>0</v>
      </c>
      <c r="BL307" s="14" t="s">
        <v>256</v>
      </c>
      <c r="BM307" s="196" t="s">
        <v>764</v>
      </c>
    </row>
    <row r="308" spans="1:65" s="2" customFormat="1" ht="16.5" customHeight="1">
      <c r="A308" s="31"/>
      <c r="B308" s="32"/>
      <c r="C308" s="184" t="s">
        <v>726</v>
      </c>
      <c r="D308" s="184" t="s">
        <v>189</v>
      </c>
      <c r="E308" s="185" t="s">
        <v>766</v>
      </c>
      <c r="F308" s="186" t="s">
        <v>767</v>
      </c>
      <c r="G308" s="187" t="s">
        <v>192</v>
      </c>
      <c r="H308" s="188">
        <v>1</v>
      </c>
      <c r="I308" s="189"/>
      <c r="J308" s="190">
        <f t="shared" si="60"/>
        <v>0</v>
      </c>
      <c r="K308" s="191"/>
      <c r="L308" s="36"/>
      <c r="M308" s="192" t="s">
        <v>1</v>
      </c>
      <c r="N308" s="193" t="s">
        <v>44</v>
      </c>
      <c r="O308" s="68"/>
      <c r="P308" s="194">
        <f t="shared" si="61"/>
        <v>0</v>
      </c>
      <c r="Q308" s="194">
        <v>0</v>
      </c>
      <c r="R308" s="194">
        <f t="shared" si="62"/>
        <v>0</v>
      </c>
      <c r="S308" s="194">
        <v>0</v>
      </c>
      <c r="T308" s="195">
        <f t="shared" si="63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96" t="s">
        <v>256</v>
      </c>
      <c r="AT308" s="196" t="s">
        <v>189</v>
      </c>
      <c r="AU308" s="196" t="s">
        <v>89</v>
      </c>
      <c r="AY308" s="14" t="s">
        <v>186</v>
      </c>
      <c r="BE308" s="197">
        <f t="shared" si="64"/>
        <v>0</v>
      </c>
      <c r="BF308" s="197">
        <f t="shared" si="65"/>
        <v>0</v>
      </c>
      <c r="BG308" s="197">
        <f t="shared" si="66"/>
        <v>0</v>
      </c>
      <c r="BH308" s="197">
        <f t="shared" si="67"/>
        <v>0</v>
      </c>
      <c r="BI308" s="197">
        <f t="shared" si="68"/>
        <v>0</v>
      </c>
      <c r="BJ308" s="14" t="s">
        <v>87</v>
      </c>
      <c r="BK308" s="197">
        <f t="shared" si="69"/>
        <v>0</v>
      </c>
      <c r="BL308" s="14" t="s">
        <v>256</v>
      </c>
      <c r="BM308" s="196" t="s">
        <v>768</v>
      </c>
    </row>
    <row r="309" spans="1:65" s="2" customFormat="1" ht="16.5" customHeight="1">
      <c r="A309" s="31"/>
      <c r="B309" s="32"/>
      <c r="C309" s="184" t="s">
        <v>732</v>
      </c>
      <c r="D309" s="184" t="s">
        <v>189</v>
      </c>
      <c r="E309" s="185" t="s">
        <v>1442</v>
      </c>
      <c r="F309" s="186" t="s">
        <v>1443</v>
      </c>
      <c r="G309" s="187" t="s">
        <v>270</v>
      </c>
      <c r="H309" s="188">
        <v>0.046</v>
      </c>
      <c r="I309" s="189"/>
      <c r="J309" s="190">
        <f t="shared" si="60"/>
        <v>0</v>
      </c>
      <c r="K309" s="191"/>
      <c r="L309" s="36"/>
      <c r="M309" s="192" t="s">
        <v>1</v>
      </c>
      <c r="N309" s="193" t="s">
        <v>44</v>
      </c>
      <c r="O309" s="68"/>
      <c r="P309" s="194">
        <f t="shared" si="61"/>
        <v>0</v>
      </c>
      <c r="Q309" s="194">
        <v>0</v>
      </c>
      <c r="R309" s="194">
        <f t="shared" si="62"/>
        <v>0</v>
      </c>
      <c r="S309" s="194">
        <v>0</v>
      </c>
      <c r="T309" s="195">
        <f t="shared" si="63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96" t="s">
        <v>256</v>
      </c>
      <c r="AT309" s="196" t="s">
        <v>189</v>
      </c>
      <c r="AU309" s="196" t="s">
        <v>89</v>
      </c>
      <c r="AY309" s="14" t="s">
        <v>186</v>
      </c>
      <c r="BE309" s="197">
        <f t="shared" si="64"/>
        <v>0</v>
      </c>
      <c r="BF309" s="197">
        <f t="shared" si="65"/>
        <v>0</v>
      </c>
      <c r="BG309" s="197">
        <f t="shared" si="66"/>
        <v>0</v>
      </c>
      <c r="BH309" s="197">
        <f t="shared" si="67"/>
        <v>0</v>
      </c>
      <c r="BI309" s="197">
        <f t="shared" si="68"/>
        <v>0</v>
      </c>
      <c r="BJ309" s="14" t="s">
        <v>87</v>
      </c>
      <c r="BK309" s="197">
        <f t="shared" si="69"/>
        <v>0</v>
      </c>
      <c r="BL309" s="14" t="s">
        <v>256</v>
      </c>
      <c r="BM309" s="196" t="s">
        <v>1574</v>
      </c>
    </row>
    <row r="310" spans="1:65" s="2" customFormat="1" ht="16.5" customHeight="1">
      <c r="A310" s="31"/>
      <c r="B310" s="32"/>
      <c r="C310" s="184" t="s">
        <v>736</v>
      </c>
      <c r="D310" s="184" t="s">
        <v>189</v>
      </c>
      <c r="E310" s="185" t="s">
        <v>774</v>
      </c>
      <c r="F310" s="186" t="s">
        <v>775</v>
      </c>
      <c r="G310" s="187" t="s">
        <v>270</v>
      </c>
      <c r="H310" s="188">
        <v>0.046</v>
      </c>
      <c r="I310" s="189"/>
      <c r="J310" s="190">
        <f t="shared" si="60"/>
        <v>0</v>
      </c>
      <c r="K310" s="191"/>
      <c r="L310" s="36"/>
      <c r="M310" s="192" t="s">
        <v>1</v>
      </c>
      <c r="N310" s="193" t="s">
        <v>44</v>
      </c>
      <c r="O310" s="68"/>
      <c r="P310" s="194">
        <f t="shared" si="61"/>
        <v>0</v>
      </c>
      <c r="Q310" s="194">
        <v>0</v>
      </c>
      <c r="R310" s="194">
        <f t="shared" si="62"/>
        <v>0</v>
      </c>
      <c r="S310" s="194">
        <v>0</v>
      </c>
      <c r="T310" s="195">
        <f t="shared" si="63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96" t="s">
        <v>256</v>
      </c>
      <c r="AT310" s="196" t="s">
        <v>189</v>
      </c>
      <c r="AU310" s="196" t="s">
        <v>89</v>
      </c>
      <c r="AY310" s="14" t="s">
        <v>186</v>
      </c>
      <c r="BE310" s="197">
        <f t="shared" si="64"/>
        <v>0</v>
      </c>
      <c r="BF310" s="197">
        <f t="shared" si="65"/>
        <v>0</v>
      </c>
      <c r="BG310" s="197">
        <f t="shared" si="66"/>
        <v>0</v>
      </c>
      <c r="BH310" s="197">
        <f t="shared" si="67"/>
        <v>0</v>
      </c>
      <c r="BI310" s="197">
        <f t="shared" si="68"/>
        <v>0</v>
      </c>
      <c r="BJ310" s="14" t="s">
        <v>87</v>
      </c>
      <c r="BK310" s="197">
        <f t="shared" si="69"/>
        <v>0</v>
      </c>
      <c r="BL310" s="14" t="s">
        <v>256</v>
      </c>
      <c r="BM310" s="196" t="s">
        <v>1575</v>
      </c>
    </row>
    <row r="311" spans="1:65" s="2" customFormat="1" ht="16.5" customHeight="1">
      <c r="A311" s="31"/>
      <c r="B311" s="32"/>
      <c r="C311" s="184" t="s">
        <v>740</v>
      </c>
      <c r="D311" s="184" t="s">
        <v>189</v>
      </c>
      <c r="E311" s="185" t="s">
        <v>778</v>
      </c>
      <c r="F311" s="186" t="s">
        <v>779</v>
      </c>
      <c r="G311" s="187" t="s">
        <v>270</v>
      </c>
      <c r="H311" s="188">
        <v>0.046</v>
      </c>
      <c r="I311" s="189"/>
      <c r="J311" s="190">
        <f t="shared" si="60"/>
        <v>0</v>
      </c>
      <c r="K311" s="191"/>
      <c r="L311" s="36"/>
      <c r="M311" s="192" t="s">
        <v>1</v>
      </c>
      <c r="N311" s="193" t="s">
        <v>44</v>
      </c>
      <c r="O311" s="68"/>
      <c r="P311" s="194">
        <f t="shared" si="61"/>
        <v>0</v>
      </c>
      <c r="Q311" s="194">
        <v>0</v>
      </c>
      <c r="R311" s="194">
        <f t="shared" si="62"/>
        <v>0</v>
      </c>
      <c r="S311" s="194">
        <v>0</v>
      </c>
      <c r="T311" s="195">
        <f t="shared" si="63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96" t="s">
        <v>256</v>
      </c>
      <c r="AT311" s="196" t="s">
        <v>189</v>
      </c>
      <c r="AU311" s="196" t="s">
        <v>89</v>
      </c>
      <c r="AY311" s="14" t="s">
        <v>186</v>
      </c>
      <c r="BE311" s="197">
        <f t="shared" si="64"/>
        <v>0</v>
      </c>
      <c r="BF311" s="197">
        <f t="shared" si="65"/>
        <v>0</v>
      </c>
      <c r="BG311" s="197">
        <f t="shared" si="66"/>
        <v>0</v>
      </c>
      <c r="BH311" s="197">
        <f t="shared" si="67"/>
        <v>0</v>
      </c>
      <c r="BI311" s="197">
        <f t="shared" si="68"/>
        <v>0</v>
      </c>
      <c r="BJ311" s="14" t="s">
        <v>87</v>
      </c>
      <c r="BK311" s="197">
        <f t="shared" si="69"/>
        <v>0</v>
      </c>
      <c r="BL311" s="14" t="s">
        <v>256</v>
      </c>
      <c r="BM311" s="196" t="s">
        <v>1576</v>
      </c>
    </row>
    <row r="312" spans="2:63" s="12" customFormat="1" ht="22.9" customHeight="1">
      <c r="B312" s="168"/>
      <c r="C312" s="169"/>
      <c r="D312" s="170" t="s">
        <v>78</v>
      </c>
      <c r="E312" s="182" t="s">
        <v>781</v>
      </c>
      <c r="F312" s="182" t="s">
        <v>782</v>
      </c>
      <c r="G312" s="169"/>
      <c r="H312" s="169"/>
      <c r="I312" s="172"/>
      <c r="J312" s="183">
        <f>BK312</f>
        <v>0</v>
      </c>
      <c r="K312" s="169"/>
      <c r="L312" s="174"/>
      <c r="M312" s="175"/>
      <c r="N312" s="176"/>
      <c r="O312" s="176"/>
      <c r="P312" s="177">
        <f>SUM(P313:P323)</f>
        <v>0</v>
      </c>
      <c r="Q312" s="176"/>
      <c r="R312" s="177">
        <f>SUM(R313:R323)</f>
        <v>0.06506799999999999</v>
      </c>
      <c r="S312" s="176"/>
      <c r="T312" s="178">
        <f>SUM(T313:T323)</f>
        <v>0</v>
      </c>
      <c r="AR312" s="179" t="s">
        <v>89</v>
      </c>
      <c r="AT312" s="180" t="s">
        <v>78</v>
      </c>
      <c r="AU312" s="180" t="s">
        <v>87</v>
      </c>
      <c r="AY312" s="179" t="s">
        <v>186</v>
      </c>
      <c r="BK312" s="181">
        <f>SUM(BK313:BK323)</f>
        <v>0</v>
      </c>
    </row>
    <row r="313" spans="1:65" s="2" customFormat="1" ht="16.5" customHeight="1">
      <c r="A313" s="31"/>
      <c r="B313" s="32"/>
      <c r="C313" s="184" t="s">
        <v>744</v>
      </c>
      <c r="D313" s="184" t="s">
        <v>189</v>
      </c>
      <c r="E313" s="185" t="s">
        <v>1319</v>
      </c>
      <c r="F313" s="186" t="s">
        <v>1320</v>
      </c>
      <c r="G313" s="187" t="s">
        <v>197</v>
      </c>
      <c r="H313" s="188">
        <v>56.6</v>
      </c>
      <c r="I313" s="189"/>
      <c r="J313" s="190">
        <f aca="true" t="shared" si="70" ref="J313:J323">ROUND(I313*H313,1)</f>
        <v>0</v>
      </c>
      <c r="K313" s="191"/>
      <c r="L313" s="36"/>
      <c r="M313" s="192" t="s">
        <v>1</v>
      </c>
      <c r="N313" s="193" t="s">
        <v>44</v>
      </c>
      <c r="O313" s="68"/>
      <c r="P313" s="194">
        <f aca="true" t="shared" si="71" ref="P313:P323">O313*H313</f>
        <v>0</v>
      </c>
      <c r="Q313" s="194">
        <v>9E-05</v>
      </c>
      <c r="R313" s="194">
        <f aca="true" t="shared" si="72" ref="R313:R323">Q313*H313</f>
        <v>0.0050940000000000004</v>
      </c>
      <c r="S313" s="194">
        <v>0</v>
      </c>
      <c r="T313" s="195">
        <f aca="true" t="shared" si="73" ref="T313:T323">S313*H313</f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96" t="s">
        <v>256</v>
      </c>
      <c r="AT313" s="196" t="s">
        <v>189</v>
      </c>
      <c r="AU313" s="196" t="s">
        <v>89</v>
      </c>
      <c r="AY313" s="14" t="s">
        <v>186</v>
      </c>
      <c r="BE313" s="197">
        <f aca="true" t="shared" si="74" ref="BE313:BE323">IF(N313="základní",J313,0)</f>
        <v>0</v>
      </c>
      <c r="BF313" s="197">
        <f aca="true" t="shared" si="75" ref="BF313:BF323">IF(N313="snížená",J313,0)</f>
        <v>0</v>
      </c>
      <c r="BG313" s="197">
        <f aca="true" t="shared" si="76" ref="BG313:BG323">IF(N313="zákl. přenesená",J313,0)</f>
        <v>0</v>
      </c>
      <c r="BH313" s="197">
        <f aca="true" t="shared" si="77" ref="BH313:BH323">IF(N313="sníž. přenesená",J313,0)</f>
        <v>0</v>
      </c>
      <c r="BI313" s="197">
        <f aca="true" t="shared" si="78" ref="BI313:BI323">IF(N313="nulová",J313,0)</f>
        <v>0</v>
      </c>
      <c r="BJ313" s="14" t="s">
        <v>87</v>
      </c>
      <c r="BK313" s="197">
        <f aca="true" t="shared" si="79" ref="BK313:BK323">ROUND(I313*H313,1)</f>
        <v>0</v>
      </c>
      <c r="BL313" s="14" t="s">
        <v>256</v>
      </c>
      <c r="BM313" s="196" t="s">
        <v>1577</v>
      </c>
    </row>
    <row r="314" spans="1:65" s="2" customFormat="1" ht="16.5" customHeight="1">
      <c r="A314" s="31"/>
      <c r="B314" s="32"/>
      <c r="C314" s="184" t="s">
        <v>749</v>
      </c>
      <c r="D314" s="184" t="s">
        <v>189</v>
      </c>
      <c r="E314" s="185" t="s">
        <v>1322</v>
      </c>
      <c r="F314" s="186" t="s">
        <v>1323</v>
      </c>
      <c r="G314" s="187" t="s">
        <v>197</v>
      </c>
      <c r="H314" s="188">
        <v>56.6</v>
      </c>
      <c r="I314" s="189"/>
      <c r="J314" s="190">
        <f t="shared" si="70"/>
        <v>0</v>
      </c>
      <c r="K314" s="191"/>
      <c r="L314" s="36"/>
      <c r="M314" s="192" t="s">
        <v>1</v>
      </c>
      <c r="N314" s="193" t="s">
        <v>44</v>
      </c>
      <c r="O314" s="68"/>
      <c r="P314" s="194">
        <f t="shared" si="71"/>
        <v>0</v>
      </c>
      <c r="Q314" s="194">
        <v>0.00023</v>
      </c>
      <c r="R314" s="194">
        <f t="shared" si="72"/>
        <v>0.013018</v>
      </c>
      <c r="S314" s="194">
        <v>0</v>
      </c>
      <c r="T314" s="195">
        <f t="shared" si="7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96" t="s">
        <v>256</v>
      </c>
      <c r="AT314" s="196" t="s">
        <v>189</v>
      </c>
      <c r="AU314" s="196" t="s">
        <v>89</v>
      </c>
      <c r="AY314" s="14" t="s">
        <v>186</v>
      </c>
      <c r="BE314" s="197">
        <f t="shared" si="74"/>
        <v>0</v>
      </c>
      <c r="BF314" s="197">
        <f t="shared" si="75"/>
        <v>0</v>
      </c>
      <c r="BG314" s="197">
        <f t="shared" si="76"/>
        <v>0</v>
      </c>
      <c r="BH314" s="197">
        <f t="shared" si="77"/>
        <v>0</v>
      </c>
      <c r="BI314" s="197">
        <f t="shared" si="78"/>
        <v>0</v>
      </c>
      <c r="BJ314" s="14" t="s">
        <v>87</v>
      </c>
      <c r="BK314" s="197">
        <f t="shared" si="79"/>
        <v>0</v>
      </c>
      <c r="BL314" s="14" t="s">
        <v>256</v>
      </c>
      <c r="BM314" s="196" t="s">
        <v>1578</v>
      </c>
    </row>
    <row r="315" spans="1:65" s="2" customFormat="1" ht="16.5" customHeight="1">
      <c r="A315" s="31"/>
      <c r="B315" s="32"/>
      <c r="C315" s="184" t="s">
        <v>753</v>
      </c>
      <c r="D315" s="184" t="s">
        <v>189</v>
      </c>
      <c r="E315" s="185" t="s">
        <v>1325</v>
      </c>
      <c r="F315" s="186" t="s">
        <v>1326</v>
      </c>
      <c r="G315" s="187" t="s">
        <v>197</v>
      </c>
      <c r="H315" s="188">
        <v>56.6</v>
      </c>
      <c r="I315" s="189"/>
      <c r="J315" s="190">
        <f t="shared" si="70"/>
        <v>0</v>
      </c>
      <c r="K315" s="191"/>
      <c r="L315" s="36"/>
      <c r="M315" s="192" t="s">
        <v>1</v>
      </c>
      <c r="N315" s="193" t="s">
        <v>44</v>
      </c>
      <c r="O315" s="68"/>
      <c r="P315" s="194">
        <f t="shared" si="71"/>
        <v>0</v>
      </c>
      <c r="Q315" s="194">
        <v>0</v>
      </c>
      <c r="R315" s="194">
        <f t="shared" si="72"/>
        <v>0</v>
      </c>
      <c r="S315" s="194">
        <v>0</v>
      </c>
      <c r="T315" s="195">
        <f t="shared" si="7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96" t="s">
        <v>256</v>
      </c>
      <c r="AT315" s="196" t="s">
        <v>189</v>
      </c>
      <c r="AU315" s="196" t="s">
        <v>89</v>
      </c>
      <c r="AY315" s="14" t="s">
        <v>186</v>
      </c>
      <c r="BE315" s="197">
        <f t="shared" si="74"/>
        <v>0</v>
      </c>
      <c r="BF315" s="197">
        <f t="shared" si="75"/>
        <v>0</v>
      </c>
      <c r="BG315" s="197">
        <f t="shared" si="76"/>
        <v>0</v>
      </c>
      <c r="BH315" s="197">
        <f t="shared" si="77"/>
        <v>0</v>
      </c>
      <c r="BI315" s="197">
        <f t="shared" si="78"/>
        <v>0</v>
      </c>
      <c r="BJ315" s="14" t="s">
        <v>87</v>
      </c>
      <c r="BK315" s="197">
        <f t="shared" si="79"/>
        <v>0</v>
      </c>
      <c r="BL315" s="14" t="s">
        <v>256</v>
      </c>
      <c r="BM315" s="196" t="s">
        <v>1579</v>
      </c>
    </row>
    <row r="316" spans="1:65" s="2" customFormat="1" ht="16.5" customHeight="1">
      <c r="A316" s="31"/>
      <c r="B316" s="32"/>
      <c r="C316" s="184" t="s">
        <v>757</v>
      </c>
      <c r="D316" s="184" t="s">
        <v>189</v>
      </c>
      <c r="E316" s="185" t="s">
        <v>784</v>
      </c>
      <c r="F316" s="186" t="s">
        <v>785</v>
      </c>
      <c r="G316" s="187" t="s">
        <v>308</v>
      </c>
      <c r="H316" s="188">
        <v>80</v>
      </c>
      <c r="I316" s="189"/>
      <c r="J316" s="190">
        <f t="shared" si="70"/>
        <v>0</v>
      </c>
      <c r="K316" s="191"/>
      <c r="L316" s="36"/>
      <c r="M316" s="192" t="s">
        <v>1</v>
      </c>
      <c r="N316" s="193" t="s">
        <v>44</v>
      </c>
      <c r="O316" s="68"/>
      <c r="P316" s="194">
        <f t="shared" si="71"/>
        <v>0</v>
      </c>
      <c r="Q316" s="194">
        <v>1E-05</v>
      </c>
      <c r="R316" s="194">
        <f t="shared" si="72"/>
        <v>0.0008</v>
      </c>
      <c r="S316" s="194">
        <v>0</v>
      </c>
      <c r="T316" s="195">
        <f t="shared" si="7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96" t="s">
        <v>256</v>
      </c>
      <c r="AT316" s="196" t="s">
        <v>189</v>
      </c>
      <c r="AU316" s="196" t="s">
        <v>89</v>
      </c>
      <c r="AY316" s="14" t="s">
        <v>186</v>
      </c>
      <c r="BE316" s="197">
        <f t="shared" si="74"/>
        <v>0</v>
      </c>
      <c r="BF316" s="197">
        <f t="shared" si="75"/>
        <v>0</v>
      </c>
      <c r="BG316" s="197">
        <f t="shared" si="76"/>
        <v>0</v>
      </c>
      <c r="BH316" s="197">
        <f t="shared" si="77"/>
        <v>0</v>
      </c>
      <c r="BI316" s="197">
        <f t="shared" si="78"/>
        <v>0</v>
      </c>
      <c r="BJ316" s="14" t="s">
        <v>87</v>
      </c>
      <c r="BK316" s="197">
        <f t="shared" si="79"/>
        <v>0</v>
      </c>
      <c r="BL316" s="14" t="s">
        <v>256</v>
      </c>
      <c r="BM316" s="196" t="s">
        <v>920</v>
      </c>
    </row>
    <row r="317" spans="1:65" s="2" customFormat="1" ht="16.5" customHeight="1">
      <c r="A317" s="31"/>
      <c r="B317" s="32"/>
      <c r="C317" s="184" t="s">
        <v>761</v>
      </c>
      <c r="D317" s="184" t="s">
        <v>189</v>
      </c>
      <c r="E317" s="185" t="s">
        <v>788</v>
      </c>
      <c r="F317" s="186" t="s">
        <v>789</v>
      </c>
      <c r="G317" s="187" t="s">
        <v>308</v>
      </c>
      <c r="H317" s="188">
        <v>80</v>
      </c>
      <c r="I317" s="189"/>
      <c r="J317" s="190">
        <f t="shared" si="70"/>
        <v>0</v>
      </c>
      <c r="K317" s="191"/>
      <c r="L317" s="36"/>
      <c r="M317" s="192" t="s">
        <v>1</v>
      </c>
      <c r="N317" s="193" t="s">
        <v>44</v>
      </c>
      <c r="O317" s="68"/>
      <c r="P317" s="194">
        <f t="shared" si="71"/>
        <v>0</v>
      </c>
      <c r="Q317" s="194">
        <v>2E-05</v>
      </c>
      <c r="R317" s="194">
        <f t="shared" si="72"/>
        <v>0.0016</v>
      </c>
      <c r="S317" s="194">
        <v>0</v>
      </c>
      <c r="T317" s="195">
        <f t="shared" si="7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96" t="s">
        <v>256</v>
      </c>
      <c r="AT317" s="196" t="s">
        <v>189</v>
      </c>
      <c r="AU317" s="196" t="s">
        <v>89</v>
      </c>
      <c r="AY317" s="14" t="s">
        <v>186</v>
      </c>
      <c r="BE317" s="197">
        <f t="shared" si="74"/>
        <v>0</v>
      </c>
      <c r="BF317" s="197">
        <f t="shared" si="75"/>
        <v>0</v>
      </c>
      <c r="BG317" s="197">
        <f t="shared" si="76"/>
        <v>0</v>
      </c>
      <c r="BH317" s="197">
        <f t="shared" si="77"/>
        <v>0</v>
      </c>
      <c r="BI317" s="197">
        <f t="shared" si="78"/>
        <v>0</v>
      </c>
      <c r="BJ317" s="14" t="s">
        <v>87</v>
      </c>
      <c r="BK317" s="197">
        <f t="shared" si="79"/>
        <v>0</v>
      </c>
      <c r="BL317" s="14" t="s">
        <v>256</v>
      </c>
      <c r="BM317" s="196" t="s">
        <v>921</v>
      </c>
    </row>
    <row r="318" spans="1:65" s="2" customFormat="1" ht="16.5" customHeight="1">
      <c r="A318" s="31"/>
      <c r="B318" s="32"/>
      <c r="C318" s="184" t="s">
        <v>765</v>
      </c>
      <c r="D318" s="184" t="s">
        <v>189</v>
      </c>
      <c r="E318" s="185" t="s">
        <v>792</v>
      </c>
      <c r="F318" s="186" t="s">
        <v>793</v>
      </c>
      <c r="G318" s="187" t="s">
        <v>308</v>
      </c>
      <c r="H318" s="188">
        <v>80</v>
      </c>
      <c r="I318" s="189"/>
      <c r="J318" s="190">
        <f t="shared" si="70"/>
        <v>0</v>
      </c>
      <c r="K318" s="191"/>
      <c r="L318" s="36"/>
      <c r="M318" s="192" t="s">
        <v>1</v>
      </c>
      <c r="N318" s="193" t="s">
        <v>44</v>
      </c>
      <c r="O318" s="68"/>
      <c r="P318" s="194">
        <f t="shared" si="71"/>
        <v>0</v>
      </c>
      <c r="Q318" s="194">
        <v>1E-05</v>
      </c>
      <c r="R318" s="194">
        <f t="shared" si="72"/>
        <v>0.0008</v>
      </c>
      <c r="S318" s="194">
        <v>0</v>
      </c>
      <c r="T318" s="195">
        <f t="shared" si="73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96" t="s">
        <v>256</v>
      </c>
      <c r="AT318" s="196" t="s">
        <v>189</v>
      </c>
      <c r="AU318" s="196" t="s">
        <v>89</v>
      </c>
      <c r="AY318" s="14" t="s">
        <v>186</v>
      </c>
      <c r="BE318" s="197">
        <f t="shared" si="74"/>
        <v>0</v>
      </c>
      <c r="BF318" s="197">
        <f t="shared" si="75"/>
        <v>0</v>
      </c>
      <c r="BG318" s="197">
        <f t="shared" si="76"/>
        <v>0</v>
      </c>
      <c r="BH318" s="197">
        <f t="shared" si="77"/>
        <v>0</v>
      </c>
      <c r="BI318" s="197">
        <f t="shared" si="78"/>
        <v>0</v>
      </c>
      <c r="BJ318" s="14" t="s">
        <v>87</v>
      </c>
      <c r="BK318" s="197">
        <f t="shared" si="79"/>
        <v>0</v>
      </c>
      <c r="BL318" s="14" t="s">
        <v>256</v>
      </c>
      <c r="BM318" s="196" t="s">
        <v>922</v>
      </c>
    </row>
    <row r="319" spans="1:65" s="2" customFormat="1" ht="16.5" customHeight="1">
      <c r="A319" s="31"/>
      <c r="B319" s="32"/>
      <c r="C319" s="184" t="s">
        <v>769</v>
      </c>
      <c r="D319" s="184" t="s">
        <v>189</v>
      </c>
      <c r="E319" s="185" t="s">
        <v>1328</v>
      </c>
      <c r="F319" s="186" t="s">
        <v>1329</v>
      </c>
      <c r="G319" s="187" t="s">
        <v>197</v>
      </c>
      <c r="H319" s="188">
        <v>56.6</v>
      </c>
      <c r="I319" s="189"/>
      <c r="J319" s="190">
        <f t="shared" si="70"/>
        <v>0</v>
      </c>
      <c r="K319" s="191"/>
      <c r="L319" s="36"/>
      <c r="M319" s="192" t="s">
        <v>1</v>
      </c>
      <c r="N319" s="193" t="s">
        <v>44</v>
      </c>
      <c r="O319" s="68"/>
      <c r="P319" s="194">
        <f t="shared" si="71"/>
        <v>0</v>
      </c>
      <c r="Q319" s="194">
        <v>0.00017</v>
      </c>
      <c r="R319" s="194">
        <f t="shared" si="72"/>
        <v>0.009622</v>
      </c>
      <c r="S319" s="194">
        <v>0</v>
      </c>
      <c r="T319" s="195">
        <f t="shared" si="73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96" t="s">
        <v>256</v>
      </c>
      <c r="AT319" s="196" t="s">
        <v>189</v>
      </c>
      <c r="AU319" s="196" t="s">
        <v>89</v>
      </c>
      <c r="AY319" s="14" t="s">
        <v>186</v>
      </c>
      <c r="BE319" s="197">
        <f t="shared" si="74"/>
        <v>0</v>
      </c>
      <c r="BF319" s="197">
        <f t="shared" si="75"/>
        <v>0</v>
      </c>
      <c r="BG319" s="197">
        <f t="shared" si="76"/>
        <v>0</v>
      </c>
      <c r="BH319" s="197">
        <f t="shared" si="77"/>
        <v>0</v>
      </c>
      <c r="BI319" s="197">
        <f t="shared" si="78"/>
        <v>0</v>
      </c>
      <c r="BJ319" s="14" t="s">
        <v>87</v>
      </c>
      <c r="BK319" s="197">
        <f t="shared" si="79"/>
        <v>0</v>
      </c>
      <c r="BL319" s="14" t="s">
        <v>256</v>
      </c>
      <c r="BM319" s="196" t="s">
        <v>1580</v>
      </c>
    </row>
    <row r="320" spans="1:65" s="2" customFormat="1" ht="16.5" customHeight="1">
      <c r="A320" s="31"/>
      <c r="B320" s="32"/>
      <c r="C320" s="184" t="s">
        <v>773</v>
      </c>
      <c r="D320" s="184" t="s">
        <v>189</v>
      </c>
      <c r="E320" s="185" t="s">
        <v>796</v>
      </c>
      <c r="F320" s="186" t="s">
        <v>797</v>
      </c>
      <c r="G320" s="187" t="s">
        <v>308</v>
      </c>
      <c r="H320" s="188">
        <v>80</v>
      </c>
      <c r="I320" s="189"/>
      <c r="J320" s="190">
        <f t="shared" si="70"/>
        <v>0</v>
      </c>
      <c r="K320" s="191"/>
      <c r="L320" s="36"/>
      <c r="M320" s="192" t="s">
        <v>1</v>
      </c>
      <c r="N320" s="193" t="s">
        <v>44</v>
      </c>
      <c r="O320" s="68"/>
      <c r="P320" s="194">
        <f t="shared" si="71"/>
        <v>0</v>
      </c>
      <c r="Q320" s="194">
        <v>2E-05</v>
      </c>
      <c r="R320" s="194">
        <f t="shared" si="72"/>
        <v>0.0016</v>
      </c>
      <c r="S320" s="194">
        <v>0</v>
      </c>
      <c r="T320" s="195">
        <f t="shared" si="73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96" t="s">
        <v>256</v>
      </c>
      <c r="AT320" s="196" t="s">
        <v>189</v>
      </c>
      <c r="AU320" s="196" t="s">
        <v>89</v>
      </c>
      <c r="AY320" s="14" t="s">
        <v>186</v>
      </c>
      <c r="BE320" s="197">
        <f t="shared" si="74"/>
        <v>0</v>
      </c>
      <c r="BF320" s="197">
        <f t="shared" si="75"/>
        <v>0</v>
      </c>
      <c r="BG320" s="197">
        <f t="shared" si="76"/>
        <v>0</v>
      </c>
      <c r="BH320" s="197">
        <f t="shared" si="77"/>
        <v>0</v>
      </c>
      <c r="BI320" s="197">
        <f t="shared" si="78"/>
        <v>0</v>
      </c>
      <c r="BJ320" s="14" t="s">
        <v>87</v>
      </c>
      <c r="BK320" s="197">
        <f t="shared" si="79"/>
        <v>0</v>
      </c>
      <c r="BL320" s="14" t="s">
        <v>256</v>
      </c>
      <c r="BM320" s="196" t="s">
        <v>798</v>
      </c>
    </row>
    <row r="321" spans="1:65" s="2" customFormat="1" ht="16.5" customHeight="1">
      <c r="A321" s="31"/>
      <c r="B321" s="32"/>
      <c r="C321" s="184" t="s">
        <v>777</v>
      </c>
      <c r="D321" s="184" t="s">
        <v>189</v>
      </c>
      <c r="E321" s="185" t="s">
        <v>800</v>
      </c>
      <c r="F321" s="186" t="s">
        <v>801</v>
      </c>
      <c r="G321" s="187" t="s">
        <v>308</v>
      </c>
      <c r="H321" s="188">
        <v>80</v>
      </c>
      <c r="I321" s="189"/>
      <c r="J321" s="190">
        <f t="shared" si="70"/>
        <v>0</v>
      </c>
      <c r="K321" s="191"/>
      <c r="L321" s="36"/>
      <c r="M321" s="192" t="s">
        <v>1</v>
      </c>
      <c r="N321" s="193" t="s">
        <v>44</v>
      </c>
      <c r="O321" s="68"/>
      <c r="P321" s="194">
        <f t="shared" si="71"/>
        <v>0</v>
      </c>
      <c r="Q321" s="194">
        <v>6E-05</v>
      </c>
      <c r="R321" s="194">
        <f t="shared" si="72"/>
        <v>0.0048000000000000004</v>
      </c>
      <c r="S321" s="194">
        <v>0</v>
      </c>
      <c r="T321" s="195">
        <f t="shared" si="73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96" t="s">
        <v>256</v>
      </c>
      <c r="AT321" s="196" t="s">
        <v>189</v>
      </c>
      <c r="AU321" s="196" t="s">
        <v>89</v>
      </c>
      <c r="AY321" s="14" t="s">
        <v>186</v>
      </c>
      <c r="BE321" s="197">
        <f t="shared" si="74"/>
        <v>0</v>
      </c>
      <c r="BF321" s="197">
        <f t="shared" si="75"/>
        <v>0</v>
      </c>
      <c r="BG321" s="197">
        <f t="shared" si="76"/>
        <v>0</v>
      </c>
      <c r="BH321" s="197">
        <f t="shared" si="77"/>
        <v>0</v>
      </c>
      <c r="BI321" s="197">
        <f t="shared" si="78"/>
        <v>0</v>
      </c>
      <c r="BJ321" s="14" t="s">
        <v>87</v>
      </c>
      <c r="BK321" s="197">
        <f t="shared" si="79"/>
        <v>0</v>
      </c>
      <c r="BL321" s="14" t="s">
        <v>256</v>
      </c>
      <c r="BM321" s="196" t="s">
        <v>802</v>
      </c>
    </row>
    <row r="322" spans="1:65" s="2" customFormat="1" ht="16.5" customHeight="1">
      <c r="A322" s="31"/>
      <c r="B322" s="32"/>
      <c r="C322" s="184" t="s">
        <v>783</v>
      </c>
      <c r="D322" s="184" t="s">
        <v>189</v>
      </c>
      <c r="E322" s="185" t="s">
        <v>1331</v>
      </c>
      <c r="F322" s="186" t="s">
        <v>1332</v>
      </c>
      <c r="G322" s="187" t="s">
        <v>197</v>
      </c>
      <c r="H322" s="188">
        <v>56.6</v>
      </c>
      <c r="I322" s="189"/>
      <c r="J322" s="190">
        <f t="shared" si="70"/>
        <v>0</v>
      </c>
      <c r="K322" s="191"/>
      <c r="L322" s="36"/>
      <c r="M322" s="192" t="s">
        <v>1</v>
      </c>
      <c r="N322" s="193" t="s">
        <v>44</v>
      </c>
      <c r="O322" s="68"/>
      <c r="P322" s="194">
        <f t="shared" si="71"/>
        <v>0</v>
      </c>
      <c r="Q322" s="194">
        <v>0.00043</v>
      </c>
      <c r="R322" s="194">
        <f t="shared" si="72"/>
        <v>0.024338</v>
      </c>
      <c r="S322" s="194">
        <v>0</v>
      </c>
      <c r="T322" s="195">
        <f t="shared" si="73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96" t="s">
        <v>256</v>
      </c>
      <c r="AT322" s="196" t="s">
        <v>189</v>
      </c>
      <c r="AU322" s="196" t="s">
        <v>89</v>
      </c>
      <c r="AY322" s="14" t="s">
        <v>186</v>
      </c>
      <c r="BE322" s="197">
        <f t="shared" si="74"/>
        <v>0</v>
      </c>
      <c r="BF322" s="197">
        <f t="shared" si="75"/>
        <v>0</v>
      </c>
      <c r="BG322" s="197">
        <f t="shared" si="76"/>
        <v>0</v>
      </c>
      <c r="BH322" s="197">
        <f t="shared" si="77"/>
        <v>0</v>
      </c>
      <c r="BI322" s="197">
        <f t="shared" si="78"/>
        <v>0</v>
      </c>
      <c r="BJ322" s="14" t="s">
        <v>87</v>
      </c>
      <c r="BK322" s="197">
        <f t="shared" si="79"/>
        <v>0</v>
      </c>
      <c r="BL322" s="14" t="s">
        <v>256</v>
      </c>
      <c r="BM322" s="196" t="s">
        <v>1581</v>
      </c>
    </row>
    <row r="323" spans="1:65" s="2" customFormat="1" ht="16.5" customHeight="1">
      <c r="A323" s="31"/>
      <c r="B323" s="32"/>
      <c r="C323" s="184" t="s">
        <v>787</v>
      </c>
      <c r="D323" s="184" t="s">
        <v>189</v>
      </c>
      <c r="E323" s="185" t="s">
        <v>804</v>
      </c>
      <c r="F323" s="186" t="s">
        <v>805</v>
      </c>
      <c r="G323" s="187" t="s">
        <v>308</v>
      </c>
      <c r="H323" s="188">
        <v>56.6</v>
      </c>
      <c r="I323" s="189"/>
      <c r="J323" s="190">
        <f t="shared" si="70"/>
        <v>0</v>
      </c>
      <c r="K323" s="191"/>
      <c r="L323" s="36"/>
      <c r="M323" s="192" t="s">
        <v>1</v>
      </c>
      <c r="N323" s="193" t="s">
        <v>44</v>
      </c>
      <c r="O323" s="68"/>
      <c r="P323" s="194">
        <f t="shared" si="71"/>
        <v>0</v>
      </c>
      <c r="Q323" s="194">
        <v>6E-05</v>
      </c>
      <c r="R323" s="194">
        <f t="shared" si="72"/>
        <v>0.003396</v>
      </c>
      <c r="S323" s="194">
        <v>0</v>
      </c>
      <c r="T323" s="195">
        <f t="shared" si="73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96" t="s">
        <v>256</v>
      </c>
      <c r="AT323" s="196" t="s">
        <v>189</v>
      </c>
      <c r="AU323" s="196" t="s">
        <v>89</v>
      </c>
      <c r="AY323" s="14" t="s">
        <v>186</v>
      </c>
      <c r="BE323" s="197">
        <f t="shared" si="74"/>
        <v>0</v>
      </c>
      <c r="BF323" s="197">
        <f t="shared" si="75"/>
        <v>0</v>
      </c>
      <c r="BG323" s="197">
        <f t="shared" si="76"/>
        <v>0</v>
      </c>
      <c r="BH323" s="197">
        <f t="shared" si="77"/>
        <v>0</v>
      </c>
      <c r="BI323" s="197">
        <f t="shared" si="78"/>
        <v>0</v>
      </c>
      <c r="BJ323" s="14" t="s">
        <v>87</v>
      </c>
      <c r="BK323" s="197">
        <f t="shared" si="79"/>
        <v>0</v>
      </c>
      <c r="BL323" s="14" t="s">
        <v>256</v>
      </c>
      <c r="BM323" s="196" t="s">
        <v>806</v>
      </c>
    </row>
    <row r="324" spans="2:63" s="12" customFormat="1" ht="22.9" customHeight="1">
      <c r="B324" s="168"/>
      <c r="C324" s="169"/>
      <c r="D324" s="170" t="s">
        <v>78</v>
      </c>
      <c r="E324" s="182" t="s">
        <v>807</v>
      </c>
      <c r="F324" s="182" t="s">
        <v>808</v>
      </c>
      <c r="G324" s="169"/>
      <c r="H324" s="169"/>
      <c r="I324" s="172"/>
      <c r="J324" s="183">
        <f>BK324</f>
        <v>0</v>
      </c>
      <c r="K324" s="169"/>
      <c r="L324" s="174"/>
      <c r="M324" s="175"/>
      <c r="N324" s="176"/>
      <c r="O324" s="176"/>
      <c r="P324" s="177">
        <f>SUM(P325:P329)</f>
        <v>0</v>
      </c>
      <c r="Q324" s="176"/>
      <c r="R324" s="177">
        <f>SUM(R325:R329)</f>
        <v>0.20415640000000002</v>
      </c>
      <c r="S324" s="176"/>
      <c r="T324" s="178">
        <f>SUM(T325:T329)</f>
        <v>0.034534</v>
      </c>
      <c r="AR324" s="179" t="s">
        <v>89</v>
      </c>
      <c r="AT324" s="180" t="s">
        <v>78</v>
      </c>
      <c r="AU324" s="180" t="s">
        <v>87</v>
      </c>
      <c r="AY324" s="179" t="s">
        <v>186</v>
      </c>
      <c r="BK324" s="181">
        <f>SUM(BK325:BK329)</f>
        <v>0</v>
      </c>
    </row>
    <row r="325" spans="1:65" s="2" customFormat="1" ht="16.5" customHeight="1">
      <c r="A325" s="31"/>
      <c r="B325" s="32"/>
      <c r="C325" s="184" t="s">
        <v>791</v>
      </c>
      <c r="D325" s="184" t="s">
        <v>189</v>
      </c>
      <c r="E325" s="185" t="s">
        <v>810</v>
      </c>
      <c r="F325" s="186" t="s">
        <v>811</v>
      </c>
      <c r="G325" s="187" t="s">
        <v>197</v>
      </c>
      <c r="H325" s="188">
        <v>111.4</v>
      </c>
      <c r="I325" s="189"/>
      <c r="J325" s="190">
        <f>ROUND(I325*H325,1)</f>
        <v>0</v>
      </c>
      <c r="K325" s="191"/>
      <c r="L325" s="36"/>
      <c r="M325" s="192" t="s">
        <v>1</v>
      </c>
      <c r="N325" s="193" t="s">
        <v>44</v>
      </c>
      <c r="O325" s="68"/>
      <c r="P325" s="194">
        <f>O325*H325</f>
        <v>0</v>
      </c>
      <c r="Q325" s="194">
        <v>0.001</v>
      </c>
      <c r="R325" s="194">
        <f>Q325*H325</f>
        <v>0.11140000000000001</v>
      </c>
      <c r="S325" s="194">
        <v>0.00031</v>
      </c>
      <c r="T325" s="195">
        <f>S325*H325</f>
        <v>0.034534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96" t="s">
        <v>256</v>
      </c>
      <c r="AT325" s="196" t="s">
        <v>189</v>
      </c>
      <c r="AU325" s="196" t="s">
        <v>89</v>
      </c>
      <c r="AY325" s="14" t="s">
        <v>186</v>
      </c>
      <c r="BE325" s="197">
        <f>IF(N325="základní",J325,0)</f>
        <v>0</v>
      </c>
      <c r="BF325" s="197">
        <f>IF(N325="snížená",J325,0)</f>
        <v>0</v>
      </c>
      <c r="BG325" s="197">
        <f>IF(N325="zákl. přenesená",J325,0)</f>
        <v>0</v>
      </c>
      <c r="BH325" s="197">
        <f>IF(N325="sníž. přenesená",J325,0)</f>
        <v>0</v>
      </c>
      <c r="BI325" s="197">
        <f>IF(N325="nulová",J325,0)</f>
        <v>0</v>
      </c>
      <c r="BJ325" s="14" t="s">
        <v>87</v>
      </c>
      <c r="BK325" s="197">
        <f>ROUND(I325*H325,1)</f>
        <v>0</v>
      </c>
      <c r="BL325" s="14" t="s">
        <v>256</v>
      </c>
      <c r="BM325" s="196" t="s">
        <v>812</v>
      </c>
    </row>
    <row r="326" spans="1:65" s="2" customFormat="1" ht="16.5" customHeight="1">
      <c r="A326" s="31"/>
      <c r="B326" s="32"/>
      <c r="C326" s="184" t="s">
        <v>795</v>
      </c>
      <c r="D326" s="184" t="s">
        <v>189</v>
      </c>
      <c r="E326" s="185" t="s">
        <v>814</v>
      </c>
      <c r="F326" s="186" t="s">
        <v>815</v>
      </c>
      <c r="G326" s="187" t="s">
        <v>197</v>
      </c>
      <c r="H326" s="188">
        <v>111.4</v>
      </c>
      <c r="I326" s="189"/>
      <c r="J326" s="190">
        <f>ROUND(I326*H326,1)</f>
        <v>0</v>
      </c>
      <c r="K326" s="191"/>
      <c r="L326" s="36"/>
      <c r="M326" s="192" t="s">
        <v>1</v>
      </c>
      <c r="N326" s="193" t="s">
        <v>44</v>
      </c>
      <c r="O326" s="68"/>
      <c r="P326" s="194">
        <f>O326*H326</f>
        <v>0</v>
      </c>
      <c r="Q326" s="194">
        <v>0</v>
      </c>
      <c r="R326" s="194">
        <f>Q326*H326</f>
        <v>0</v>
      </c>
      <c r="S326" s="194">
        <v>0</v>
      </c>
      <c r="T326" s="195">
        <f>S326*H326</f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96" t="s">
        <v>256</v>
      </c>
      <c r="AT326" s="196" t="s">
        <v>189</v>
      </c>
      <c r="AU326" s="196" t="s">
        <v>89</v>
      </c>
      <c r="AY326" s="14" t="s">
        <v>186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14" t="s">
        <v>87</v>
      </c>
      <c r="BK326" s="197">
        <f>ROUND(I326*H326,1)</f>
        <v>0</v>
      </c>
      <c r="BL326" s="14" t="s">
        <v>256</v>
      </c>
      <c r="BM326" s="196" t="s">
        <v>816</v>
      </c>
    </row>
    <row r="327" spans="1:65" s="2" customFormat="1" ht="16.5" customHeight="1">
      <c r="A327" s="31"/>
      <c r="B327" s="32"/>
      <c r="C327" s="184" t="s">
        <v>799</v>
      </c>
      <c r="D327" s="184" t="s">
        <v>189</v>
      </c>
      <c r="E327" s="185" t="s">
        <v>818</v>
      </c>
      <c r="F327" s="186" t="s">
        <v>819</v>
      </c>
      <c r="G327" s="187" t="s">
        <v>197</v>
      </c>
      <c r="H327" s="188">
        <v>200.34</v>
      </c>
      <c r="I327" s="189"/>
      <c r="J327" s="190">
        <f>ROUND(I327*H327,1)</f>
        <v>0</v>
      </c>
      <c r="K327" s="191"/>
      <c r="L327" s="36"/>
      <c r="M327" s="192" t="s">
        <v>1</v>
      </c>
      <c r="N327" s="193" t="s">
        <v>44</v>
      </c>
      <c r="O327" s="68"/>
      <c r="P327" s="194">
        <f>O327*H327</f>
        <v>0</v>
      </c>
      <c r="Q327" s="194">
        <v>0.0002</v>
      </c>
      <c r="R327" s="194">
        <f>Q327*H327</f>
        <v>0.040068</v>
      </c>
      <c r="S327" s="194">
        <v>0</v>
      </c>
      <c r="T327" s="195">
        <f>S327*H327</f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96" t="s">
        <v>256</v>
      </c>
      <c r="AT327" s="196" t="s">
        <v>189</v>
      </c>
      <c r="AU327" s="196" t="s">
        <v>89</v>
      </c>
      <c r="AY327" s="14" t="s">
        <v>186</v>
      </c>
      <c r="BE327" s="197">
        <f>IF(N327="základní",J327,0)</f>
        <v>0</v>
      </c>
      <c r="BF327" s="197">
        <f>IF(N327="snížená",J327,0)</f>
        <v>0</v>
      </c>
      <c r="BG327" s="197">
        <f>IF(N327="zákl. přenesená",J327,0)</f>
        <v>0</v>
      </c>
      <c r="BH327" s="197">
        <f>IF(N327="sníž. přenesená",J327,0)</f>
        <v>0</v>
      </c>
      <c r="BI327" s="197">
        <f>IF(N327="nulová",J327,0)</f>
        <v>0</v>
      </c>
      <c r="BJ327" s="14" t="s">
        <v>87</v>
      </c>
      <c r="BK327" s="197">
        <f>ROUND(I327*H327,1)</f>
        <v>0</v>
      </c>
      <c r="BL327" s="14" t="s">
        <v>256</v>
      </c>
      <c r="BM327" s="196" t="s">
        <v>820</v>
      </c>
    </row>
    <row r="328" spans="1:65" s="2" customFormat="1" ht="16.5" customHeight="1">
      <c r="A328" s="31"/>
      <c r="B328" s="32"/>
      <c r="C328" s="184" t="s">
        <v>803</v>
      </c>
      <c r="D328" s="184" t="s">
        <v>189</v>
      </c>
      <c r="E328" s="185" t="s">
        <v>822</v>
      </c>
      <c r="F328" s="186" t="s">
        <v>823</v>
      </c>
      <c r="G328" s="187" t="s">
        <v>197</v>
      </c>
      <c r="H328" s="188">
        <v>30</v>
      </c>
      <c r="I328" s="189"/>
      <c r="J328" s="190">
        <f>ROUND(I328*H328,1)</f>
        <v>0</v>
      </c>
      <c r="K328" s="191"/>
      <c r="L328" s="36"/>
      <c r="M328" s="192" t="s">
        <v>1</v>
      </c>
      <c r="N328" s="193" t="s">
        <v>44</v>
      </c>
      <c r="O328" s="68"/>
      <c r="P328" s="194">
        <f>O328*H328</f>
        <v>0</v>
      </c>
      <c r="Q328" s="194">
        <v>2E-05</v>
      </c>
      <c r="R328" s="194">
        <f>Q328*H328</f>
        <v>0.0006000000000000001</v>
      </c>
      <c r="S328" s="194">
        <v>0</v>
      </c>
      <c r="T328" s="195">
        <f>S328*H328</f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96" t="s">
        <v>256</v>
      </c>
      <c r="AT328" s="196" t="s">
        <v>189</v>
      </c>
      <c r="AU328" s="196" t="s">
        <v>89</v>
      </c>
      <c r="AY328" s="14" t="s">
        <v>186</v>
      </c>
      <c r="BE328" s="197">
        <f>IF(N328="základní",J328,0)</f>
        <v>0</v>
      </c>
      <c r="BF328" s="197">
        <f>IF(N328="snížená",J328,0)</f>
        <v>0</v>
      </c>
      <c r="BG328" s="197">
        <f>IF(N328="zákl. přenesená",J328,0)</f>
        <v>0</v>
      </c>
      <c r="BH328" s="197">
        <f>IF(N328="sníž. přenesená",J328,0)</f>
        <v>0</v>
      </c>
      <c r="BI328" s="197">
        <f>IF(N328="nulová",J328,0)</f>
        <v>0</v>
      </c>
      <c r="BJ328" s="14" t="s">
        <v>87</v>
      </c>
      <c r="BK328" s="197">
        <f>ROUND(I328*H328,1)</f>
        <v>0</v>
      </c>
      <c r="BL328" s="14" t="s">
        <v>256</v>
      </c>
      <c r="BM328" s="196" t="s">
        <v>824</v>
      </c>
    </row>
    <row r="329" spans="1:65" s="2" customFormat="1" ht="21.75" customHeight="1">
      <c r="A329" s="31"/>
      <c r="B329" s="32"/>
      <c r="C329" s="184" t="s">
        <v>809</v>
      </c>
      <c r="D329" s="184" t="s">
        <v>189</v>
      </c>
      <c r="E329" s="185" t="s">
        <v>826</v>
      </c>
      <c r="F329" s="186" t="s">
        <v>827</v>
      </c>
      <c r="G329" s="187" t="s">
        <v>197</v>
      </c>
      <c r="H329" s="188">
        <v>200.34</v>
      </c>
      <c r="I329" s="189"/>
      <c r="J329" s="190">
        <f>ROUND(I329*H329,1)</f>
        <v>0</v>
      </c>
      <c r="K329" s="191"/>
      <c r="L329" s="36"/>
      <c r="M329" s="192" t="s">
        <v>1</v>
      </c>
      <c r="N329" s="193" t="s">
        <v>44</v>
      </c>
      <c r="O329" s="68"/>
      <c r="P329" s="194">
        <f>O329*H329</f>
        <v>0</v>
      </c>
      <c r="Q329" s="194">
        <v>0.00026</v>
      </c>
      <c r="R329" s="194">
        <f>Q329*H329</f>
        <v>0.05208839999999999</v>
      </c>
      <c r="S329" s="194">
        <v>0</v>
      </c>
      <c r="T329" s="195">
        <f>S329*H329</f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96" t="s">
        <v>256</v>
      </c>
      <c r="AT329" s="196" t="s">
        <v>189</v>
      </c>
      <c r="AU329" s="196" t="s">
        <v>89</v>
      </c>
      <c r="AY329" s="14" t="s">
        <v>186</v>
      </c>
      <c r="BE329" s="197">
        <f>IF(N329="základní",J329,0)</f>
        <v>0</v>
      </c>
      <c r="BF329" s="197">
        <f>IF(N329="snížená",J329,0)</f>
        <v>0</v>
      </c>
      <c r="BG329" s="197">
        <f>IF(N329="zákl. přenesená",J329,0)</f>
        <v>0</v>
      </c>
      <c r="BH329" s="197">
        <f>IF(N329="sníž. přenesená",J329,0)</f>
        <v>0</v>
      </c>
      <c r="BI329" s="197">
        <f>IF(N329="nulová",J329,0)</f>
        <v>0</v>
      </c>
      <c r="BJ329" s="14" t="s">
        <v>87</v>
      </c>
      <c r="BK329" s="197">
        <f>ROUND(I329*H329,1)</f>
        <v>0</v>
      </c>
      <c r="BL329" s="14" t="s">
        <v>256</v>
      </c>
      <c r="BM329" s="196" t="s">
        <v>828</v>
      </c>
    </row>
    <row r="330" spans="2:63" s="12" customFormat="1" ht="22.9" customHeight="1">
      <c r="B330" s="168"/>
      <c r="C330" s="169"/>
      <c r="D330" s="170" t="s">
        <v>78</v>
      </c>
      <c r="E330" s="182" t="s">
        <v>833</v>
      </c>
      <c r="F330" s="182" t="s">
        <v>834</v>
      </c>
      <c r="G330" s="169"/>
      <c r="H330" s="169"/>
      <c r="I330" s="172"/>
      <c r="J330" s="183">
        <f>BK330</f>
        <v>0</v>
      </c>
      <c r="K330" s="169"/>
      <c r="L330" s="174"/>
      <c r="M330" s="175"/>
      <c r="N330" s="176"/>
      <c r="O330" s="176"/>
      <c r="P330" s="177">
        <f>SUM(P331:P332)</f>
        <v>0</v>
      </c>
      <c r="Q330" s="176"/>
      <c r="R330" s="177">
        <f>SUM(R331:R332)</f>
        <v>0</v>
      </c>
      <c r="S330" s="176"/>
      <c r="T330" s="178">
        <f>SUM(T331:T332)</f>
        <v>0</v>
      </c>
      <c r="AR330" s="179" t="s">
        <v>89</v>
      </c>
      <c r="AT330" s="180" t="s">
        <v>78</v>
      </c>
      <c r="AU330" s="180" t="s">
        <v>87</v>
      </c>
      <c r="AY330" s="179" t="s">
        <v>186</v>
      </c>
      <c r="BK330" s="181">
        <f>SUM(BK331:BK332)</f>
        <v>0</v>
      </c>
    </row>
    <row r="331" spans="1:65" s="2" customFormat="1" ht="24.2" customHeight="1">
      <c r="A331" s="31"/>
      <c r="B331" s="32"/>
      <c r="C331" s="184" t="s">
        <v>813</v>
      </c>
      <c r="D331" s="184" t="s">
        <v>189</v>
      </c>
      <c r="E331" s="185" t="s">
        <v>836</v>
      </c>
      <c r="F331" s="186" t="s">
        <v>1454</v>
      </c>
      <c r="G331" s="187" t="s">
        <v>197</v>
      </c>
      <c r="H331" s="188">
        <v>26.362</v>
      </c>
      <c r="I331" s="189"/>
      <c r="J331" s="190">
        <f>ROUND(I331*H331,1)</f>
        <v>0</v>
      </c>
      <c r="K331" s="191"/>
      <c r="L331" s="36"/>
      <c r="M331" s="192" t="s">
        <v>1</v>
      </c>
      <c r="N331" s="193" t="s">
        <v>44</v>
      </c>
      <c r="O331" s="68"/>
      <c r="P331" s="194">
        <f>O331*H331</f>
        <v>0</v>
      </c>
      <c r="Q331" s="194">
        <v>0</v>
      </c>
      <c r="R331" s="194">
        <f>Q331*H331</f>
        <v>0</v>
      </c>
      <c r="S331" s="194">
        <v>0</v>
      </c>
      <c r="T331" s="195">
        <f>S331*H331</f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96" t="s">
        <v>256</v>
      </c>
      <c r="AT331" s="196" t="s">
        <v>189</v>
      </c>
      <c r="AU331" s="196" t="s">
        <v>89</v>
      </c>
      <c r="AY331" s="14" t="s">
        <v>186</v>
      </c>
      <c r="BE331" s="197">
        <f>IF(N331="základní",J331,0)</f>
        <v>0</v>
      </c>
      <c r="BF331" s="197">
        <f>IF(N331="snížená",J331,0)</f>
        <v>0</v>
      </c>
      <c r="BG331" s="197">
        <f>IF(N331="zákl. přenesená",J331,0)</f>
        <v>0</v>
      </c>
      <c r="BH331" s="197">
        <f>IF(N331="sníž. přenesená",J331,0)</f>
        <v>0</v>
      </c>
      <c r="BI331" s="197">
        <f>IF(N331="nulová",J331,0)</f>
        <v>0</v>
      </c>
      <c r="BJ331" s="14" t="s">
        <v>87</v>
      </c>
      <c r="BK331" s="197">
        <f>ROUND(I331*H331,1)</f>
        <v>0</v>
      </c>
      <c r="BL331" s="14" t="s">
        <v>256</v>
      </c>
      <c r="BM331" s="196" t="s">
        <v>838</v>
      </c>
    </row>
    <row r="332" spans="1:47" s="2" customFormat="1" ht="29.25">
      <c r="A332" s="31"/>
      <c r="B332" s="32"/>
      <c r="C332" s="33"/>
      <c r="D332" s="198" t="s">
        <v>206</v>
      </c>
      <c r="E332" s="33"/>
      <c r="F332" s="199" t="s">
        <v>1582</v>
      </c>
      <c r="G332" s="33"/>
      <c r="H332" s="33"/>
      <c r="I332" s="200"/>
      <c r="J332" s="33"/>
      <c r="K332" s="33"/>
      <c r="L332" s="36"/>
      <c r="M332" s="201"/>
      <c r="N332" s="202"/>
      <c r="O332" s="68"/>
      <c r="P332" s="68"/>
      <c r="Q332" s="68"/>
      <c r="R332" s="68"/>
      <c r="S332" s="68"/>
      <c r="T332" s="69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T332" s="14" t="s">
        <v>206</v>
      </c>
      <c r="AU332" s="14" t="s">
        <v>89</v>
      </c>
    </row>
    <row r="333" spans="2:63" s="12" customFormat="1" ht="25.9" customHeight="1">
      <c r="B333" s="168"/>
      <c r="C333" s="169"/>
      <c r="D333" s="170" t="s">
        <v>78</v>
      </c>
      <c r="E333" s="171" t="s">
        <v>840</v>
      </c>
      <c r="F333" s="171" t="s">
        <v>841</v>
      </c>
      <c r="G333" s="169"/>
      <c r="H333" s="169"/>
      <c r="I333" s="172"/>
      <c r="J333" s="173">
        <f>BK333</f>
        <v>0</v>
      </c>
      <c r="K333" s="169"/>
      <c r="L333" s="174"/>
      <c r="M333" s="175"/>
      <c r="N333" s="176"/>
      <c r="O333" s="176"/>
      <c r="P333" s="177">
        <f>SUM(P334:P335)</f>
        <v>0</v>
      </c>
      <c r="Q333" s="176"/>
      <c r="R333" s="177">
        <f>SUM(R334:R335)</f>
        <v>0</v>
      </c>
      <c r="S333" s="176"/>
      <c r="T333" s="178">
        <f>SUM(T334:T335)</f>
        <v>0</v>
      </c>
      <c r="AR333" s="179" t="s">
        <v>193</v>
      </c>
      <c r="AT333" s="180" t="s">
        <v>78</v>
      </c>
      <c r="AU333" s="180" t="s">
        <v>79</v>
      </c>
      <c r="AY333" s="179" t="s">
        <v>186</v>
      </c>
      <c r="BK333" s="181">
        <f>SUM(BK334:BK335)</f>
        <v>0</v>
      </c>
    </row>
    <row r="334" spans="1:65" s="2" customFormat="1" ht="16.5" customHeight="1">
      <c r="A334" s="31"/>
      <c r="B334" s="32"/>
      <c r="C334" s="184" t="s">
        <v>817</v>
      </c>
      <c r="D334" s="184" t="s">
        <v>189</v>
      </c>
      <c r="E334" s="185" t="s">
        <v>849</v>
      </c>
      <c r="F334" s="186" t="s">
        <v>850</v>
      </c>
      <c r="G334" s="187" t="s">
        <v>845</v>
      </c>
      <c r="H334" s="188">
        <v>8</v>
      </c>
      <c r="I334" s="189"/>
      <c r="J334" s="190">
        <f>ROUND(I334*H334,1)</f>
        <v>0</v>
      </c>
      <c r="K334" s="191"/>
      <c r="L334" s="36"/>
      <c r="M334" s="192" t="s">
        <v>1</v>
      </c>
      <c r="N334" s="193" t="s">
        <v>44</v>
      </c>
      <c r="O334" s="68"/>
      <c r="P334" s="194">
        <f>O334*H334</f>
        <v>0</v>
      </c>
      <c r="Q334" s="194">
        <v>0</v>
      </c>
      <c r="R334" s="194">
        <f>Q334*H334</f>
        <v>0</v>
      </c>
      <c r="S334" s="194">
        <v>0</v>
      </c>
      <c r="T334" s="195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96" t="s">
        <v>846</v>
      </c>
      <c r="AT334" s="196" t="s">
        <v>189</v>
      </c>
      <c r="AU334" s="196" t="s">
        <v>87</v>
      </c>
      <c r="AY334" s="14" t="s">
        <v>186</v>
      </c>
      <c r="BE334" s="197">
        <f>IF(N334="základní",J334,0)</f>
        <v>0</v>
      </c>
      <c r="BF334" s="197">
        <f>IF(N334="snížená",J334,0)</f>
        <v>0</v>
      </c>
      <c r="BG334" s="197">
        <f>IF(N334="zákl. přenesená",J334,0)</f>
        <v>0</v>
      </c>
      <c r="BH334" s="197">
        <f>IF(N334="sníž. přenesená",J334,0)</f>
        <v>0</v>
      </c>
      <c r="BI334" s="197">
        <f>IF(N334="nulová",J334,0)</f>
        <v>0</v>
      </c>
      <c r="BJ334" s="14" t="s">
        <v>87</v>
      </c>
      <c r="BK334" s="197">
        <f>ROUND(I334*H334,1)</f>
        <v>0</v>
      </c>
      <c r="BL334" s="14" t="s">
        <v>846</v>
      </c>
      <c r="BM334" s="196" t="s">
        <v>851</v>
      </c>
    </row>
    <row r="335" spans="1:65" s="2" customFormat="1" ht="16.5" customHeight="1">
      <c r="A335" s="31"/>
      <c r="B335" s="32"/>
      <c r="C335" s="184" t="s">
        <v>821</v>
      </c>
      <c r="D335" s="184" t="s">
        <v>189</v>
      </c>
      <c r="E335" s="185" t="s">
        <v>853</v>
      </c>
      <c r="F335" s="186" t="s">
        <v>854</v>
      </c>
      <c r="G335" s="187" t="s">
        <v>845</v>
      </c>
      <c r="H335" s="188">
        <v>2</v>
      </c>
      <c r="I335" s="189"/>
      <c r="J335" s="190">
        <f>ROUND(I335*H335,1)</f>
        <v>0</v>
      </c>
      <c r="K335" s="191"/>
      <c r="L335" s="36"/>
      <c r="M335" s="214" t="s">
        <v>1</v>
      </c>
      <c r="N335" s="215" t="s">
        <v>44</v>
      </c>
      <c r="O335" s="216"/>
      <c r="P335" s="217">
        <f>O335*H335</f>
        <v>0</v>
      </c>
      <c r="Q335" s="217">
        <v>0</v>
      </c>
      <c r="R335" s="217">
        <f>Q335*H335</f>
        <v>0</v>
      </c>
      <c r="S335" s="217">
        <v>0</v>
      </c>
      <c r="T335" s="218">
        <f>S335*H335</f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96" t="s">
        <v>846</v>
      </c>
      <c r="AT335" s="196" t="s">
        <v>189</v>
      </c>
      <c r="AU335" s="196" t="s">
        <v>87</v>
      </c>
      <c r="AY335" s="14" t="s">
        <v>186</v>
      </c>
      <c r="BE335" s="197">
        <f>IF(N335="základní",J335,0)</f>
        <v>0</v>
      </c>
      <c r="BF335" s="197">
        <f>IF(N335="snížená",J335,0)</f>
        <v>0</v>
      </c>
      <c r="BG335" s="197">
        <f>IF(N335="zákl. přenesená",J335,0)</f>
        <v>0</v>
      </c>
      <c r="BH335" s="197">
        <f>IF(N335="sníž. přenesená",J335,0)</f>
        <v>0</v>
      </c>
      <c r="BI335" s="197">
        <f>IF(N335="nulová",J335,0)</f>
        <v>0</v>
      </c>
      <c r="BJ335" s="14" t="s">
        <v>87</v>
      </c>
      <c r="BK335" s="197">
        <f>ROUND(I335*H335,1)</f>
        <v>0</v>
      </c>
      <c r="BL335" s="14" t="s">
        <v>846</v>
      </c>
      <c r="BM335" s="196" t="s">
        <v>855</v>
      </c>
    </row>
    <row r="336" spans="1:31" s="2" customFormat="1" ht="6.95" customHeight="1">
      <c r="A336" s="31"/>
      <c r="B336" s="51"/>
      <c r="C336" s="52"/>
      <c r="D336" s="52"/>
      <c r="E336" s="52"/>
      <c r="F336" s="52"/>
      <c r="G336" s="52"/>
      <c r="H336" s="52"/>
      <c r="I336" s="52"/>
      <c r="J336" s="52"/>
      <c r="K336" s="52"/>
      <c r="L336" s="36"/>
      <c r="M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</row>
  </sheetData>
  <sheetProtection algorithmName="SHA-512" hashValue="PkBp7tLJMsHH/5x4rLgsJzsM8TeYkWkJklsBUPPOQdyy3VANYd/NpfErDjjkbQhO4Jea24B3lQzE2MJKE3muPA==" saltValue="d4oHqQhJ9HtD4ecv4fNlhBkXveHXOUS3pCs7NvzQKCmy1OTnOrnPTvFhqbOoR9cWITapz8HCVlFejLTy/EPDRA==" spinCount="100000" sheet="1" objects="1" scenarios="1" formatColumns="0" formatRows="0" autoFilter="0"/>
  <autoFilter ref="C138:K335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4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125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1583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ROUND(J139,1)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ROUND((SUM(BE139:BE414)),1)</f>
        <v>0</v>
      </c>
      <c r="G33" s="31"/>
      <c r="H33" s="31"/>
      <c r="I33" s="121">
        <v>0.21</v>
      </c>
      <c r="J33" s="120">
        <f>ROUND(((SUM(BE139:BE414))*I33),1)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ROUND((SUM(BF139:BF414)),1)</f>
        <v>0</v>
      </c>
      <c r="G34" s="31"/>
      <c r="H34" s="31"/>
      <c r="I34" s="121">
        <v>0.15</v>
      </c>
      <c r="J34" s="120">
        <f>ROUND(((SUM(BF139:BF414))*I34),1)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ROUND((SUM(BG139:BG414)),1)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ROUND((SUM(BH139:BH414)),1)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ROUND((SUM(BI139:BI414)),1)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2.1.1.13. - Bezbariérové toalety a toalety pro zaměstnance 101    3.NP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J139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J140</f>
        <v>0</v>
      </c>
      <c r="K97" s="145"/>
      <c r="L97" s="149"/>
    </row>
    <row r="98" spans="2:12" s="10" customFormat="1" ht="19.9" customHeight="1">
      <c r="B98" s="150"/>
      <c r="C98" s="151"/>
      <c r="D98" s="152" t="s">
        <v>857</v>
      </c>
      <c r="E98" s="153"/>
      <c r="F98" s="153"/>
      <c r="G98" s="153"/>
      <c r="H98" s="153"/>
      <c r="I98" s="153"/>
      <c r="J98" s="154">
        <f>J141</f>
        <v>0</v>
      </c>
      <c r="K98" s="151"/>
      <c r="L98" s="155"/>
    </row>
    <row r="99" spans="2:12" s="10" customFormat="1" ht="19.9" customHeight="1">
      <c r="B99" s="150"/>
      <c r="C99" s="151"/>
      <c r="D99" s="152" t="s">
        <v>150</v>
      </c>
      <c r="E99" s="153"/>
      <c r="F99" s="153"/>
      <c r="G99" s="153"/>
      <c r="H99" s="153"/>
      <c r="I99" s="153"/>
      <c r="J99" s="154">
        <f>J147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151</v>
      </c>
      <c r="E100" s="153"/>
      <c r="F100" s="153"/>
      <c r="G100" s="153"/>
      <c r="H100" s="153"/>
      <c r="I100" s="153"/>
      <c r="J100" s="154">
        <f>J160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152</v>
      </c>
      <c r="E101" s="153"/>
      <c r="F101" s="153"/>
      <c r="G101" s="153"/>
      <c r="H101" s="153"/>
      <c r="I101" s="153"/>
      <c r="J101" s="154">
        <f>J177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153</v>
      </c>
      <c r="E102" s="153"/>
      <c r="F102" s="153"/>
      <c r="G102" s="153"/>
      <c r="H102" s="153"/>
      <c r="I102" s="153"/>
      <c r="J102" s="154">
        <f>J184</f>
        <v>0</v>
      </c>
      <c r="K102" s="151"/>
      <c r="L102" s="155"/>
    </row>
    <row r="103" spans="2:12" s="9" customFormat="1" ht="24.95" customHeight="1">
      <c r="B103" s="144"/>
      <c r="C103" s="145"/>
      <c r="D103" s="146" t="s">
        <v>154</v>
      </c>
      <c r="E103" s="147"/>
      <c r="F103" s="147"/>
      <c r="G103" s="147"/>
      <c r="H103" s="147"/>
      <c r="I103" s="147"/>
      <c r="J103" s="148">
        <f>J187</f>
        <v>0</v>
      </c>
      <c r="K103" s="145"/>
      <c r="L103" s="149"/>
    </row>
    <row r="104" spans="2:12" s="10" customFormat="1" ht="19.9" customHeight="1">
      <c r="B104" s="150"/>
      <c r="C104" s="151"/>
      <c r="D104" s="152" t="s">
        <v>155</v>
      </c>
      <c r="E104" s="153"/>
      <c r="F104" s="153"/>
      <c r="G104" s="153"/>
      <c r="H104" s="153"/>
      <c r="I104" s="153"/>
      <c r="J104" s="154">
        <f>J188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156</v>
      </c>
      <c r="E105" s="153"/>
      <c r="F105" s="153"/>
      <c r="G105" s="153"/>
      <c r="H105" s="153"/>
      <c r="I105" s="153"/>
      <c r="J105" s="154">
        <f>J210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157</v>
      </c>
      <c r="E106" s="153"/>
      <c r="F106" s="153"/>
      <c r="G106" s="153"/>
      <c r="H106" s="153"/>
      <c r="I106" s="153"/>
      <c r="J106" s="154">
        <f>J231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1584</v>
      </c>
      <c r="E107" s="153"/>
      <c r="F107" s="153"/>
      <c r="G107" s="153"/>
      <c r="H107" s="153"/>
      <c r="I107" s="153"/>
      <c r="J107" s="154">
        <f>J294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158</v>
      </c>
      <c r="E108" s="153"/>
      <c r="F108" s="153"/>
      <c r="G108" s="153"/>
      <c r="H108" s="153"/>
      <c r="I108" s="153"/>
      <c r="J108" s="154">
        <f>J301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159</v>
      </c>
      <c r="E109" s="153"/>
      <c r="F109" s="153"/>
      <c r="G109" s="153"/>
      <c r="H109" s="153"/>
      <c r="I109" s="153"/>
      <c r="J109" s="154">
        <f>J310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160</v>
      </c>
      <c r="E110" s="153"/>
      <c r="F110" s="153"/>
      <c r="G110" s="153"/>
      <c r="H110" s="153"/>
      <c r="I110" s="153"/>
      <c r="J110" s="154">
        <f>J320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161</v>
      </c>
      <c r="E111" s="153"/>
      <c r="F111" s="153"/>
      <c r="G111" s="153"/>
      <c r="H111" s="153"/>
      <c r="I111" s="153"/>
      <c r="J111" s="154">
        <f>J328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927</v>
      </c>
      <c r="E112" s="153"/>
      <c r="F112" s="153"/>
      <c r="G112" s="153"/>
      <c r="H112" s="153"/>
      <c r="I112" s="153"/>
      <c r="J112" s="154">
        <f>J333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1234</v>
      </c>
      <c r="E113" s="153"/>
      <c r="F113" s="153"/>
      <c r="G113" s="153"/>
      <c r="H113" s="153"/>
      <c r="I113" s="153"/>
      <c r="J113" s="154">
        <f>J336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163</v>
      </c>
      <c r="E114" s="153"/>
      <c r="F114" s="153"/>
      <c r="G114" s="153"/>
      <c r="H114" s="153"/>
      <c r="I114" s="153"/>
      <c r="J114" s="154">
        <f>J355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928</v>
      </c>
      <c r="E115" s="153"/>
      <c r="F115" s="153"/>
      <c r="G115" s="153"/>
      <c r="H115" s="153"/>
      <c r="I115" s="153"/>
      <c r="J115" s="154">
        <f>J369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166</v>
      </c>
      <c r="E116" s="153"/>
      <c r="F116" s="153"/>
      <c r="G116" s="153"/>
      <c r="H116" s="153"/>
      <c r="I116" s="153"/>
      <c r="J116" s="154">
        <f>J383</f>
        <v>0</v>
      </c>
      <c r="K116" s="151"/>
      <c r="L116" s="155"/>
    </row>
    <row r="117" spans="2:12" s="10" customFormat="1" ht="19.9" customHeight="1">
      <c r="B117" s="150"/>
      <c r="C117" s="151"/>
      <c r="D117" s="152" t="s">
        <v>167</v>
      </c>
      <c r="E117" s="153"/>
      <c r="F117" s="153"/>
      <c r="G117" s="153"/>
      <c r="H117" s="153"/>
      <c r="I117" s="153"/>
      <c r="J117" s="154">
        <f>J395</f>
        <v>0</v>
      </c>
      <c r="K117" s="151"/>
      <c r="L117" s="155"/>
    </row>
    <row r="118" spans="2:12" s="10" customFormat="1" ht="19.9" customHeight="1">
      <c r="B118" s="150"/>
      <c r="C118" s="151"/>
      <c r="D118" s="152" t="s">
        <v>168</v>
      </c>
      <c r="E118" s="153"/>
      <c r="F118" s="153"/>
      <c r="G118" s="153"/>
      <c r="H118" s="153"/>
      <c r="I118" s="153"/>
      <c r="J118" s="154">
        <f>J406</f>
        <v>0</v>
      </c>
      <c r="K118" s="151"/>
      <c r="L118" s="155"/>
    </row>
    <row r="119" spans="2:12" s="9" customFormat="1" ht="24.95" customHeight="1">
      <c r="B119" s="144"/>
      <c r="C119" s="145"/>
      <c r="D119" s="146" t="s">
        <v>170</v>
      </c>
      <c r="E119" s="147"/>
      <c r="F119" s="147"/>
      <c r="G119" s="147"/>
      <c r="H119" s="147"/>
      <c r="I119" s="147"/>
      <c r="J119" s="148">
        <f>J410</f>
        <v>0</v>
      </c>
      <c r="K119" s="145"/>
      <c r="L119" s="149"/>
    </row>
    <row r="120" spans="1:31" s="2" customFormat="1" ht="21.7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5" spans="1:31" s="2" customFormat="1" ht="6.95" customHeight="1">
      <c r="A125" s="31"/>
      <c r="B125" s="53"/>
      <c r="C125" s="54"/>
      <c r="D125" s="54"/>
      <c r="E125" s="54"/>
      <c r="F125" s="54"/>
      <c r="G125" s="54"/>
      <c r="H125" s="54"/>
      <c r="I125" s="54"/>
      <c r="J125" s="54"/>
      <c r="K125" s="54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24.95" customHeight="1">
      <c r="A126" s="31"/>
      <c r="B126" s="32"/>
      <c r="C126" s="20" t="s">
        <v>171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16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6.5" customHeight="1">
      <c r="A129" s="31"/>
      <c r="B129" s="32"/>
      <c r="C129" s="33"/>
      <c r="D129" s="33"/>
      <c r="E129" s="270" t="str">
        <f>E7</f>
        <v>Odborné učebny G Brandýs – Gymnázium J.S. Machara</v>
      </c>
      <c r="F129" s="271"/>
      <c r="G129" s="271"/>
      <c r="H129" s="271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2" customHeight="1">
      <c r="A130" s="31"/>
      <c r="B130" s="32"/>
      <c r="C130" s="26" t="s">
        <v>142</v>
      </c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6.5" customHeight="1">
      <c r="A131" s="31"/>
      <c r="B131" s="32"/>
      <c r="C131" s="33"/>
      <c r="D131" s="33"/>
      <c r="E131" s="226" t="str">
        <f>E9</f>
        <v>2.1.1.13. - Bezbariérové toalety a toalety pro zaměstnance 101    3.NP</v>
      </c>
      <c r="F131" s="272"/>
      <c r="G131" s="272"/>
      <c r="H131" s="272"/>
      <c r="I131" s="33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6.9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2" customHeight="1">
      <c r="A133" s="31"/>
      <c r="B133" s="32"/>
      <c r="C133" s="26" t="s">
        <v>20</v>
      </c>
      <c r="D133" s="33"/>
      <c r="E133" s="33"/>
      <c r="F133" s="24" t="str">
        <f>F12</f>
        <v xml:space="preserve">Gymnázium J. S. Machara, Královická 668  </v>
      </c>
      <c r="G133" s="33"/>
      <c r="H133" s="33"/>
      <c r="I133" s="26" t="s">
        <v>22</v>
      </c>
      <c r="J133" s="63" t="str">
        <f>IF(J12="","",J12)</f>
        <v>15. 5. 2022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6.95" customHeight="1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40.15" customHeight="1">
      <c r="A135" s="31"/>
      <c r="B135" s="32"/>
      <c r="C135" s="26" t="s">
        <v>24</v>
      </c>
      <c r="D135" s="33"/>
      <c r="E135" s="33"/>
      <c r="F135" s="24" t="str">
        <f>E15</f>
        <v>Středočeský kraj, Praha 5, Zborovská 81/11</v>
      </c>
      <c r="G135" s="33"/>
      <c r="H135" s="33"/>
      <c r="I135" s="26" t="s">
        <v>31</v>
      </c>
      <c r="J135" s="29" t="str">
        <f>E21</f>
        <v>Stebau s.r.o., Jižní 870, 500 03 Hradec Králové</v>
      </c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15.2" customHeight="1">
      <c r="A136" s="31"/>
      <c r="B136" s="32"/>
      <c r="C136" s="26" t="s">
        <v>29</v>
      </c>
      <c r="D136" s="33"/>
      <c r="E136" s="33"/>
      <c r="F136" s="24" t="str">
        <f>IF(E18="","",E18)</f>
        <v>Vyplň údaj</v>
      </c>
      <c r="G136" s="33"/>
      <c r="H136" s="33"/>
      <c r="I136" s="26" t="s">
        <v>35</v>
      </c>
      <c r="J136" s="29" t="str">
        <f>E24</f>
        <v xml:space="preserve"> </v>
      </c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10.35" customHeight="1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48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11" customFormat="1" ht="29.25" customHeight="1">
      <c r="A138" s="156"/>
      <c r="B138" s="157"/>
      <c r="C138" s="158" t="s">
        <v>172</v>
      </c>
      <c r="D138" s="159" t="s">
        <v>64</v>
      </c>
      <c r="E138" s="159" t="s">
        <v>60</v>
      </c>
      <c r="F138" s="159" t="s">
        <v>61</v>
      </c>
      <c r="G138" s="159" t="s">
        <v>173</v>
      </c>
      <c r="H138" s="159" t="s">
        <v>174</v>
      </c>
      <c r="I138" s="159" t="s">
        <v>175</v>
      </c>
      <c r="J138" s="160" t="s">
        <v>146</v>
      </c>
      <c r="K138" s="161" t="s">
        <v>176</v>
      </c>
      <c r="L138" s="162"/>
      <c r="M138" s="72" t="s">
        <v>1</v>
      </c>
      <c r="N138" s="73" t="s">
        <v>43</v>
      </c>
      <c r="O138" s="73" t="s">
        <v>177</v>
      </c>
      <c r="P138" s="73" t="s">
        <v>178</v>
      </c>
      <c r="Q138" s="73" t="s">
        <v>179</v>
      </c>
      <c r="R138" s="73" t="s">
        <v>180</v>
      </c>
      <c r="S138" s="73" t="s">
        <v>181</v>
      </c>
      <c r="T138" s="74" t="s">
        <v>182</v>
      </c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</row>
    <row r="139" spans="1:63" s="2" customFormat="1" ht="22.9" customHeight="1">
      <c r="A139" s="31"/>
      <c r="B139" s="32"/>
      <c r="C139" s="79" t="s">
        <v>183</v>
      </c>
      <c r="D139" s="33"/>
      <c r="E139" s="33"/>
      <c r="F139" s="33"/>
      <c r="G139" s="33"/>
      <c r="H139" s="33"/>
      <c r="I139" s="33"/>
      <c r="J139" s="163">
        <f>BK139</f>
        <v>0</v>
      </c>
      <c r="K139" s="33"/>
      <c r="L139" s="36"/>
      <c r="M139" s="75"/>
      <c r="N139" s="164"/>
      <c r="O139" s="76"/>
      <c r="P139" s="165">
        <f>P140+P187+P410</f>
        <v>0</v>
      </c>
      <c r="Q139" s="76"/>
      <c r="R139" s="165">
        <f>R140+R187+R410</f>
        <v>13.260709729999999</v>
      </c>
      <c r="S139" s="76"/>
      <c r="T139" s="166">
        <f>T140+T187+T410</f>
        <v>26.225512000000002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78</v>
      </c>
      <c r="AU139" s="14" t="s">
        <v>148</v>
      </c>
      <c r="BK139" s="167">
        <f>BK140+BK187+BK410</f>
        <v>0</v>
      </c>
    </row>
    <row r="140" spans="2:63" s="12" customFormat="1" ht="25.9" customHeight="1">
      <c r="B140" s="168"/>
      <c r="C140" s="169"/>
      <c r="D140" s="170" t="s">
        <v>78</v>
      </c>
      <c r="E140" s="171" t="s">
        <v>184</v>
      </c>
      <c r="F140" s="171" t="s">
        <v>185</v>
      </c>
      <c r="G140" s="169"/>
      <c r="H140" s="169"/>
      <c r="I140" s="172"/>
      <c r="J140" s="173">
        <f>BK140</f>
        <v>0</v>
      </c>
      <c r="K140" s="169"/>
      <c r="L140" s="174"/>
      <c r="M140" s="175"/>
      <c r="N140" s="176"/>
      <c r="O140" s="176"/>
      <c r="P140" s="177">
        <f>P141+P147+P160+P177+P184</f>
        <v>0</v>
      </c>
      <c r="Q140" s="176"/>
      <c r="R140" s="177">
        <f>R141+R147+R160+R177+R184</f>
        <v>8.18982763</v>
      </c>
      <c r="S140" s="176"/>
      <c r="T140" s="178">
        <f>T141+T147+T160+T177+T184</f>
        <v>25.61568</v>
      </c>
      <c r="AR140" s="179" t="s">
        <v>87</v>
      </c>
      <c r="AT140" s="180" t="s">
        <v>78</v>
      </c>
      <c r="AU140" s="180" t="s">
        <v>79</v>
      </c>
      <c r="AY140" s="179" t="s">
        <v>186</v>
      </c>
      <c r="BK140" s="181">
        <f>BK141+BK147+BK160+BK177+BK184</f>
        <v>0</v>
      </c>
    </row>
    <row r="141" spans="2:63" s="12" customFormat="1" ht="22.9" customHeight="1">
      <c r="B141" s="168"/>
      <c r="C141" s="169"/>
      <c r="D141" s="170" t="s">
        <v>78</v>
      </c>
      <c r="E141" s="182" t="s">
        <v>199</v>
      </c>
      <c r="F141" s="182" t="s">
        <v>859</v>
      </c>
      <c r="G141" s="169"/>
      <c r="H141" s="169"/>
      <c r="I141" s="172"/>
      <c r="J141" s="183">
        <f>BK141</f>
        <v>0</v>
      </c>
      <c r="K141" s="169"/>
      <c r="L141" s="174"/>
      <c r="M141" s="175"/>
      <c r="N141" s="176"/>
      <c r="O141" s="176"/>
      <c r="P141" s="177">
        <f>SUM(P142:P146)</f>
        <v>0</v>
      </c>
      <c r="Q141" s="176"/>
      <c r="R141" s="177">
        <f>SUM(R142:R146)</f>
        <v>2.416725</v>
      </c>
      <c r="S141" s="176"/>
      <c r="T141" s="178">
        <f>SUM(T142:T146)</f>
        <v>0</v>
      </c>
      <c r="AR141" s="179" t="s">
        <v>87</v>
      </c>
      <c r="AT141" s="180" t="s">
        <v>78</v>
      </c>
      <c r="AU141" s="180" t="s">
        <v>87</v>
      </c>
      <c r="AY141" s="179" t="s">
        <v>186</v>
      </c>
      <c r="BK141" s="181">
        <f>SUM(BK142:BK146)</f>
        <v>0</v>
      </c>
    </row>
    <row r="142" spans="1:65" s="2" customFormat="1" ht="16.5" customHeight="1">
      <c r="A142" s="31"/>
      <c r="B142" s="32"/>
      <c r="C142" s="184" t="s">
        <v>87</v>
      </c>
      <c r="D142" s="184" t="s">
        <v>189</v>
      </c>
      <c r="E142" s="185" t="s">
        <v>860</v>
      </c>
      <c r="F142" s="186" t="s">
        <v>861</v>
      </c>
      <c r="G142" s="187" t="s">
        <v>218</v>
      </c>
      <c r="H142" s="188">
        <v>1.134</v>
      </c>
      <c r="I142" s="189"/>
      <c r="J142" s="190">
        <f>ROUND(I142*H142,1)</f>
        <v>0</v>
      </c>
      <c r="K142" s="191"/>
      <c r="L142" s="36"/>
      <c r="M142" s="192" t="s">
        <v>1</v>
      </c>
      <c r="N142" s="193" t="s">
        <v>44</v>
      </c>
      <c r="O142" s="68"/>
      <c r="P142" s="194">
        <f>O142*H142</f>
        <v>0</v>
      </c>
      <c r="Q142" s="194">
        <v>1.8775</v>
      </c>
      <c r="R142" s="194">
        <f>Q142*H142</f>
        <v>2.129085</v>
      </c>
      <c r="S142" s="194">
        <v>0</v>
      </c>
      <c r="T142" s="19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193</v>
      </c>
      <c r="AT142" s="196" t="s">
        <v>189</v>
      </c>
      <c r="AU142" s="196" t="s">
        <v>89</v>
      </c>
      <c r="AY142" s="14" t="s">
        <v>186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4" t="s">
        <v>87</v>
      </c>
      <c r="BK142" s="197">
        <f>ROUND(I142*H142,1)</f>
        <v>0</v>
      </c>
      <c r="BL142" s="14" t="s">
        <v>193</v>
      </c>
      <c r="BM142" s="196" t="s">
        <v>1585</v>
      </c>
    </row>
    <row r="143" spans="1:47" s="2" customFormat="1" ht="19.5">
      <c r="A143" s="31"/>
      <c r="B143" s="32"/>
      <c r="C143" s="33"/>
      <c r="D143" s="198" t="s">
        <v>206</v>
      </c>
      <c r="E143" s="33"/>
      <c r="F143" s="199" t="s">
        <v>1586</v>
      </c>
      <c r="G143" s="33"/>
      <c r="H143" s="33"/>
      <c r="I143" s="200"/>
      <c r="J143" s="33"/>
      <c r="K143" s="33"/>
      <c r="L143" s="36"/>
      <c r="M143" s="201"/>
      <c r="N143" s="202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206</v>
      </c>
      <c r="AU143" s="14" t="s">
        <v>89</v>
      </c>
    </row>
    <row r="144" spans="1:65" s="2" customFormat="1" ht="16.5" customHeight="1">
      <c r="A144" s="31"/>
      <c r="B144" s="32"/>
      <c r="C144" s="184" t="s">
        <v>89</v>
      </c>
      <c r="D144" s="184" t="s">
        <v>189</v>
      </c>
      <c r="E144" s="185" t="s">
        <v>1587</v>
      </c>
      <c r="F144" s="186" t="s">
        <v>1588</v>
      </c>
      <c r="G144" s="187" t="s">
        <v>192</v>
      </c>
      <c r="H144" s="188">
        <v>3</v>
      </c>
      <c r="I144" s="189"/>
      <c r="J144" s="190">
        <f>ROUND(I144*H144,1)</f>
        <v>0</v>
      </c>
      <c r="K144" s="191"/>
      <c r="L144" s="36"/>
      <c r="M144" s="192" t="s">
        <v>1</v>
      </c>
      <c r="N144" s="193" t="s">
        <v>44</v>
      </c>
      <c r="O144" s="68"/>
      <c r="P144" s="194">
        <f>O144*H144</f>
        <v>0</v>
      </c>
      <c r="Q144" s="194">
        <v>0.02588</v>
      </c>
      <c r="R144" s="194">
        <f>Q144*H144</f>
        <v>0.07764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193</v>
      </c>
      <c r="AT144" s="196" t="s">
        <v>189</v>
      </c>
      <c r="AU144" s="196" t="s">
        <v>89</v>
      </c>
      <c r="AY144" s="14" t="s">
        <v>186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87</v>
      </c>
      <c r="BK144" s="197">
        <f>ROUND(I144*H144,1)</f>
        <v>0</v>
      </c>
      <c r="BL144" s="14" t="s">
        <v>193</v>
      </c>
      <c r="BM144" s="196" t="s">
        <v>1589</v>
      </c>
    </row>
    <row r="145" spans="1:47" s="2" customFormat="1" ht="19.5">
      <c r="A145" s="31"/>
      <c r="B145" s="32"/>
      <c r="C145" s="33"/>
      <c r="D145" s="198" t="s">
        <v>206</v>
      </c>
      <c r="E145" s="33"/>
      <c r="F145" s="199" t="s">
        <v>1590</v>
      </c>
      <c r="G145" s="33"/>
      <c r="H145" s="33"/>
      <c r="I145" s="200"/>
      <c r="J145" s="33"/>
      <c r="K145" s="33"/>
      <c r="L145" s="36"/>
      <c r="M145" s="201"/>
      <c r="N145" s="202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206</v>
      </c>
      <c r="AU145" s="14" t="s">
        <v>89</v>
      </c>
    </row>
    <row r="146" spans="1:65" s="2" customFormat="1" ht="16.5" customHeight="1">
      <c r="A146" s="31"/>
      <c r="B146" s="32"/>
      <c r="C146" s="203" t="s">
        <v>199</v>
      </c>
      <c r="D146" s="203" t="s">
        <v>480</v>
      </c>
      <c r="E146" s="204" t="s">
        <v>1591</v>
      </c>
      <c r="F146" s="205" t="s">
        <v>1592</v>
      </c>
      <c r="G146" s="206" t="s">
        <v>192</v>
      </c>
      <c r="H146" s="207">
        <v>3</v>
      </c>
      <c r="I146" s="208"/>
      <c r="J146" s="209">
        <f>ROUND(I146*H146,1)</f>
        <v>0</v>
      </c>
      <c r="K146" s="210"/>
      <c r="L146" s="211"/>
      <c r="M146" s="212" t="s">
        <v>1</v>
      </c>
      <c r="N146" s="213" t="s">
        <v>44</v>
      </c>
      <c r="O146" s="68"/>
      <c r="P146" s="194">
        <f>O146*H146</f>
        <v>0</v>
      </c>
      <c r="Q146" s="194">
        <v>0.07</v>
      </c>
      <c r="R146" s="194">
        <f>Q146*H146</f>
        <v>0.21000000000000002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221</v>
      </c>
      <c r="AT146" s="196" t="s">
        <v>480</v>
      </c>
      <c r="AU146" s="196" t="s">
        <v>89</v>
      </c>
      <c r="AY146" s="14" t="s">
        <v>186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87</v>
      </c>
      <c r="BK146" s="197">
        <f>ROUND(I146*H146,1)</f>
        <v>0</v>
      </c>
      <c r="BL146" s="14" t="s">
        <v>193</v>
      </c>
      <c r="BM146" s="196" t="s">
        <v>1593</v>
      </c>
    </row>
    <row r="147" spans="2:63" s="12" customFormat="1" ht="22.9" customHeight="1">
      <c r="B147" s="168"/>
      <c r="C147" s="169"/>
      <c r="D147" s="170" t="s">
        <v>78</v>
      </c>
      <c r="E147" s="182" t="s">
        <v>187</v>
      </c>
      <c r="F147" s="182" t="s">
        <v>188</v>
      </c>
      <c r="G147" s="169"/>
      <c r="H147" s="169"/>
      <c r="I147" s="172"/>
      <c r="J147" s="183">
        <f>BK147</f>
        <v>0</v>
      </c>
      <c r="K147" s="169"/>
      <c r="L147" s="174"/>
      <c r="M147" s="175"/>
      <c r="N147" s="176"/>
      <c r="O147" s="176"/>
      <c r="P147" s="177">
        <f>SUM(P148:P159)</f>
        <v>0</v>
      </c>
      <c r="Q147" s="176"/>
      <c r="R147" s="177">
        <f>SUM(R148:R159)</f>
        <v>5.76810263</v>
      </c>
      <c r="S147" s="176"/>
      <c r="T147" s="178">
        <f>SUM(T148:T159)</f>
        <v>0</v>
      </c>
      <c r="AR147" s="179" t="s">
        <v>87</v>
      </c>
      <c r="AT147" s="180" t="s">
        <v>78</v>
      </c>
      <c r="AU147" s="180" t="s">
        <v>87</v>
      </c>
      <c r="AY147" s="179" t="s">
        <v>186</v>
      </c>
      <c r="BK147" s="181">
        <f>SUM(BK148:BK159)</f>
        <v>0</v>
      </c>
    </row>
    <row r="148" spans="1:65" s="2" customFormat="1" ht="16.5" customHeight="1">
      <c r="A148" s="31"/>
      <c r="B148" s="32"/>
      <c r="C148" s="184" t="s">
        <v>193</v>
      </c>
      <c r="D148" s="184" t="s">
        <v>189</v>
      </c>
      <c r="E148" s="185" t="s">
        <v>929</v>
      </c>
      <c r="F148" s="186" t="s">
        <v>930</v>
      </c>
      <c r="G148" s="187" t="s">
        <v>197</v>
      </c>
      <c r="H148" s="188">
        <v>68.25</v>
      </c>
      <c r="I148" s="189"/>
      <c r="J148" s="190">
        <f>ROUND(I148*H148,1)</f>
        <v>0</v>
      </c>
      <c r="K148" s="191"/>
      <c r="L148" s="36"/>
      <c r="M148" s="192" t="s">
        <v>1</v>
      </c>
      <c r="N148" s="193" t="s">
        <v>44</v>
      </c>
      <c r="O148" s="68"/>
      <c r="P148" s="194">
        <f>O148*H148</f>
        <v>0</v>
      </c>
      <c r="Q148" s="194">
        <v>0.00735</v>
      </c>
      <c r="R148" s="194">
        <f>Q148*H148</f>
        <v>0.5016375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193</v>
      </c>
      <c r="AT148" s="196" t="s">
        <v>189</v>
      </c>
      <c r="AU148" s="196" t="s">
        <v>89</v>
      </c>
      <c r="AY148" s="14" t="s">
        <v>186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87</v>
      </c>
      <c r="BK148" s="197">
        <f>ROUND(I148*H148,1)</f>
        <v>0</v>
      </c>
      <c r="BL148" s="14" t="s">
        <v>193</v>
      </c>
      <c r="BM148" s="196" t="s">
        <v>931</v>
      </c>
    </row>
    <row r="149" spans="1:47" s="2" customFormat="1" ht="29.25">
      <c r="A149" s="31"/>
      <c r="B149" s="32"/>
      <c r="C149" s="33"/>
      <c r="D149" s="198" t="s">
        <v>206</v>
      </c>
      <c r="E149" s="33"/>
      <c r="F149" s="199" t="s">
        <v>1594</v>
      </c>
      <c r="G149" s="33"/>
      <c r="H149" s="33"/>
      <c r="I149" s="200"/>
      <c r="J149" s="33"/>
      <c r="K149" s="33"/>
      <c r="L149" s="36"/>
      <c r="M149" s="201"/>
      <c r="N149" s="202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206</v>
      </c>
      <c r="AU149" s="14" t="s">
        <v>89</v>
      </c>
    </row>
    <row r="150" spans="1:65" s="2" customFormat="1" ht="16.5" customHeight="1">
      <c r="A150" s="31"/>
      <c r="B150" s="32"/>
      <c r="C150" s="184" t="s">
        <v>208</v>
      </c>
      <c r="D150" s="184" t="s">
        <v>189</v>
      </c>
      <c r="E150" s="185" t="s">
        <v>200</v>
      </c>
      <c r="F150" s="186" t="s">
        <v>201</v>
      </c>
      <c r="G150" s="187" t="s">
        <v>197</v>
      </c>
      <c r="H150" s="188">
        <v>3.66</v>
      </c>
      <c r="I150" s="189"/>
      <c r="J150" s="190">
        <f>ROUND(I150*H150,1)</f>
        <v>0</v>
      </c>
      <c r="K150" s="191"/>
      <c r="L150" s="36"/>
      <c r="M150" s="192" t="s">
        <v>1</v>
      </c>
      <c r="N150" s="193" t="s">
        <v>44</v>
      </c>
      <c r="O150" s="68"/>
      <c r="P150" s="194">
        <f>O150*H150</f>
        <v>0</v>
      </c>
      <c r="Q150" s="194">
        <v>0.04</v>
      </c>
      <c r="R150" s="194">
        <f>Q150*H150</f>
        <v>0.1464</v>
      </c>
      <c r="S150" s="194">
        <v>0</v>
      </c>
      <c r="T150" s="19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193</v>
      </c>
      <c r="AT150" s="196" t="s">
        <v>189</v>
      </c>
      <c r="AU150" s="196" t="s">
        <v>89</v>
      </c>
      <c r="AY150" s="14" t="s">
        <v>186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87</v>
      </c>
      <c r="BK150" s="197">
        <f>ROUND(I150*H150,1)</f>
        <v>0</v>
      </c>
      <c r="BL150" s="14" t="s">
        <v>193</v>
      </c>
      <c r="BM150" s="196" t="s">
        <v>202</v>
      </c>
    </row>
    <row r="151" spans="1:65" s="2" customFormat="1" ht="16.5" customHeight="1">
      <c r="A151" s="31"/>
      <c r="B151" s="32"/>
      <c r="C151" s="184" t="s">
        <v>187</v>
      </c>
      <c r="D151" s="184" t="s">
        <v>189</v>
      </c>
      <c r="E151" s="185" t="s">
        <v>1595</v>
      </c>
      <c r="F151" s="186" t="s">
        <v>1596</v>
      </c>
      <c r="G151" s="187" t="s">
        <v>197</v>
      </c>
      <c r="H151" s="188">
        <v>68.25</v>
      </c>
      <c r="I151" s="189"/>
      <c r="J151" s="190">
        <f>ROUND(I151*H151,1)</f>
        <v>0</v>
      </c>
      <c r="K151" s="191"/>
      <c r="L151" s="36"/>
      <c r="M151" s="192" t="s">
        <v>1</v>
      </c>
      <c r="N151" s="193" t="s">
        <v>44</v>
      </c>
      <c r="O151" s="68"/>
      <c r="P151" s="194">
        <f>O151*H151</f>
        <v>0</v>
      </c>
      <c r="Q151" s="194">
        <v>0.0154</v>
      </c>
      <c r="R151" s="194">
        <f>Q151*H151</f>
        <v>1.05105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193</v>
      </c>
      <c r="AT151" s="196" t="s">
        <v>189</v>
      </c>
      <c r="AU151" s="196" t="s">
        <v>89</v>
      </c>
      <c r="AY151" s="14" t="s">
        <v>186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87</v>
      </c>
      <c r="BK151" s="197">
        <f>ROUND(I151*H151,1)</f>
        <v>0</v>
      </c>
      <c r="BL151" s="14" t="s">
        <v>193</v>
      </c>
      <c r="BM151" s="196" t="s">
        <v>1597</v>
      </c>
    </row>
    <row r="152" spans="1:65" s="2" customFormat="1" ht="16.5" customHeight="1">
      <c r="A152" s="31"/>
      <c r="B152" s="32"/>
      <c r="C152" s="184" t="s">
        <v>215</v>
      </c>
      <c r="D152" s="184" t="s">
        <v>189</v>
      </c>
      <c r="E152" s="185" t="s">
        <v>209</v>
      </c>
      <c r="F152" s="186" t="s">
        <v>210</v>
      </c>
      <c r="G152" s="187" t="s">
        <v>197</v>
      </c>
      <c r="H152" s="188">
        <v>2.5</v>
      </c>
      <c r="I152" s="189"/>
      <c r="J152" s="190">
        <f>ROUND(I152*H152,1)</f>
        <v>0</v>
      </c>
      <c r="K152" s="191"/>
      <c r="L152" s="36"/>
      <c r="M152" s="192" t="s">
        <v>1</v>
      </c>
      <c r="N152" s="193" t="s">
        <v>44</v>
      </c>
      <c r="O152" s="68"/>
      <c r="P152" s="194">
        <f>O152*H152</f>
        <v>0</v>
      </c>
      <c r="Q152" s="194">
        <v>0.03358</v>
      </c>
      <c r="R152" s="194">
        <f>Q152*H152</f>
        <v>0.08395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193</v>
      </c>
      <c r="AT152" s="196" t="s">
        <v>189</v>
      </c>
      <c r="AU152" s="196" t="s">
        <v>89</v>
      </c>
      <c r="AY152" s="14" t="s">
        <v>186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87</v>
      </c>
      <c r="BK152" s="197">
        <f>ROUND(I152*H152,1)</f>
        <v>0</v>
      </c>
      <c r="BL152" s="14" t="s">
        <v>193</v>
      </c>
      <c r="BM152" s="196" t="s">
        <v>211</v>
      </c>
    </row>
    <row r="153" spans="1:65" s="2" customFormat="1" ht="21.75" customHeight="1">
      <c r="A153" s="31"/>
      <c r="B153" s="32"/>
      <c r="C153" s="184" t="s">
        <v>221</v>
      </c>
      <c r="D153" s="184" t="s">
        <v>189</v>
      </c>
      <c r="E153" s="185" t="s">
        <v>936</v>
      </c>
      <c r="F153" s="186" t="s">
        <v>937</v>
      </c>
      <c r="G153" s="187" t="s">
        <v>218</v>
      </c>
      <c r="H153" s="188">
        <v>1.7</v>
      </c>
      <c r="I153" s="189"/>
      <c r="J153" s="190">
        <f>ROUND(I153*H153,1)</f>
        <v>0</v>
      </c>
      <c r="K153" s="191"/>
      <c r="L153" s="36"/>
      <c r="M153" s="192" t="s">
        <v>1</v>
      </c>
      <c r="N153" s="193" t="s">
        <v>44</v>
      </c>
      <c r="O153" s="68"/>
      <c r="P153" s="194">
        <f>O153*H153</f>
        <v>0</v>
      </c>
      <c r="Q153" s="194">
        <v>2.30102</v>
      </c>
      <c r="R153" s="194">
        <f>Q153*H153</f>
        <v>3.9117339999999996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193</v>
      </c>
      <c r="AT153" s="196" t="s">
        <v>189</v>
      </c>
      <c r="AU153" s="196" t="s">
        <v>89</v>
      </c>
      <c r="AY153" s="14" t="s">
        <v>186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87</v>
      </c>
      <c r="BK153" s="197">
        <f>ROUND(I153*H153,1)</f>
        <v>0</v>
      </c>
      <c r="BL153" s="14" t="s">
        <v>193</v>
      </c>
      <c r="BM153" s="196" t="s">
        <v>938</v>
      </c>
    </row>
    <row r="154" spans="1:47" s="2" customFormat="1" ht="29.25">
      <c r="A154" s="31"/>
      <c r="B154" s="32"/>
      <c r="C154" s="33"/>
      <c r="D154" s="198" t="s">
        <v>206</v>
      </c>
      <c r="E154" s="33"/>
      <c r="F154" s="199" t="s">
        <v>1598</v>
      </c>
      <c r="G154" s="33"/>
      <c r="H154" s="33"/>
      <c r="I154" s="200"/>
      <c r="J154" s="33"/>
      <c r="K154" s="33"/>
      <c r="L154" s="36"/>
      <c r="M154" s="201"/>
      <c r="N154" s="202"/>
      <c r="O154" s="68"/>
      <c r="P154" s="68"/>
      <c r="Q154" s="68"/>
      <c r="R154" s="68"/>
      <c r="S154" s="68"/>
      <c r="T154" s="69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4" t="s">
        <v>206</v>
      </c>
      <c r="AU154" s="14" t="s">
        <v>89</v>
      </c>
    </row>
    <row r="155" spans="1:65" s="2" customFormat="1" ht="16.5" customHeight="1">
      <c r="A155" s="31"/>
      <c r="B155" s="32"/>
      <c r="C155" s="184" t="s">
        <v>226</v>
      </c>
      <c r="D155" s="184" t="s">
        <v>189</v>
      </c>
      <c r="E155" s="185" t="s">
        <v>940</v>
      </c>
      <c r="F155" s="186" t="s">
        <v>941</v>
      </c>
      <c r="G155" s="187" t="s">
        <v>218</v>
      </c>
      <c r="H155" s="188">
        <v>1.7</v>
      </c>
      <c r="I155" s="189"/>
      <c r="J155" s="190">
        <f>ROUND(I155*H155,1)</f>
        <v>0</v>
      </c>
      <c r="K155" s="191"/>
      <c r="L155" s="36"/>
      <c r="M155" s="192" t="s">
        <v>1</v>
      </c>
      <c r="N155" s="193" t="s">
        <v>44</v>
      </c>
      <c r="O155" s="68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193</v>
      </c>
      <c r="AT155" s="196" t="s">
        <v>189</v>
      </c>
      <c r="AU155" s="196" t="s">
        <v>89</v>
      </c>
      <c r="AY155" s="14" t="s">
        <v>186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87</v>
      </c>
      <c r="BK155" s="197">
        <f>ROUND(I155*H155,1)</f>
        <v>0</v>
      </c>
      <c r="BL155" s="14" t="s">
        <v>193</v>
      </c>
      <c r="BM155" s="196" t="s">
        <v>942</v>
      </c>
    </row>
    <row r="156" spans="1:65" s="2" customFormat="1" ht="21.75" customHeight="1">
      <c r="A156" s="31"/>
      <c r="B156" s="32"/>
      <c r="C156" s="184" t="s">
        <v>231</v>
      </c>
      <c r="D156" s="184" t="s">
        <v>189</v>
      </c>
      <c r="E156" s="185" t="s">
        <v>943</v>
      </c>
      <c r="F156" s="186" t="s">
        <v>944</v>
      </c>
      <c r="G156" s="187" t="s">
        <v>218</v>
      </c>
      <c r="H156" s="188">
        <v>1.7</v>
      </c>
      <c r="I156" s="189"/>
      <c r="J156" s="190">
        <f>ROUND(I156*H156,1)</f>
        <v>0</v>
      </c>
      <c r="K156" s="191"/>
      <c r="L156" s="36"/>
      <c r="M156" s="192" t="s">
        <v>1</v>
      </c>
      <c r="N156" s="193" t="s">
        <v>44</v>
      </c>
      <c r="O156" s="68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193</v>
      </c>
      <c r="AT156" s="196" t="s">
        <v>189</v>
      </c>
      <c r="AU156" s="196" t="s">
        <v>89</v>
      </c>
      <c r="AY156" s="14" t="s">
        <v>186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4" t="s">
        <v>87</v>
      </c>
      <c r="BK156" s="197">
        <f>ROUND(I156*H156,1)</f>
        <v>0</v>
      </c>
      <c r="BL156" s="14" t="s">
        <v>193</v>
      </c>
      <c r="BM156" s="196" t="s">
        <v>945</v>
      </c>
    </row>
    <row r="157" spans="1:65" s="2" customFormat="1" ht="16.5" customHeight="1">
      <c r="A157" s="31"/>
      <c r="B157" s="32"/>
      <c r="C157" s="184" t="s">
        <v>235</v>
      </c>
      <c r="D157" s="184" t="s">
        <v>189</v>
      </c>
      <c r="E157" s="185" t="s">
        <v>946</v>
      </c>
      <c r="F157" s="186" t="s">
        <v>947</v>
      </c>
      <c r="G157" s="187" t="s">
        <v>270</v>
      </c>
      <c r="H157" s="188">
        <v>0.069</v>
      </c>
      <c r="I157" s="189"/>
      <c r="J157" s="190">
        <f>ROUND(I157*H157,1)</f>
        <v>0</v>
      </c>
      <c r="K157" s="191"/>
      <c r="L157" s="36"/>
      <c r="M157" s="192" t="s">
        <v>1</v>
      </c>
      <c r="N157" s="193" t="s">
        <v>44</v>
      </c>
      <c r="O157" s="68"/>
      <c r="P157" s="194">
        <f>O157*H157</f>
        <v>0</v>
      </c>
      <c r="Q157" s="194">
        <v>1.06277</v>
      </c>
      <c r="R157" s="194">
        <f>Q157*H157</f>
        <v>0.07333113000000001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193</v>
      </c>
      <c r="AT157" s="196" t="s">
        <v>189</v>
      </c>
      <c r="AU157" s="196" t="s">
        <v>89</v>
      </c>
      <c r="AY157" s="14" t="s">
        <v>186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87</v>
      </c>
      <c r="BK157" s="197">
        <f>ROUND(I157*H157,1)</f>
        <v>0</v>
      </c>
      <c r="BL157" s="14" t="s">
        <v>193</v>
      </c>
      <c r="BM157" s="196" t="s">
        <v>948</v>
      </c>
    </row>
    <row r="158" spans="1:65" s="2" customFormat="1" ht="16.5" customHeight="1">
      <c r="A158" s="31"/>
      <c r="B158" s="32"/>
      <c r="C158" s="184" t="s">
        <v>240</v>
      </c>
      <c r="D158" s="184" t="s">
        <v>189</v>
      </c>
      <c r="E158" s="185" t="s">
        <v>222</v>
      </c>
      <c r="F158" s="186" t="s">
        <v>223</v>
      </c>
      <c r="G158" s="187" t="s">
        <v>192</v>
      </c>
      <c r="H158" s="188">
        <v>2</v>
      </c>
      <c r="I158" s="189"/>
      <c r="J158" s="190">
        <f>ROUND(I158*H158,1)</f>
        <v>0</v>
      </c>
      <c r="K158" s="191"/>
      <c r="L158" s="36"/>
      <c r="M158" s="192" t="s">
        <v>1</v>
      </c>
      <c r="N158" s="193" t="s">
        <v>44</v>
      </c>
      <c r="O158" s="68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193</v>
      </c>
      <c r="AT158" s="196" t="s">
        <v>189</v>
      </c>
      <c r="AU158" s="196" t="s">
        <v>89</v>
      </c>
      <c r="AY158" s="14" t="s">
        <v>186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4" t="s">
        <v>87</v>
      </c>
      <c r="BK158" s="197">
        <f>ROUND(I158*H158,1)</f>
        <v>0</v>
      </c>
      <c r="BL158" s="14" t="s">
        <v>193</v>
      </c>
      <c r="BM158" s="196" t="s">
        <v>1599</v>
      </c>
    </row>
    <row r="159" spans="1:47" s="2" customFormat="1" ht="29.25">
      <c r="A159" s="31"/>
      <c r="B159" s="32"/>
      <c r="C159" s="33"/>
      <c r="D159" s="198" t="s">
        <v>206</v>
      </c>
      <c r="E159" s="33"/>
      <c r="F159" s="199" t="s">
        <v>1600</v>
      </c>
      <c r="G159" s="33"/>
      <c r="H159" s="33"/>
      <c r="I159" s="200"/>
      <c r="J159" s="33"/>
      <c r="K159" s="33"/>
      <c r="L159" s="36"/>
      <c r="M159" s="201"/>
      <c r="N159" s="202"/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4" t="s">
        <v>206</v>
      </c>
      <c r="AU159" s="14" t="s">
        <v>89</v>
      </c>
    </row>
    <row r="160" spans="2:63" s="12" customFormat="1" ht="22.9" customHeight="1">
      <c r="B160" s="168"/>
      <c r="C160" s="169"/>
      <c r="D160" s="170" t="s">
        <v>78</v>
      </c>
      <c r="E160" s="182" t="s">
        <v>226</v>
      </c>
      <c r="F160" s="182" t="s">
        <v>227</v>
      </c>
      <c r="G160" s="169"/>
      <c r="H160" s="169"/>
      <c r="I160" s="172"/>
      <c r="J160" s="183">
        <f>BK160</f>
        <v>0</v>
      </c>
      <c r="K160" s="169"/>
      <c r="L160" s="174"/>
      <c r="M160" s="175"/>
      <c r="N160" s="176"/>
      <c r="O160" s="176"/>
      <c r="P160" s="177">
        <f>SUM(P161:P176)</f>
        <v>0</v>
      </c>
      <c r="Q160" s="176"/>
      <c r="R160" s="177">
        <f>SUM(R161:R176)</f>
        <v>0.005000000000000001</v>
      </c>
      <c r="S160" s="176"/>
      <c r="T160" s="178">
        <f>SUM(T161:T176)</f>
        <v>25.61568</v>
      </c>
      <c r="AR160" s="179" t="s">
        <v>87</v>
      </c>
      <c r="AT160" s="180" t="s">
        <v>78</v>
      </c>
      <c r="AU160" s="180" t="s">
        <v>87</v>
      </c>
      <c r="AY160" s="179" t="s">
        <v>186</v>
      </c>
      <c r="BK160" s="181">
        <f>SUM(BK161:BK176)</f>
        <v>0</v>
      </c>
    </row>
    <row r="161" spans="1:65" s="2" customFormat="1" ht="24.2" customHeight="1">
      <c r="A161" s="31"/>
      <c r="B161" s="32"/>
      <c r="C161" s="184" t="s">
        <v>244</v>
      </c>
      <c r="D161" s="184" t="s">
        <v>189</v>
      </c>
      <c r="E161" s="185" t="s">
        <v>228</v>
      </c>
      <c r="F161" s="186" t="s">
        <v>229</v>
      </c>
      <c r="G161" s="187" t="s">
        <v>197</v>
      </c>
      <c r="H161" s="188">
        <v>20</v>
      </c>
      <c r="I161" s="189"/>
      <c r="J161" s="190">
        <f>ROUND(I161*H161,1)</f>
        <v>0</v>
      </c>
      <c r="K161" s="191"/>
      <c r="L161" s="36"/>
      <c r="M161" s="192" t="s">
        <v>1</v>
      </c>
      <c r="N161" s="193" t="s">
        <v>44</v>
      </c>
      <c r="O161" s="68"/>
      <c r="P161" s="194">
        <f>O161*H161</f>
        <v>0</v>
      </c>
      <c r="Q161" s="194">
        <v>0.00021</v>
      </c>
      <c r="R161" s="194">
        <f>Q161*H161</f>
        <v>0.004200000000000001</v>
      </c>
      <c r="S161" s="194">
        <v>0</v>
      </c>
      <c r="T161" s="19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193</v>
      </c>
      <c r="AT161" s="196" t="s">
        <v>189</v>
      </c>
      <c r="AU161" s="196" t="s">
        <v>89</v>
      </c>
      <c r="AY161" s="14" t="s">
        <v>186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4" t="s">
        <v>87</v>
      </c>
      <c r="BK161" s="197">
        <f>ROUND(I161*H161,1)</f>
        <v>0</v>
      </c>
      <c r="BL161" s="14" t="s">
        <v>193</v>
      </c>
      <c r="BM161" s="196" t="s">
        <v>949</v>
      </c>
    </row>
    <row r="162" spans="1:65" s="2" customFormat="1" ht="16.5" customHeight="1">
      <c r="A162" s="31"/>
      <c r="B162" s="32"/>
      <c r="C162" s="184" t="s">
        <v>248</v>
      </c>
      <c r="D162" s="184" t="s">
        <v>189</v>
      </c>
      <c r="E162" s="185" t="s">
        <v>232</v>
      </c>
      <c r="F162" s="186" t="s">
        <v>233</v>
      </c>
      <c r="G162" s="187" t="s">
        <v>197</v>
      </c>
      <c r="H162" s="188">
        <v>20</v>
      </c>
      <c r="I162" s="189"/>
      <c r="J162" s="190">
        <f>ROUND(I162*H162,1)</f>
        <v>0</v>
      </c>
      <c r="K162" s="191"/>
      <c r="L162" s="36"/>
      <c r="M162" s="192" t="s">
        <v>1</v>
      </c>
      <c r="N162" s="193" t="s">
        <v>44</v>
      </c>
      <c r="O162" s="68"/>
      <c r="P162" s="194">
        <f>O162*H162</f>
        <v>0</v>
      </c>
      <c r="Q162" s="194">
        <v>4E-05</v>
      </c>
      <c r="R162" s="194">
        <f>Q162*H162</f>
        <v>0.0008</v>
      </c>
      <c r="S162" s="194">
        <v>0</v>
      </c>
      <c r="T162" s="19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193</v>
      </c>
      <c r="AT162" s="196" t="s">
        <v>189</v>
      </c>
      <c r="AU162" s="196" t="s">
        <v>89</v>
      </c>
      <c r="AY162" s="14" t="s">
        <v>186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4" t="s">
        <v>87</v>
      </c>
      <c r="BK162" s="197">
        <f>ROUND(I162*H162,1)</f>
        <v>0</v>
      </c>
      <c r="BL162" s="14" t="s">
        <v>193</v>
      </c>
      <c r="BM162" s="196" t="s">
        <v>234</v>
      </c>
    </row>
    <row r="163" spans="1:65" s="2" customFormat="1" ht="16.5" customHeight="1">
      <c r="A163" s="31"/>
      <c r="B163" s="32"/>
      <c r="C163" s="184" t="s">
        <v>8</v>
      </c>
      <c r="D163" s="184" t="s">
        <v>189</v>
      </c>
      <c r="E163" s="185" t="s">
        <v>1601</v>
      </c>
      <c r="F163" s="186" t="s">
        <v>1602</v>
      </c>
      <c r="G163" s="187" t="s">
        <v>197</v>
      </c>
      <c r="H163" s="188">
        <v>50</v>
      </c>
      <c r="I163" s="189"/>
      <c r="J163" s="190">
        <f>ROUND(I163*H163,1)</f>
        <v>0</v>
      </c>
      <c r="K163" s="191"/>
      <c r="L163" s="36"/>
      <c r="M163" s="192" t="s">
        <v>1</v>
      </c>
      <c r="N163" s="193" t="s">
        <v>44</v>
      </c>
      <c r="O163" s="68"/>
      <c r="P163" s="194">
        <f>O163*H163</f>
        <v>0</v>
      </c>
      <c r="Q163" s="194">
        <v>0</v>
      </c>
      <c r="R163" s="194">
        <f>Q163*H163</f>
        <v>0</v>
      </c>
      <c r="S163" s="194">
        <v>0.261</v>
      </c>
      <c r="T163" s="195">
        <f>S163*H163</f>
        <v>13.05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193</v>
      </c>
      <c r="AT163" s="196" t="s">
        <v>189</v>
      </c>
      <c r="AU163" s="196" t="s">
        <v>89</v>
      </c>
      <c r="AY163" s="14" t="s">
        <v>186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4" t="s">
        <v>87</v>
      </c>
      <c r="BK163" s="197">
        <f>ROUND(I163*H163,1)</f>
        <v>0</v>
      </c>
      <c r="BL163" s="14" t="s">
        <v>193</v>
      </c>
      <c r="BM163" s="196" t="s">
        <v>1603</v>
      </c>
    </row>
    <row r="164" spans="1:47" s="2" customFormat="1" ht="19.5">
      <c r="A164" s="31"/>
      <c r="B164" s="32"/>
      <c r="C164" s="33"/>
      <c r="D164" s="198" t="s">
        <v>206</v>
      </c>
      <c r="E164" s="33"/>
      <c r="F164" s="199" t="s">
        <v>1604</v>
      </c>
      <c r="G164" s="33"/>
      <c r="H164" s="33"/>
      <c r="I164" s="200"/>
      <c r="J164" s="33"/>
      <c r="K164" s="33"/>
      <c r="L164" s="36"/>
      <c r="M164" s="201"/>
      <c r="N164" s="202"/>
      <c r="O164" s="68"/>
      <c r="P164" s="68"/>
      <c r="Q164" s="68"/>
      <c r="R164" s="68"/>
      <c r="S164" s="68"/>
      <c r="T164" s="69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4" t="s">
        <v>206</v>
      </c>
      <c r="AU164" s="14" t="s">
        <v>89</v>
      </c>
    </row>
    <row r="165" spans="1:65" s="2" customFormat="1" ht="21.75" customHeight="1">
      <c r="A165" s="31"/>
      <c r="B165" s="32"/>
      <c r="C165" s="184" t="s">
        <v>256</v>
      </c>
      <c r="D165" s="184" t="s">
        <v>189</v>
      </c>
      <c r="E165" s="185" t="s">
        <v>950</v>
      </c>
      <c r="F165" s="186" t="s">
        <v>951</v>
      </c>
      <c r="G165" s="187" t="s">
        <v>218</v>
      </c>
      <c r="H165" s="188">
        <v>2.054</v>
      </c>
      <c r="I165" s="189"/>
      <c r="J165" s="190">
        <f>ROUND(I165*H165,1)</f>
        <v>0</v>
      </c>
      <c r="K165" s="191"/>
      <c r="L165" s="36"/>
      <c r="M165" s="192" t="s">
        <v>1</v>
      </c>
      <c r="N165" s="193" t="s">
        <v>44</v>
      </c>
      <c r="O165" s="68"/>
      <c r="P165" s="194">
        <f>O165*H165</f>
        <v>0</v>
      </c>
      <c r="Q165" s="194">
        <v>0</v>
      </c>
      <c r="R165" s="194">
        <f>Q165*H165</f>
        <v>0</v>
      </c>
      <c r="S165" s="194">
        <v>2.2</v>
      </c>
      <c r="T165" s="195">
        <f>S165*H165</f>
        <v>4.5188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193</v>
      </c>
      <c r="AT165" s="196" t="s">
        <v>189</v>
      </c>
      <c r="AU165" s="196" t="s">
        <v>89</v>
      </c>
      <c r="AY165" s="14" t="s">
        <v>186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4" t="s">
        <v>87</v>
      </c>
      <c r="BK165" s="197">
        <f>ROUND(I165*H165,1)</f>
        <v>0</v>
      </c>
      <c r="BL165" s="14" t="s">
        <v>193</v>
      </c>
      <c r="BM165" s="196" t="s">
        <v>952</v>
      </c>
    </row>
    <row r="166" spans="1:47" s="2" customFormat="1" ht="19.5">
      <c r="A166" s="31"/>
      <c r="B166" s="32"/>
      <c r="C166" s="33"/>
      <c r="D166" s="198" t="s">
        <v>206</v>
      </c>
      <c r="E166" s="33"/>
      <c r="F166" s="199" t="s">
        <v>1605</v>
      </c>
      <c r="G166" s="33"/>
      <c r="H166" s="33"/>
      <c r="I166" s="200"/>
      <c r="J166" s="33"/>
      <c r="K166" s="33"/>
      <c r="L166" s="36"/>
      <c r="M166" s="201"/>
      <c r="N166" s="202"/>
      <c r="O166" s="68"/>
      <c r="P166" s="68"/>
      <c r="Q166" s="68"/>
      <c r="R166" s="68"/>
      <c r="S166" s="68"/>
      <c r="T166" s="69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4" t="s">
        <v>206</v>
      </c>
      <c r="AU166" s="14" t="s">
        <v>89</v>
      </c>
    </row>
    <row r="167" spans="1:65" s="2" customFormat="1" ht="16.5" customHeight="1">
      <c r="A167" s="31"/>
      <c r="B167" s="32"/>
      <c r="C167" s="184" t="s">
        <v>260</v>
      </c>
      <c r="D167" s="184" t="s">
        <v>189</v>
      </c>
      <c r="E167" s="185" t="s">
        <v>241</v>
      </c>
      <c r="F167" s="186" t="s">
        <v>242</v>
      </c>
      <c r="G167" s="187" t="s">
        <v>197</v>
      </c>
      <c r="H167" s="188">
        <v>2.5</v>
      </c>
      <c r="I167" s="189"/>
      <c r="J167" s="190">
        <f>ROUND(I167*H167,1)</f>
        <v>0</v>
      </c>
      <c r="K167" s="191"/>
      <c r="L167" s="36"/>
      <c r="M167" s="192" t="s">
        <v>1</v>
      </c>
      <c r="N167" s="193" t="s">
        <v>44</v>
      </c>
      <c r="O167" s="68"/>
      <c r="P167" s="194">
        <f>O167*H167</f>
        <v>0</v>
      </c>
      <c r="Q167" s="194">
        <v>0</v>
      </c>
      <c r="R167" s="194">
        <f>Q167*H167</f>
        <v>0</v>
      </c>
      <c r="S167" s="194">
        <v>0.055</v>
      </c>
      <c r="T167" s="195">
        <f>S167*H167</f>
        <v>0.1375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193</v>
      </c>
      <c r="AT167" s="196" t="s">
        <v>189</v>
      </c>
      <c r="AU167" s="196" t="s">
        <v>89</v>
      </c>
      <c r="AY167" s="14" t="s">
        <v>186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4" t="s">
        <v>87</v>
      </c>
      <c r="BK167" s="197">
        <f>ROUND(I167*H167,1)</f>
        <v>0</v>
      </c>
      <c r="BL167" s="14" t="s">
        <v>193</v>
      </c>
      <c r="BM167" s="196" t="s">
        <v>243</v>
      </c>
    </row>
    <row r="168" spans="1:65" s="2" customFormat="1" ht="16.5" customHeight="1">
      <c r="A168" s="31"/>
      <c r="B168" s="32"/>
      <c r="C168" s="184" t="s">
        <v>267</v>
      </c>
      <c r="D168" s="184" t="s">
        <v>189</v>
      </c>
      <c r="E168" s="185" t="s">
        <v>249</v>
      </c>
      <c r="F168" s="186" t="s">
        <v>250</v>
      </c>
      <c r="G168" s="187" t="s">
        <v>197</v>
      </c>
      <c r="H168" s="188">
        <v>0.5</v>
      </c>
      <c r="I168" s="189"/>
      <c r="J168" s="190">
        <f>ROUND(I168*H168,1)</f>
        <v>0</v>
      </c>
      <c r="K168" s="191"/>
      <c r="L168" s="36"/>
      <c r="M168" s="192" t="s">
        <v>1</v>
      </c>
      <c r="N168" s="193" t="s">
        <v>44</v>
      </c>
      <c r="O168" s="68"/>
      <c r="P168" s="194">
        <f>O168*H168</f>
        <v>0</v>
      </c>
      <c r="Q168" s="194">
        <v>0</v>
      </c>
      <c r="R168" s="194">
        <f>Q168*H168</f>
        <v>0</v>
      </c>
      <c r="S168" s="194">
        <v>0.065</v>
      </c>
      <c r="T168" s="195">
        <f>S168*H168</f>
        <v>0.0325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193</v>
      </c>
      <c r="AT168" s="196" t="s">
        <v>189</v>
      </c>
      <c r="AU168" s="196" t="s">
        <v>89</v>
      </c>
      <c r="AY168" s="14" t="s">
        <v>186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4" t="s">
        <v>87</v>
      </c>
      <c r="BK168" s="197">
        <f>ROUND(I168*H168,1)</f>
        <v>0</v>
      </c>
      <c r="BL168" s="14" t="s">
        <v>193</v>
      </c>
      <c r="BM168" s="196" t="s">
        <v>1606</v>
      </c>
    </row>
    <row r="169" spans="1:47" s="2" customFormat="1" ht="19.5">
      <c r="A169" s="31"/>
      <c r="B169" s="32"/>
      <c r="C169" s="33"/>
      <c r="D169" s="198" t="s">
        <v>206</v>
      </c>
      <c r="E169" s="33"/>
      <c r="F169" s="199" t="s">
        <v>1374</v>
      </c>
      <c r="G169" s="33"/>
      <c r="H169" s="33"/>
      <c r="I169" s="200"/>
      <c r="J169" s="33"/>
      <c r="K169" s="33"/>
      <c r="L169" s="36"/>
      <c r="M169" s="201"/>
      <c r="N169" s="202"/>
      <c r="O169" s="68"/>
      <c r="P169" s="68"/>
      <c r="Q169" s="68"/>
      <c r="R169" s="68"/>
      <c r="S169" s="68"/>
      <c r="T169" s="69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4" t="s">
        <v>206</v>
      </c>
      <c r="AU169" s="14" t="s">
        <v>89</v>
      </c>
    </row>
    <row r="170" spans="1:65" s="2" customFormat="1" ht="16.5" customHeight="1">
      <c r="A170" s="31"/>
      <c r="B170" s="32"/>
      <c r="C170" s="184" t="s">
        <v>272</v>
      </c>
      <c r="D170" s="184" t="s">
        <v>189</v>
      </c>
      <c r="E170" s="185" t="s">
        <v>1607</v>
      </c>
      <c r="F170" s="186" t="s">
        <v>1608</v>
      </c>
      <c r="G170" s="187" t="s">
        <v>218</v>
      </c>
      <c r="H170" s="188">
        <v>1.089</v>
      </c>
      <c r="I170" s="189"/>
      <c r="J170" s="190">
        <f>ROUND(I170*H170,1)</f>
        <v>0</v>
      </c>
      <c r="K170" s="191"/>
      <c r="L170" s="36"/>
      <c r="M170" s="192" t="s">
        <v>1</v>
      </c>
      <c r="N170" s="193" t="s">
        <v>44</v>
      </c>
      <c r="O170" s="68"/>
      <c r="P170" s="194">
        <f>O170*H170</f>
        <v>0</v>
      </c>
      <c r="Q170" s="194">
        <v>0</v>
      </c>
      <c r="R170" s="194">
        <f>Q170*H170</f>
        <v>0</v>
      </c>
      <c r="S170" s="194">
        <v>1.8</v>
      </c>
      <c r="T170" s="195">
        <f>S170*H170</f>
        <v>1.9602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193</v>
      </c>
      <c r="AT170" s="196" t="s">
        <v>189</v>
      </c>
      <c r="AU170" s="196" t="s">
        <v>89</v>
      </c>
      <c r="AY170" s="14" t="s">
        <v>186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4" t="s">
        <v>87</v>
      </c>
      <c r="BK170" s="197">
        <f>ROUND(I170*H170,1)</f>
        <v>0</v>
      </c>
      <c r="BL170" s="14" t="s">
        <v>193</v>
      </c>
      <c r="BM170" s="196" t="s">
        <v>1609</v>
      </c>
    </row>
    <row r="171" spans="1:47" s="2" customFormat="1" ht="19.5">
      <c r="A171" s="31"/>
      <c r="B171" s="32"/>
      <c r="C171" s="33"/>
      <c r="D171" s="198" t="s">
        <v>206</v>
      </c>
      <c r="E171" s="33"/>
      <c r="F171" s="199" t="s">
        <v>1610</v>
      </c>
      <c r="G171" s="33"/>
      <c r="H171" s="33"/>
      <c r="I171" s="200"/>
      <c r="J171" s="33"/>
      <c r="K171" s="33"/>
      <c r="L171" s="36"/>
      <c r="M171" s="201"/>
      <c r="N171" s="202"/>
      <c r="O171" s="68"/>
      <c r="P171" s="68"/>
      <c r="Q171" s="68"/>
      <c r="R171" s="68"/>
      <c r="S171" s="68"/>
      <c r="T171" s="69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4" t="s">
        <v>206</v>
      </c>
      <c r="AU171" s="14" t="s">
        <v>89</v>
      </c>
    </row>
    <row r="172" spans="1:65" s="2" customFormat="1" ht="16.5" customHeight="1">
      <c r="A172" s="31"/>
      <c r="B172" s="32"/>
      <c r="C172" s="184" t="s">
        <v>276</v>
      </c>
      <c r="D172" s="184" t="s">
        <v>189</v>
      </c>
      <c r="E172" s="185" t="s">
        <v>1611</v>
      </c>
      <c r="F172" s="186" t="s">
        <v>1612</v>
      </c>
      <c r="G172" s="187" t="s">
        <v>308</v>
      </c>
      <c r="H172" s="188">
        <v>4.8</v>
      </c>
      <c r="I172" s="189"/>
      <c r="J172" s="190">
        <f>ROUND(I172*H172,1)</f>
        <v>0</v>
      </c>
      <c r="K172" s="191"/>
      <c r="L172" s="36"/>
      <c r="M172" s="192" t="s">
        <v>1</v>
      </c>
      <c r="N172" s="193" t="s">
        <v>44</v>
      </c>
      <c r="O172" s="68"/>
      <c r="P172" s="194">
        <f>O172*H172</f>
        <v>0</v>
      </c>
      <c r="Q172" s="194">
        <v>0</v>
      </c>
      <c r="R172" s="194">
        <f>Q172*H172</f>
        <v>0</v>
      </c>
      <c r="S172" s="194">
        <v>0.065</v>
      </c>
      <c r="T172" s="195">
        <f>S172*H172</f>
        <v>0.312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193</v>
      </c>
      <c r="AT172" s="196" t="s">
        <v>189</v>
      </c>
      <c r="AU172" s="196" t="s">
        <v>89</v>
      </c>
      <c r="AY172" s="14" t="s">
        <v>186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4" t="s">
        <v>87</v>
      </c>
      <c r="BK172" s="197">
        <f>ROUND(I172*H172,1)</f>
        <v>0</v>
      </c>
      <c r="BL172" s="14" t="s">
        <v>193</v>
      </c>
      <c r="BM172" s="196" t="s">
        <v>1613</v>
      </c>
    </row>
    <row r="173" spans="1:47" s="2" customFormat="1" ht="29.25">
      <c r="A173" s="31"/>
      <c r="B173" s="32"/>
      <c r="C173" s="33"/>
      <c r="D173" s="198" t="s">
        <v>206</v>
      </c>
      <c r="E173" s="33"/>
      <c r="F173" s="199" t="s">
        <v>1614</v>
      </c>
      <c r="G173" s="33"/>
      <c r="H173" s="33"/>
      <c r="I173" s="200"/>
      <c r="J173" s="33"/>
      <c r="K173" s="33"/>
      <c r="L173" s="36"/>
      <c r="M173" s="201"/>
      <c r="N173" s="202"/>
      <c r="O173" s="68"/>
      <c r="P173" s="68"/>
      <c r="Q173" s="68"/>
      <c r="R173" s="68"/>
      <c r="S173" s="68"/>
      <c r="T173" s="69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4" t="s">
        <v>206</v>
      </c>
      <c r="AU173" s="14" t="s">
        <v>89</v>
      </c>
    </row>
    <row r="174" spans="1:65" s="2" customFormat="1" ht="21.75" customHeight="1">
      <c r="A174" s="31"/>
      <c r="B174" s="32"/>
      <c r="C174" s="184" t="s">
        <v>7</v>
      </c>
      <c r="D174" s="184" t="s">
        <v>189</v>
      </c>
      <c r="E174" s="185" t="s">
        <v>1081</v>
      </c>
      <c r="F174" s="186" t="s">
        <v>1082</v>
      </c>
      <c r="G174" s="187" t="s">
        <v>197</v>
      </c>
      <c r="H174" s="188">
        <v>67.5</v>
      </c>
      <c r="I174" s="189"/>
      <c r="J174" s="190">
        <f>ROUND(I174*H174,1)</f>
        <v>0</v>
      </c>
      <c r="K174" s="191"/>
      <c r="L174" s="36"/>
      <c r="M174" s="192" t="s">
        <v>1</v>
      </c>
      <c r="N174" s="193" t="s">
        <v>44</v>
      </c>
      <c r="O174" s="68"/>
      <c r="P174" s="194">
        <f>O174*H174</f>
        <v>0</v>
      </c>
      <c r="Q174" s="194">
        <v>0</v>
      </c>
      <c r="R174" s="194">
        <f>Q174*H174</f>
        <v>0</v>
      </c>
      <c r="S174" s="194">
        <v>0.046</v>
      </c>
      <c r="T174" s="195">
        <f>S174*H174</f>
        <v>3.105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193</v>
      </c>
      <c r="AT174" s="196" t="s">
        <v>189</v>
      </c>
      <c r="AU174" s="196" t="s">
        <v>89</v>
      </c>
      <c r="AY174" s="14" t="s">
        <v>186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4" t="s">
        <v>87</v>
      </c>
      <c r="BK174" s="197">
        <f>ROUND(I174*H174,1)</f>
        <v>0</v>
      </c>
      <c r="BL174" s="14" t="s">
        <v>193</v>
      </c>
      <c r="BM174" s="196" t="s">
        <v>1615</v>
      </c>
    </row>
    <row r="175" spans="1:65" s="2" customFormat="1" ht="16.5" customHeight="1">
      <c r="A175" s="31"/>
      <c r="B175" s="32"/>
      <c r="C175" s="184" t="s">
        <v>283</v>
      </c>
      <c r="D175" s="184" t="s">
        <v>189</v>
      </c>
      <c r="E175" s="185" t="s">
        <v>878</v>
      </c>
      <c r="F175" s="186" t="s">
        <v>879</v>
      </c>
      <c r="G175" s="187" t="s">
        <v>197</v>
      </c>
      <c r="H175" s="188">
        <v>36.76</v>
      </c>
      <c r="I175" s="189"/>
      <c r="J175" s="190">
        <f>ROUND(I175*H175,1)</f>
        <v>0</v>
      </c>
      <c r="K175" s="191"/>
      <c r="L175" s="36"/>
      <c r="M175" s="192" t="s">
        <v>1</v>
      </c>
      <c r="N175" s="193" t="s">
        <v>44</v>
      </c>
      <c r="O175" s="68"/>
      <c r="P175" s="194">
        <f>O175*H175</f>
        <v>0</v>
      </c>
      <c r="Q175" s="194">
        <v>0</v>
      </c>
      <c r="R175" s="194">
        <f>Q175*H175</f>
        <v>0</v>
      </c>
      <c r="S175" s="194">
        <v>0.068</v>
      </c>
      <c r="T175" s="195">
        <f>S175*H175</f>
        <v>2.49968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193</v>
      </c>
      <c r="AT175" s="196" t="s">
        <v>189</v>
      </c>
      <c r="AU175" s="196" t="s">
        <v>89</v>
      </c>
      <c r="AY175" s="14" t="s">
        <v>186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4" t="s">
        <v>87</v>
      </c>
      <c r="BK175" s="197">
        <f>ROUND(I175*H175,1)</f>
        <v>0</v>
      </c>
      <c r="BL175" s="14" t="s">
        <v>193</v>
      </c>
      <c r="BM175" s="196" t="s">
        <v>967</v>
      </c>
    </row>
    <row r="176" spans="1:47" s="2" customFormat="1" ht="19.5">
      <c r="A176" s="31"/>
      <c r="B176" s="32"/>
      <c r="C176" s="33"/>
      <c r="D176" s="198" t="s">
        <v>206</v>
      </c>
      <c r="E176" s="33"/>
      <c r="F176" s="199" t="s">
        <v>1616</v>
      </c>
      <c r="G176" s="33"/>
      <c r="H176" s="33"/>
      <c r="I176" s="200"/>
      <c r="J176" s="33"/>
      <c r="K176" s="33"/>
      <c r="L176" s="36"/>
      <c r="M176" s="201"/>
      <c r="N176" s="202"/>
      <c r="O176" s="68"/>
      <c r="P176" s="68"/>
      <c r="Q176" s="68"/>
      <c r="R176" s="68"/>
      <c r="S176" s="68"/>
      <c r="T176" s="69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4" t="s">
        <v>206</v>
      </c>
      <c r="AU176" s="14" t="s">
        <v>89</v>
      </c>
    </row>
    <row r="177" spans="2:63" s="12" customFormat="1" ht="22.9" customHeight="1">
      <c r="B177" s="168"/>
      <c r="C177" s="169"/>
      <c r="D177" s="170" t="s">
        <v>78</v>
      </c>
      <c r="E177" s="182" t="s">
        <v>265</v>
      </c>
      <c r="F177" s="182" t="s">
        <v>266</v>
      </c>
      <c r="G177" s="169"/>
      <c r="H177" s="169"/>
      <c r="I177" s="172"/>
      <c r="J177" s="183">
        <f>BK177</f>
        <v>0</v>
      </c>
      <c r="K177" s="169"/>
      <c r="L177" s="174"/>
      <c r="M177" s="175"/>
      <c r="N177" s="176"/>
      <c r="O177" s="176"/>
      <c r="P177" s="177">
        <f>SUM(P178:P183)</f>
        <v>0</v>
      </c>
      <c r="Q177" s="176"/>
      <c r="R177" s="177">
        <f>SUM(R178:R183)</f>
        <v>0</v>
      </c>
      <c r="S177" s="176"/>
      <c r="T177" s="178">
        <f>SUM(T178:T183)</f>
        <v>0</v>
      </c>
      <c r="AR177" s="179" t="s">
        <v>87</v>
      </c>
      <c r="AT177" s="180" t="s">
        <v>78</v>
      </c>
      <c r="AU177" s="180" t="s">
        <v>87</v>
      </c>
      <c r="AY177" s="179" t="s">
        <v>186</v>
      </c>
      <c r="BK177" s="181">
        <f>SUM(BK178:BK183)</f>
        <v>0</v>
      </c>
    </row>
    <row r="178" spans="1:65" s="2" customFormat="1" ht="16.5" customHeight="1">
      <c r="A178" s="31"/>
      <c r="B178" s="32"/>
      <c r="C178" s="184" t="s">
        <v>287</v>
      </c>
      <c r="D178" s="184" t="s">
        <v>189</v>
      </c>
      <c r="E178" s="185" t="s">
        <v>268</v>
      </c>
      <c r="F178" s="186" t="s">
        <v>269</v>
      </c>
      <c r="G178" s="187" t="s">
        <v>270</v>
      </c>
      <c r="H178" s="188">
        <v>26.226</v>
      </c>
      <c r="I178" s="189"/>
      <c r="J178" s="190">
        <f aca="true" t="shared" si="0" ref="J178:J183">ROUND(I178*H178,1)</f>
        <v>0</v>
      </c>
      <c r="K178" s="191"/>
      <c r="L178" s="36"/>
      <c r="M178" s="192" t="s">
        <v>1</v>
      </c>
      <c r="N178" s="193" t="s">
        <v>44</v>
      </c>
      <c r="O178" s="68"/>
      <c r="P178" s="194">
        <f aca="true" t="shared" si="1" ref="P178:P183">O178*H178</f>
        <v>0</v>
      </c>
      <c r="Q178" s="194">
        <v>0</v>
      </c>
      <c r="R178" s="194">
        <f aca="true" t="shared" si="2" ref="R178:R183">Q178*H178</f>
        <v>0</v>
      </c>
      <c r="S178" s="194">
        <v>0</v>
      </c>
      <c r="T178" s="195">
        <f aca="true" t="shared" si="3" ref="T178:T183"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193</v>
      </c>
      <c r="AT178" s="196" t="s">
        <v>189</v>
      </c>
      <c r="AU178" s="196" t="s">
        <v>89</v>
      </c>
      <c r="AY178" s="14" t="s">
        <v>186</v>
      </c>
      <c r="BE178" s="197">
        <f aca="true" t="shared" si="4" ref="BE178:BE183">IF(N178="základní",J178,0)</f>
        <v>0</v>
      </c>
      <c r="BF178" s="197">
        <f aca="true" t="shared" si="5" ref="BF178:BF183">IF(N178="snížená",J178,0)</f>
        <v>0</v>
      </c>
      <c r="BG178" s="197">
        <f aca="true" t="shared" si="6" ref="BG178:BG183">IF(N178="zákl. přenesená",J178,0)</f>
        <v>0</v>
      </c>
      <c r="BH178" s="197">
        <f aca="true" t="shared" si="7" ref="BH178:BH183">IF(N178="sníž. přenesená",J178,0)</f>
        <v>0</v>
      </c>
      <c r="BI178" s="197">
        <f aca="true" t="shared" si="8" ref="BI178:BI183">IF(N178="nulová",J178,0)</f>
        <v>0</v>
      </c>
      <c r="BJ178" s="14" t="s">
        <v>87</v>
      </c>
      <c r="BK178" s="197">
        <f aca="true" t="shared" si="9" ref="BK178:BK183">ROUND(I178*H178,1)</f>
        <v>0</v>
      </c>
      <c r="BL178" s="14" t="s">
        <v>193</v>
      </c>
      <c r="BM178" s="196" t="s">
        <v>271</v>
      </c>
    </row>
    <row r="179" spans="1:65" s="2" customFormat="1" ht="16.5" customHeight="1">
      <c r="A179" s="31"/>
      <c r="B179" s="32"/>
      <c r="C179" s="184" t="s">
        <v>293</v>
      </c>
      <c r="D179" s="184" t="s">
        <v>189</v>
      </c>
      <c r="E179" s="185" t="s">
        <v>273</v>
      </c>
      <c r="F179" s="186" t="s">
        <v>274</v>
      </c>
      <c r="G179" s="187" t="s">
        <v>270</v>
      </c>
      <c r="H179" s="188">
        <v>26.226</v>
      </c>
      <c r="I179" s="189"/>
      <c r="J179" s="190">
        <f t="shared" si="0"/>
        <v>0</v>
      </c>
      <c r="K179" s="191"/>
      <c r="L179" s="36"/>
      <c r="M179" s="192" t="s">
        <v>1</v>
      </c>
      <c r="N179" s="193" t="s">
        <v>44</v>
      </c>
      <c r="O179" s="68"/>
      <c r="P179" s="194">
        <f t="shared" si="1"/>
        <v>0</v>
      </c>
      <c r="Q179" s="194">
        <v>0</v>
      </c>
      <c r="R179" s="194">
        <f t="shared" si="2"/>
        <v>0</v>
      </c>
      <c r="S179" s="194">
        <v>0</v>
      </c>
      <c r="T179" s="195">
        <f t="shared" si="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193</v>
      </c>
      <c r="AT179" s="196" t="s">
        <v>189</v>
      </c>
      <c r="AU179" s="196" t="s">
        <v>89</v>
      </c>
      <c r="AY179" s="14" t="s">
        <v>186</v>
      </c>
      <c r="BE179" s="197">
        <f t="shared" si="4"/>
        <v>0</v>
      </c>
      <c r="BF179" s="197">
        <f t="shared" si="5"/>
        <v>0</v>
      </c>
      <c r="BG179" s="197">
        <f t="shared" si="6"/>
        <v>0</v>
      </c>
      <c r="BH179" s="197">
        <f t="shared" si="7"/>
        <v>0</v>
      </c>
      <c r="BI179" s="197">
        <f t="shared" si="8"/>
        <v>0</v>
      </c>
      <c r="BJ179" s="14" t="s">
        <v>87</v>
      </c>
      <c r="BK179" s="197">
        <f t="shared" si="9"/>
        <v>0</v>
      </c>
      <c r="BL179" s="14" t="s">
        <v>193</v>
      </c>
      <c r="BM179" s="196" t="s">
        <v>275</v>
      </c>
    </row>
    <row r="180" spans="1:65" s="2" customFormat="1" ht="21.75" customHeight="1">
      <c r="A180" s="31"/>
      <c r="B180" s="32"/>
      <c r="C180" s="184" t="s">
        <v>297</v>
      </c>
      <c r="D180" s="184" t="s">
        <v>189</v>
      </c>
      <c r="E180" s="185" t="s">
        <v>277</v>
      </c>
      <c r="F180" s="186" t="s">
        <v>278</v>
      </c>
      <c r="G180" s="187" t="s">
        <v>270</v>
      </c>
      <c r="H180" s="188">
        <v>26.226</v>
      </c>
      <c r="I180" s="189"/>
      <c r="J180" s="190">
        <f t="shared" si="0"/>
        <v>0</v>
      </c>
      <c r="K180" s="191"/>
      <c r="L180" s="36"/>
      <c r="M180" s="192" t="s">
        <v>1</v>
      </c>
      <c r="N180" s="193" t="s">
        <v>44</v>
      </c>
      <c r="O180" s="68"/>
      <c r="P180" s="194">
        <f t="shared" si="1"/>
        <v>0</v>
      </c>
      <c r="Q180" s="194">
        <v>0</v>
      </c>
      <c r="R180" s="194">
        <f t="shared" si="2"/>
        <v>0</v>
      </c>
      <c r="S180" s="194">
        <v>0</v>
      </c>
      <c r="T180" s="195">
        <f t="shared" si="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193</v>
      </c>
      <c r="AT180" s="196" t="s">
        <v>189</v>
      </c>
      <c r="AU180" s="196" t="s">
        <v>89</v>
      </c>
      <c r="AY180" s="14" t="s">
        <v>186</v>
      </c>
      <c r="BE180" s="197">
        <f t="shared" si="4"/>
        <v>0</v>
      </c>
      <c r="BF180" s="197">
        <f t="shared" si="5"/>
        <v>0</v>
      </c>
      <c r="BG180" s="197">
        <f t="shared" si="6"/>
        <v>0</v>
      </c>
      <c r="BH180" s="197">
        <f t="shared" si="7"/>
        <v>0</v>
      </c>
      <c r="BI180" s="197">
        <f t="shared" si="8"/>
        <v>0</v>
      </c>
      <c r="BJ180" s="14" t="s">
        <v>87</v>
      </c>
      <c r="BK180" s="197">
        <f t="shared" si="9"/>
        <v>0</v>
      </c>
      <c r="BL180" s="14" t="s">
        <v>193</v>
      </c>
      <c r="BM180" s="196" t="s">
        <v>279</v>
      </c>
    </row>
    <row r="181" spans="1:65" s="2" customFormat="1" ht="16.5" customHeight="1">
      <c r="A181" s="31"/>
      <c r="B181" s="32"/>
      <c r="C181" s="184" t="s">
        <v>305</v>
      </c>
      <c r="D181" s="184" t="s">
        <v>189</v>
      </c>
      <c r="E181" s="185" t="s">
        <v>280</v>
      </c>
      <c r="F181" s="186" t="s">
        <v>281</v>
      </c>
      <c r="G181" s="187" t="s">
        <v>270</v>
      </c>
      <c r="H181" s="188">
        <v>26.226</v>
      </c>
      <c r="I181" s="189"/>
      <c r="J181" s="190">
        <f t="shared" si="0"/>
        <v>0</v>
      </c>
      <c r="K181" s="191"/>
      <c r="L181" s="36"/>
      <c r="M181" s="192" t="s">
        <v>1</v>
      </c>
      <c r="N181" s="193" t="s">
        <v>44</v>
      </c>
      <c r="O181" s="68"/>
      <c r="P181" s="194">
        <f t="shared" si="1"/>
        <v>0</v>
      </c>
      <c r="Q181" s="194">
        <v>0</v>
      </c>
      <c r="R181" s="194">
        <f t="shared" si="2"/>
        <v>0</v>
      </c>
      <c r="S181" s="194">
        <v>0</v>
      </c>
      <c r="T181" s="195">
        <f t="shared" si="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193</v>
      </c>
      <c r="AT181" s="196" t="s">
        <v>189</v>
      </c>
      <c r="AU181" s="196" t="s">
        <v>89</v>
      </c>
      <c r="AY181" s="14" t="s">
        <v>186</v>
      </c>
      <c r="BE181" s="197">
        <f t="shared" si="4"/>
        <v>0</v>
      </c>
      <c r="BF181" s="197">
        <f t="shared" si="5"/>
        <v>0</v>
      </c>
      <c r="BG181" s="197">
        <f t="shared" si="6"/>
        <v>0</v>
      </c>
      <c r="BH181" s="197">
        <f t="shared" si="7"/>
        <v>0</v>
      </c>
      <c r="BI181" s="197">
        <f t="shared" si="8"/>
        <v>0</v>
      </c>
      <c r="BJ181" s="14" t="s">
        <v>87</v>
      </c>
      <c r="BK181" s="197">
        <f t="shared" si="9"/>
        <v>0</v>
      </c>
      <c r="BL181" s="14" t="s">
        <v>193</v>
      </c>
      <c r="BM181" s="196" t="s">
        <v>282</v>
      </c>
    </row>
    <row r="182" spans="1:65" s="2" customFormat="1" ht="16.5" customHeight="1">
      <c r="A182" s="31"/>
      <c r="B182" s="32"/>
      <c r="C182" s="184" t="s">
        <v>310</v>
      </c>
      <c r="D182" s="184" t="s">
        <v>189</v>
      </c>
      <c r="E182" s="185" t="s">
        <v>284</v>
      </c>
      <c r="F182" s="186" t="s">
        <v>285</v>
      </c>
      <c r="G182" s="187" t="s">
        <v>270</v>
      </c>
      <c r="H182" s="188">
        <v>498.294</v>
      </c>
      <c r="I182" s="189"/>
      <c r="J182" s="190">
        <f t="shared" si="0"/>
        <v>0</v>
      </c>
      <c r="K182" s="191"/>
      <c r="L182" s="36"/>
      <c r="M182" s="192" t="s">
        <v>1</v>
      </c>
      <c r="N182" s="193" t="s">
        <v>44</v>
      </c>
      <c r="O182" s="68"/>
      <c r="P182" s="194">
        <f t="shared" si="1"/>
        <v>0</v>
      </c>
      <c r="Q182" s="194">
        <v>0</v>
      </c>
      <c r="R182" s="194">
        <f t="shared" si="2"/>
        <v>0</v>
      </c>
      <c r="S182" s="194">
        <v>0</v>
      </c>
      <c r="T182" s="195">
        <f t="shared" si="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193</v>
      </c>
      <c r="AT182" s="196" t="s">
        <v>189</v>
      </c>
      <c r="AU182" s="196" t="s">
        <v>89</v>
      </c>
      <c r="AY182" s="14" t="s">
        <v>186</v>
      </c>
      <c r="BE182" s="197">
        <f t="shared" si="4"/>
        <v>0</v>
      </c>
      <c r="BF182" s="197">
        <f t="shared" si="5"/>
        <v>0</v>
      </c>
      <c r="BG182" s="197">
        <f t="shared" si="6"/>
        <v>0</v>
      </c>
      <c r="BH182" s="197">
        <f t="shared" si="7"/>
        <v>0</v>
      </c>
      <c r="BI182" s="197">
        <f t="shared" si="8"/>
        <v>0</v>
      </c>
      <c r="BJ182" s="14" t="s">
        <v>87</v>
      </c>
      <c r="BK182" s="197">
        <f t="shared" si="9"/>
        <v>0</v>
      </c>
      <c r="BL182" s="14" t="s">
        <v>193</v>
      </c>
      <c r="BM182" s="196" t="s">
        <v>286</v>
      </c>
    </row>
    <row r="183" spans="1:65" s="2" customFormat="1" ht="24.2" customHeight="1">
      <c r="A183" s="31"/>
      <c r="B183" s="32"/>
      <c r="C183" s="184" t="s">
        <v>314</v>
      </c>
      <c r="D183" s="184" t="s">
        <v>189</v>
      </c>
      <c r="E183" s="185" t="s">
        <v>288</v>
      </c>
      <c r="F183" s="186" t="s">
        <v>289</v>
      </c>
      <c r="G183" s="187" t="s">
        <v>270</v>
      </c>
      <c r="H183" s="188">
        <v>26.226</v>
      </c>
      <c r="I183" s="189"/>
      <c r="J183" s="190">
        <f t="shared" si="0"/>
        <v>0</v>
      </c>
      <c r="K183" s="191"/>
      <c r="L183" s="36"/>
      <c r="M183" s="192" t="s">
        <v>1</v>
      </c>
      <c r="N183" s="193" t="s">
        <v>44</v>
      </c>
      <c r="O183" s="68"/>
      <c r="P183" s="194">
        <f t="shared" si="1"/>
        <v>0</v>
      </c>
      <c r="Q183" s="194">
        <v>0</v>
      </c>
      <c r="R183" s="194">
        <f t="shared" si="2"/>
        <v>0</v>
      </c>
      <c r="S183" s="194">
        <v>0</v>
      </c>
      <c r="T183" s="195">
        <f t="shared" si="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193</v>
      </c>
      <c r="AT183" s="196" t="s">
        <v>189</v>
      </c>
      <c r="AU183" s="196" t="s">
        <v>89</v>
      </c>
      <c r="AY183" s="14" t="s">
        <v>186</v>
      </c>
      <c r="BE183" s="197">
        <f t="shared" si="4"/>
        <v>0</v>
      </c>
      <c r="BF183" s="197">
        <f t="shared" si="5"/>
        <v>0</v>
      </c>
      <c r="BG183" s="197">
        <f t="shared" si="6"/>
        <v>0</v>
      </c>
      <c r="BH183" s="197">
        <f t="shared" si="7"/>
        <v>0</v>
      </c>
      <c r="BI183" s="197">
        <f t="shared" si="8"/>
        <v>0</v>
      </c>
      <c r="BJ183" s="14" t="s">
        <v>87</v>
      </c>
      <c r="BK183" s="197">
        <f t="shared" si="9"/>
        <v>0</v>
      </c>
      <c r="BL183" s="14" t="s">
        <v>193</v>
      </c>
      <c r="BM183" s="196" t="s">
        <v>290</v>
      </c>
    </row>
    <row r="184" spans="2:63" s="12" customFormat="1" ht="22.9" customHeight="1">
      <c r="B184" s="168"/>
      <c r="C184" s="169"/>
      <c r="D184" s="170" t="s">
        <v>78</v>
      </c>
      <c r="E184" s="182" t="s">
        <v>291</v>
      </c>
      <c r="F184" s="182" t="s">
        <v>292</v>
      </c>
      <c r="G184" s="169"/>
      <c r="H184" s="169"/>
      <c r="I184" s="172"/>
      <c r="J184" s="183">
        <f>BK184</f>
        <v>0</v>
      </c>
      <c r="K184" s="169"/>
      <c r="L184" s="174"/>
      <c r="M184" s="175"/>
      <c r="N184" s="176"/>
      <c r="O184" s="176"/>
      <c r="P184" s="177">
        <f>SUM(P185:P186)</f>
        <v>0</v>
      </c>
      <c r="Q184" s="176"/>
      <c r="R184" s="177">
        <f>SUM(R185:R186)</f>
        <v>0</v>
      </c>
      <c r="S184" s="176"/>
      <c r="T184" s="178">
        <f>SUM(T185:T186)</f>
        <v>0</v>
      </c>
      <c r="AR184" s="179" t="s">
        <v>87</v>
      </c>
      <c r="AT184" s="180" t="s">
        <v>78</v>
      </c>
      <c r="AU184" s="180" t="s">
        <v>87</v>
      </c>
      <c r="AY184" s="179" t="s">
        <v>186</v>
      </c>
      <c r="BK184" s="181">
        <f>SUM(BK185:BK186)</f>
        <v>0</v>
      </c>
    </row>
    <row r="185" spans="1:65" s="2" customFormat="1" ht="16.5" customHeight="1">
      <c r="A185" s="31"/>
      <c r="B185" s="32"/>
      <c r="C185" s="184" t="s">
        <v>318</v>
      </c>
      <c r="D185" s="184" t="s">
        <v>189</v>
      </c>
      <c r="E185" s="185" t="s">
        <v>294</v>
      </c>
      <c r="F185" s="186" t="s">
        <v>295</v>
      </c>
      <c r="G185" s="187" t="s">
        <v>270</v>
      </c>
      <c r="H185" s="188">
        <v>8.195</v>
      </c>
      <c r="I185" s="189"/>
      <c r="J185" s="190">
        <f>ROUND(I185*H185,1)</f>
        <v>0</v>
      </c>
      <c r="K185" s="191"/>
      <c r="L185" s="36"/>
      <c r="M185" s="192" t="s">
        <v>1</v>
      </c>
      <c r="N185" s="193" t="s">
        <v>44</v>
      </c>
      <c r="O185" s="68"/>
      <c r="P185" s="194">
        <f>O185*H185</f>
        <v>0</v>
      </c>
      <c r="Q185" s="194">
        <v>0</v>
      </c>
      <c r="R185" s="194">
        <f>Q185*H185</f>
        <v>0</v>
      </c>
      <c r="S185" s="194">
        <v>0</v>
      </c>
      <c r="T185" s="19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193</v>
      </c>
      <c r="AT185" s="196" t="s">
        <v>189</v>
      </c>
      <c r="AU185" s="196" t="s">
        <v>89</v>
      </c>
      <c r="AY185" s="14" t="s">
        <v>186</v>
      </c>
      <c r="BE185" s="197">
        <f>IF(N185="základní",J185,0)</f>
        <v>0</v>
      </c>
      <c r="BF185" s="197">
        <f>IF(N185="snížená",J185,0)</f>
        <v>0</v>
      </c>
      <c r="BG185" s="197">
        <f>IF(N185="zákl. přenesená",J185,0)</f>
        <v>0</v>
      </c>
      <c r="BH185" s="197">
        <f>IF(N185="sníž. přenesená",J185,0)</f>
        <v>0</v>
      </c>
      <c r="BI185" s="197">
        <f>IF(N185="nulová",J185,0)</f>
        <v>0</v>
      </c>
      <c r="BJ185" s="14" t="s">
        <v>87</v>
      </c>
      <c r="BK185" s="197">
        <f>ROUND(I185*H185,1)</f>
        <v>0</v>
      </c>
      <c r="BL185" s="14" t="s">
        <v>193</v>
      </c>
      <c r="BM185" s="196" t="s">
        <v>296</v>
      </c>
    </row>
    <row r="186" spans="1:65" s="2" customFormat="1" ht="16.5" customHeight="1">
      <c r="A186" s="31"/>
      <c r="B186" s="32"/>
      <c r="C186" s="184" t="s">
        <v>322</v>
      </c>
      <c r="D186" s="184" t="s">
        <v>189</v>
      </c>
      <c r="E186" s="185" t="s">
        <v>298</v>
      </c>
      <c r="F186" s="186" t="s">
        <v>299</v>
      </c>
      <c r="G186" s="187" t="s">
        <v>270</v>
      </c>
      <c r="H186" s="188">
        <v>8.195</v>
      </c>
      <c r="I186" s="189"/>
      <c r="J186" s="190">
        <f>ROUND(I186*H186,1)</f>
        <v>0</v>
      </c>
      <c r="K186" s="191"/>
      <c r="L186" s="36"/>
      <c r="M186" s="192" t="s">
        <v>1</v>
      </c>
      <c r="N186" s="193" t="s">
        <v>44</v>
      </c>
      <c r="O186" s="68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193</v>
      </c>
      <c r="AT186" s="196" t="s">
        <v>189</v>
      </c>
      <c r="AU186" s="196" t="s">
        <v>89</v>
      </c>
      <c r="AY186" s="14" t="s">
        <v>186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4" t="s">
        <v>87</v>
      </c>
      <c r="BK186" s="197">
        <f>ROUND(I186*H186,1)</f>
        <v>0</v>
      </c>
      <c r="BL186" s="14" t="s">
        <v>193</v>
      </c>
      <c r="BM186" s="196" t="s">
        <v>300</v>
      </c>
    </row>
    <row r="187" spans="2:63" s="12" customFormat="1" ht="25.9" customHeight="1">
      <c r="B187" s="168"/>
      <c r="C187" s="169"/>
      <c r="D187" s="170" t="s">
        <v>78</v>
      </c>
      <c r="E187" s="171" t="s">
        <v>301</v>
      </c>
      <c r="F187" s="171" t="s">
        <v>302</v>
      </c>
      <c r="G187" s="169"/>
      <c r="H187" s="169"/>
      <c r="I187" s="172"/>
      <c r="J187" s="173">
        <f>BK187</f>
        <v>0</v>
      </c>
      <c r="K187" s="169"/>
      <c r="L187" s="174"/>
      <c r="M187" s="175"/>
      <c r="N187" s="176"/>
      <c r="O187" s="176"/>
      <c r="P187" s="177">
        <f>P188+P210+P231+P294+P301+P310+P320+P328+P333+P336+P355+P369+P383+P395+P406</f>
        <v>0</v>
      </c>
      <c r="Q187" s="176"/>
      <c r="R187" s="177">
        <f>R188+R210+R231+R294+R301+R310+R320+R328+R333+R336+R355+R369+R383+R395+R406</f>
        <v>5.0708820999999995</v>
      </c>
      <c r="S187" s="176"/>
      <c r="T187" s="178">
        <f>T188+T210+T231+T294+T301+T310+T320+T328+T333+T336+T355+T369+T383+T395+T406</f>
        <v>0.609832</v>
      </c>
      <c r="AR187" s="179" t="s">
        <v>89</v>
      </c>
      <c r="AT187" s="180" t="s">
        <v>78</v>
      </c>
      <c r="AU187" s="180" t="s">
        <v>79</v>
      </c>
      <c r="AY187" s="179" t="s">
        <v>186</v>
      </c>
      <c r="BK187" s="181">
        <f>BK188+BK210+BK231+BK294+BK301+BK310+BK320+BK328+BK333+BK336+BK355+BK369+BK383+BK395+BK406</f>
        <v>0</v>
      </c>
    </row>
    <row r="188" spans="2:63" s="12" customFormat="1" ht="22.9" customHeight="1">
      <c r="B188" s="168"/>
      <c r="C188" s="169"/>
      <c r="D188" s="170" t="s">
        <v>78</v>
      </c>
      <c r="E188" s="182" t="s">
        <v>303</v>
      </c>
      <c r="F188" s="182" t="s">
        <v>304</v>
      </c>
      <c r="G188" s="169"/>
      <c r="H188" s="169"/>
      <c r="I188" s="172"/>
      <c r="J188" s="183">
        <f>BK188</f>
        <v>0</v>
      </c>
      <c r="K188" s="169"/>
      <c r="L188" s="174"/>
      <c r="M188" s="175"/>
      <c r="N188" s="176"/>
      <c r="O188" s="176"/>
      <c r="P188" s="177">
        <f>SUM(P189:P209)</f>
        <v>0</v>
      </c>
      <c r="Q188" s="176"/>
      <c r="R188" s="177">
        <f>SUM(R189:R209)</f>
        <v>0.031920000000000004</v>
      </c>
      <c r="S188" s="176"/>
      <c r="T188" s="178">
        <f>SUM(T189:T209)</f>
        <v>0.01492</v>
      </c>
      <c r="AR188" s="179" t="s">
        <v>89</v>
      </c>
      <c r="AT188" s="180" t="s">
        <v>78</v>
      </c>
      <c r="AU188" s="180" t="s">
        <v>87</v>
      </c>
      <c r="AY188" s="179" t="s">
        <v>186</v>
      </c>
      <c r="BK188" s="181">
        <f>SUM(BK189:BK209)</f>
        <v>0</v>
      </c>
    </row>
    <row r="189" spans="1:65" s="2" customFormat="1" ht="16.5" customHeight="1">
      <c r="A189" s="31"/>
      <c r="B189" s="32"/>
      <c r="C189" s="184" t="s">
        <v>326</v>
      </c>
      <c r="D189" s="184" t="s">
        <v>189</v>
      </c>
      <c r="E189" s="185" t="s">
        <v>306</v>
      </c>
      <c r="F189" s="186" t="s">
        <v>307</v>
      </c>
      <c r="G189" s="187" t="s">
        <v>308</v>
      </c>
      <c r="H189" s="188">
        <v>1</v>
      </c>
      <c r="I189" s="189"/>
      <c r="J189" s="190">
        <f aca="true" t="shared" si="10" ref="J189:J202">ROUND(I189*H189,1)</f>
        <v>0</v>
      </c>
      <c r="K189" s="191"/>
      <c r="L189" s="36"/>
      <c r="M189" s="192" t="s">
        <v>1</v>
      </c>
      <c r="N189" s="193" t="s">
        <v>44</v>
      </c>
      <c r="O189" s="68"/>
      <c r="P189" s="194">
        <f aca="true" t="shared" si="11" ref="P189:P202">O189*H189</f>
        <v>0</v>
      </c>
      <c r="Q189" s="194">
        <v>0</v>
      </c>
      <c r="R189" s="194">
        <f aca="true" t="shared" si="12" ref="R189:R202">Q189*H189</f>
        <v>0</v>
      </c>
      <c r="S189" s="194">
        <v>0.01492</v>
      </c>
      <c r="T189" s="195">
        <f aca="true" t="shared" si="13" ref="T189:T202">S189*H189</f>
        <v>0.01492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256</v>
      </c>
      <c r="AT189" s="196" t="s">
        <v>189</v>
      </c>
      <c r="AU189" s="196" t="s">
        <v>89</v>
      </c>
      <c r="AY189" s="14" t="s">
        <v>186</v>
      </c>
      <c r="BE189" s="197">
        <f aca="true" t="shared" si="14" ref="BE189:BE202">IF(N189="základní",J189,0)</f>
        <v>0</v>
      </c>
      <c r="BF189" s="197">
        <f aca="true" t="shared" si="15" ref="BF189:BF202">IF(N189="snížená",J189,0)</f>
        <v>0</v>
      </c>
      <c r="BG189" s="197">
        <f aca="true" t="shared" si="16" ref="BG189:BG202">IF(N189="zákl. přenesená",J189,0)</f>
        <v>0</v>
      </c>
      <c r="BH189" s="197">
        <f aca="true" t="shared" si="17" ref="BH189:BH202">IF(N189="sníž. přenesená",J189,0)</f>
        <v>0</v>
      </c>
      <c r="BI189" s="197">
        <f aca="true" t="shared" si="18" ref="BI189:BI202">IF(N189="nulová",J189,0)</f>
        <v>0</v>
      </c>
      <c r="BJ189" s="14" t="s">
        <v>87</v>
      </c>
      <c r="BK189" s="197">
        <f aca="true" t="shared" si="19" ref="BK189:BK202">ROUND(I189*H189,1)</f>
        <v>0</v>
      </c>
      <c r="BL189" s="14" t="s">
        <v>256</v>
      </c>
      <c r="BM189" s="196" t="s">
        <v>309</v>
      </c>
    </row>
    <row r="190" spans="1:65" s="2" customFormat="1" ht="16.5" customHeight="1">
      <c r="A190" s="31"/>
      <c r="B190" s="32"/>
      <c r="C190" s="184" t="s">
        <v>330</v>
      </c>
      <c r="D190" s="184" t="s">
        <v>189</v>
      </c>
      <c r="E190" s="185" t="s">
        <v>311</v>
      </c>
      <c r="F190" s="186" t="s">
        <v>312</v>
      </c>
      <c r="G190" s="187" t="s">
        <v>192</v>
      </c>
      <c r="H190" s="188">
        <v>1</v>
      </c>
      <c r="I190" s="189"/>
      <c r="J190" s="190">
        <f t="shared" si="10"/>
        <v>0</v>
      </c>
      <c r="K190" s="191"/>
      <c r="L190" s="36"/>
      <c r="M190" s="192" t="s">
        <v>1</v>
      </c>
      <c r="N190" s="193" t="s">
        <v>44</v>
      </c>
      <c r="O190" s="68"/>
      <c r="P190" s="194">
        <f t="shared" si="11"/>
        <v>0</v>
      </c>
      <c r="Q190" s="194">
        <v>0.0005</v>
      </c>
      <c r="R190" s="194">
        <f t="shared" si="12"/>
        <v>0.0005</v>
      </c>
      <c r="S190" s="194">
        <v>0</v>
      </c>
      <c r="T190" s="195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256</v>
      </c>
      <c r="AT190" s="196" t="s">
        <v>189</v>
      </c>
      <c r="AU190" s="196" t="s">
        <v>89</v>
      </c>
      <c r="AY190" s="14" t="s">
        <v>186</v>
      </c>
      <c r="BE190" s="197">
        <f t="shared" si="14"/>
        <v>0</v>
      </c>
      <c r="BF190" s="197">
        <f t="shared" si="15"/>
        <v>0</v>
      </c>
      <c r="BG190" s="197">
        <f t="shared" si="16"/>
        <v>0</v>
      </c>
      <c r="BH190" s="197">
        <f t="shared" si="17"/>
        <v>0</v>
      </c>
      <c r="BI190" s="197">
        <f t="shared" si="18"/>
        <v>0</v>
      </c>
      <c r="BJ190" s="14" t="s">
        <v>87</v>
      </c>
      <c r="BK190" s="197">
        <f t="shared" si="19"/>
        <v>0</v>
      </c>
      <c r="BL190" s="14" t="s">
        <v>256</v>
      </c>
      <c r="BM190" s="196" t="s">
        <v>313</v>
      </c>
    </row>
    <row r="191" spans="1:65" s="2" customFormat="1" ht="16.5" customHeight="1">
      <c r="A191" s="31"/>
      <c r="B191" s="32"/>
      <c r="C191" s="184" t="s">
        <v>334</v>
      </c>
      <c r="D191" s="184" t="s">
        <v>189</v>
      </c>
      <c r="E191" s="185" t="s">
        <v>1617</v>
      </c>
      <c r="F191" s="186" t="s">
        <v>1618</v>
      </c>
      <c r="G191" s="187" t="s">
        <v>192</v>
      </c>
      <c r="H191" s="188">
        <v>3</v>
      </c>
      <c r="I191" s="189"/>
      <c r="J191" s="190">
        <f t="shared" si="10"/>
        <v>0</v>
      </c>
      <c r="K191" s="191"/>
      <c r="L191" s="36"/>
      <c r="M191" s="192" t="s">
        <v>1</v>
      </c>
      <c r="N191" s="193" t="s">
        <v>44</v>
      </c>
      <c r="O191" s="68"/>
      <c r="P191" s="194">
        <f t="shared" si="11"/>
        <v>0</v>
      </c>
      <c r="Q191" s="194">
        <v>0.00179</v>
      </c>
      <c r="R191" s="194">
        <f t="shared" si="12"/>
        <v>0.00537</v>
      </c>
      <c r="S191" s="194">
        <v>0</v>
      </c>
      <c r="T191" s="195">
        <f t="shared" si="1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256</v>
      </c>
      <c r="AT191" s="196" t="s">
        <v>189</v>
      </c>
      <c r="AU191" s="196" t="s">
        <v>89</v>
      </c>
      <c r="AY191" s="14" t="s">
        <v>186</v>
      </c>
      <c r="BE191" s="197">
        <f t="shared" si="14"/>
        <v>0</v>
      </c>
      <c r="BF191" s="197">
        <f t="shared" si="15"/>
        <v>0</v>
      </c>
      <c r="BG191" s="197">
        <f t="shared" si="16"/>
        <v>0</v>
      </c>
      <c r="BH191" s="197">
        <f t="shared" si="17"/>
        <v>0</v>
      </c>
      <c r="BI191" s="197">
        <f t="shared" si="18"/>
        <v>0</v>
      </c>
      <c r="BJ191" s="14" t="s">
        <v>87</v>
      </c>
      <c r="BK191" s="197">
        <f t="shared" si="19"/>
        <v>0</v>
      </c>
      <c r="BL191" s="14" t="s">
        <v>256</v>
      </c>
      <c r="BM191" s="196" t="s">
        <v>1619</v>
      </c>
    </row>
    <row r="192" spans="1:65" s="2" customFormat="1" ht="16.5" customHeight="1">
      <c r="A192" s="31"/>
      <c r="B192" s="32"/>
      <c r="C192" s="184" t="s">
        <v>338</v>
      </c>
      <c r="D192" s="184" t="s">
        <v>189</v>
      </c>
      <c r="E192" s="185" t="s">
        <v>315</v>
      </c>
      <c r="F192" s="186" t="s">
        <v>316</v>
      </c>
      <c r="G192" s="187" t="s">
        <v>192</v>
      </c>
      <c r="H192" s="188">
        <v>1</v>
      </c>
      <c r="I192" s="189"/>
      <c r="J192" s="190">
        <f t="shared" si="10"/>
        <v>0</v>
      </c>
      <c r="K192" s="191"/>
      <c r="L192" s="36"/>
      <c r="M192" s="192" t="s">
        <v>1</v>
      </c>
      <c r="N192" s="193" t="s">
        <v>44</v>
      </c>
      <c r="O192" s="68"/>
      <c r="P192" s="194">
        <f t="shared" si="11"/>
        <v>0</v>
      </c>
      <c r="Q192" s="194">
        <v>0.00031</v>
      </c>
      <c r="R192" s="194">
        <f t="shared" si="12"/>
        <v>0.00031</v>
      </c>
      <c r="S192" s="194">
        <v>0</v>
      </c>
      <c r="T192" s="195">
        <f t="shared" si="1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256</v>
      </c>
      <c r="AT192" s="196" t="s">
        <v>189</v>
      </c>
      <c r="AU192" s="196" t="s">
        <v>89</v>
      </c>
      <c r="AY192" s="14" t="s">
        <v>186</v>
      </c>
      <c r="BE192" s="197">
        <f t="shared" si="14"/>
        <v>0</v>
      </c>
      <c r="BF192" s="197">
        <f t="shared" si="15"/>
        <v>0</v>
      </c>
      <c r="BG192" s="197">
        <f t="shared" si="16"/>
        <v>0</v>
      </c>
      <c r="BH192" s="197">
        <f t="shared" si="17"/>
        <v>0</v>
      </c>
      <c r="BI192" s="197">
        <f t="shared" si="18"/>
        <v>0</v>
      </c>
      <c r="BJ192" s="14" t="s">
        <v>87</v>
      </c>
      <c r="BK192" s="197">
        <f t="shared" si="19"/>
        <v>0</v>
      </c>
      <c r="BL192" s="14" t="s">
        <v>256</v>
      </c>
      <c r="BM192" s="196" t="s">
        <v>317</v>
      </c>
    </row>
    <row r="193" spans="1:65" s="2" customFormat="1" ht="16.5" customHeight="1">
      <c r="A193" s="31"/>
      <c r="B193" s="32"/>
      <c r="C193" s="184" t="s">
        <v>342</v>
      </c>
      <c r="D193" s="184" t="s">
        <v>189</v>
      </c>
      <c r="E193" s="185" t="s">
        <v>1620</v>
      </c>
      <c r="F193" s="186" t="s">
        <v>1621</v>
      </c>
      <c r="G193" s="187" t="s">
        <v>192</v>
      </c>
      <c r="H193" s="188">
        <v>3</v>
      </c>
      <c r="I193" s="189"/>
      <c r="J193" s="190">
        <f t="shared" si="10"/>
        <v>0</v>
      </c>
      <c r="K193" s="191"/>
      <c r="L193" s="36"/>
      <c r="M193" s="192" t="s">
        <v>1</v>
      </c>
      <c r="N193" s="193" t="s">
        <v>44</v>
      </c>
      <c r="O193" s="68"/>
      <c r="P193" s="194">
        <f t="shared" si="11"/>
        <v>0</v>
      </c>
      <c r="Q193" s="194">
        <v>0.001</v>
      </c>
      <c r="R193" s="194">
        <f t="shared" si="12"/>
        <v>0.003</v>
      </c>
      <c r="S193" s="194">
        <v>0</v>
      </c>
      <c r="T193" s="195">
        <f t="shared" si="1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256</v>
      </c>
      <c r="AT193" s="196" t="s">
        <v>189</v>
      </c>
      <c r="AU193" s="196" t="s">
        <v>89</v>
      </c>
      <c r="AY193" s="14" t="s">
        <v>186</v>
      </c>
      <c r="BE193" s="197">
        <f t="shared" si="14"/>
        <v>0</v>
      </c>
      <c r="BF193" s="197">
        <f t="shared" si="15"/>
        <v>0</v>
      </c>
      <c r="BG193" s="197">
        <f t="shared" si="16"/>
        <v>0</v>
      </c>
      <c r="BH193" s="197">
        <f t="shared" si="17"/>
        <v>0</v>
      </c>
      <c r="BI193" s="197">
        <f t="shared" si="18"/>
        <v>0</v>
      </c>
      <c r="BJ193" s="14" t="s">
        <v>87</v>
      </c>
      <c r="BK193" s="197">
        <f t="shared" si="19"/>
        <v>0</v>
      </c>
      <c r="BL193" s="14" t="s">
        <v>256</v>
      </c>
      <c r="BM193" s="196" t="s">
        <v>1622</v>
      </c>
    </row>
    <row r="194" spans="1:65" s="2" customFormat="1" ht="16.5" customHeight="1">
      <c r="A194" s="31"/>
      <c r="B194" s="32"/>
      <c r="C194" s="184" t="s">
        <v>346</v>
      </c>
      <c r="D194" s="184" t="s">
        <v>189</v>
      </c>
      <c r="E194" s="185" t="s">
        <v>319</v>
      </c>
      <c r="F194" s="186" t="s">
        <v>320</v>
      </c>
      <c r="G194" s="187" t="s">
        <v>308</v>
      </c>
      <c r="H194" s="188">
        <v>11</v>
      </c>
      <c r="I194" s="189"/>
      <c r="J194" s="190">
        <f t="shared" si="10"/>
        <v>0</v>
      </c>
      <c r="K194" s="191"/>
      <c r="L194" s="36"/>
      <c r="M194" s="192" t="s">
        <v>1</v>
      </c>
      <c r="N194" s="193" t="s">
        <v>44</v>
      </c>
      <c r="O194" s="68"/>
      <c r="P194" s="194">
        <f t="shared" si="11"/>
        <v>0</v>
      </c>
      <c r="Q194" s="194">
        <v>0.00041</v>
      </c>
      <c r="R194" s="194">
        <f t="shared" si="12"/>
        <v>0.00451</v>
      </c>
      <c r="S194" s="194">
        <v>0</v>
      </c>
      <c r="T194" s="195">
        <f t="shared" si="1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256</v>
      </c>
      <c r="AT194" s="196" t="s">
        <v>189</v>
      </c>
      <c r="AU194" s="196" t="s">
        <v>89</v>
      </c>
      <c r="AY194" s="14" t="s">
        <v>186</v>
      </c>
      <c r="BE194" s="197">
        <f t="shared" si="14"/>
        <v>0</v>
      </c>
      <c r="BF194" s="197">
        <f t="shared" si="15"/>
        <v>0</v>
      </c>
      <c r="BG194" s="197">
        <f t="shared" si="16"/>
        <v>0</v>
      </c>
      <c r="BH194" s="197">
        <f t="shared" si="17"/>
        <v>0</v>
      </c>
      <c r="BI194" s="197">
        <f t="shared" si="18"/>
        <v>0</v>
      </c>
      <c r="BJ194" s="14" t="s">
        <v>87</v>
      </c>
      <c r="BK194" s="197">
        <f t="shared" si="19"/>
        <v>0</v>
      </c>
      <c r="BL194" s="14" t="s">
        <v>256</v>
      </c>
      <c r="BM194" s="196" t="s">
        <v>1623</v>
      </c>
    </row>
    <row r="195" spans="1:65" s="2" customFormat="1" ht="16.5" customHeight="1">
      <c r="A195" s="31"/>
      <c r="B195" s="32"/>
      <c r="C195" s="184" t="s">
        <v>350</v>
      </c>
      <c r="D195" s="184" t="s">
        <v>189</v>
      </c>
      <c r="E195" s="185" t="s">
        <v>323</v>
      </c>
      <c r="F195" s="186" t="s">
        <v>324</v>
      </c>
      <c r="G195" s="187" t="s">
        <v>308</v>
      </c>
      <c r="H195" s="188">
        <v>4</v>
      </c>
      <c r="I195" s="189"/>
      <c r="J195" s="190">
        <f t="shared" si="10"/>
        <v>0</v>
      </c>
      <c r="K195" s="191"/>
      <c r="L195" s="36"/>
      <c r="M195" s="192" t="s">
        <v>1</v>
      </c>
      <c r="N195" s="193" t="s">
        <v>44</v>
      </c>
      <c r="O195" s="68"/>
      <c r="P195" s="194">
        <f t="shared" si="11"/>
        <v>0</v>
      </c>
      <c r="Q195" s="194">
        <v>0.00048</v>
      </c>
      <c r="R195" s="194">
        <f t="shared" si="12"/>
        <v>0.00192</v>
      </c>
      <c r="S195" s="194">
        <v>0</v>
      </c>
      <c r="T195" s="195">
        <f t="shared" si="1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256</v>
      </c>
      <c r="AT195" s="196" t="s">
        <v>189</v>
      </c>
      <c r="AU195" s="196" t="s">
        <v>89</v>
      </c>
      <c r="AY195" s="14" t="s">
        <v>186</v>
      </c>
      <c r="BE195" s="197">
        <f t="shared" si="14"/>
        <v>0</v>
      </c>
      <c r="BF195" s="197">
        <f t="shared" si="15"/>
        <v>0</v>
      </c>
      <c r="BG195" s="197">
        <f t="shared" si="16"/>
        <v>0</v>
      </c>
      <c r="BH195" s="197">
        <f t="shared" si="17"/>
        <v>0</v>
      </c>
      <c r="BI195" s="197">
        <f t="shared" si="18"/>
        <v>0</v>
      </c>
      <c r="BJ195" s="14" t="s">
        <v>87</v>
      </c>
      <c r="BK195" s="197">
        <f t="shared" si="19"/>
        <v>0</v>
      </c>
      <c r="BL195" s="14" t="s">
        <v>256</v>
      </c>
      <c r="BM195" s="196" t="s">
        <v>883</v>
      </c>
    </row>
    <row r="196" spans="1:65" s="2" customFormat="1" ht="16.5" customHeight="1">
      <c r="A196" s="31"/>
      <c r="B196" s="32"/>
      <c r="C196" s="184" t="s">
        <v>354</v>
      </c>
      <c r="D196" s="184" t="s">
        <v>189</v>
      </c>
      <c r="E196" s="185" t="s">
        <v>331</v>
      </c>
      <c r="F196" s="186" t="s">
        <v>332</v>
      </c>
      <c r="G196" s="187" t="s">
        <v>308</v>
      </c>
      <c r="H196" s="188">
        <v>5</v>
      </c>
      <c r="I196" s="189"/>
      <c r="J196" s="190">
        <f t="shared" si="10"/>
        <v>0</v>
      </c>
      <c r="K196" s="191"/>
      <c r="L196" s="36"/>
      <c r="M196" s="192" t="s">
        <v>1</v>
      </c>
      <c r="N196" s="193" t="s">
        <v>44</v>
      </c>
      <c r="O196" s="68"/>
      <c r="P196" s="194">
        <f t="shared" si="11"/>
        <v>0</v>
      </c>
      <c r="Q196" s="194">
        <v>0.00224</v>
      </c>
      <c r="R196" s="194">
        <f t="shared" si="12"/>
        <v>0.011199999999999998</v>
      </c>
      <c r="S196" s="194">
        <v>0</v>
      </c>
      <c r="T196" s="195">
        <f t="shared" si="1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256</v>
      </c>
      <c r="AT196" s="196" t="s">
        <v>189</v>
      </c>
      <c r="AU196" s="196" t="s">
        <v>89</v>
      </c>
      <c r="AY196" s="14" t="s">
        <v>186</v>
      </c>
      <c r="BE196" s="197">
        <f t="shared" si="14"/>
        <v>0</v>
      </c>
      <c r="BF196" s="197">
        <f t="shared" si="15"/>
        <v>0</v>
      </c>
      <c r="BG196" s="197">
        <f t="shared" si="16"/>
        <v>0</v>
      </c>
      <c r="BH196" s="197">
        <f t="shared" si="17"/>
        <v>0</v>
      </c>
      <c r="BI196" s="197">
        <f t="shared" si="18"/>
        <v>0</v>
      </c>
      <c r="BJ196" s="14" t="s">
        <v>87</v>
      </c>
      <c r="BK196" s="197">
        <f t="shared" si="19"/>
        <v>0</v>
      </c>
      <c r="BL196" s="14" t="s">
        <v>256</v>
      </c>
      <c r="BM196" s="196" t="s">
        <v>1624</v>
      </c>
    </row>
    <row r="197" spans="1:65" s="2" customFormat="1" ht="16.5" customHeight="1">
      <c r="A197" s="31"/>
      <c r="B197" s="32"/>
      <c r="C197" s="184" t="s">
        <v>358</v>
      </c>
      <c r="D197" s="184" t="s">
        <v>189</v>
      </c>
      <c r="E197" s="185" t="s">
        <v>339</v>
      </c>
      <c r="F197" s="186" t="s">
        <v>340</v>
      </c>
      <c r="G197" s="187" t="s">
        <v>192</v>
      </c>
      <c r="H197" s="188">
        <v>6</v>
      </c>
      <c r="I197" s="189"/>
      <c r="J197" s="190">
        <f t="shared" si="10"/>
        <v>0</v>
      </c>
      <c r="K197" s="191"/>
      <c r="L197" s="36"/>
      <c r="M197" s="192" t="s">
        <v>1</v>
      </c>
      <c r="N197" s="193" t="s">
        <v>44</v>
      </c>
      <c r="O197" s="68"/>
      <c r="P197" s="194">
        <f t="shared" si="11"/>
        <v>0</v>
      </c>
      <c r="Q197" s="194">
        <v>0</v>
      </c>
      <c r="R197" s="194">
        <f t="shared" si="12"/>
        <v>0</v>
      </c>
      <c r="S197" s="194">
        <v>0</v>
      </c>
      <c r="T197" s="195">
        <f t="shared" si="1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256</v>
      </c>
      <c r="AT197" s="196" t="s">
        <v>189</v>
      </c>
      <c r="AU197" s="196" t="s">
        <v>89</v>
      </c>
      <c r="AY197" s="14" t="s">
        <v>186</v>
      </c>
      <c r="BE197" s="197">
        <f t="shared" si="14"/>
        <v>0</v>
      </c>
      <c r="BF197" s="197">
        <f t="shared" si="15"/>
        <v>0</v>
      </c>
      <c r="BG197" s="197">
        <f t="shared" si="16"/>
        <v>0</v>
      </c>
      <c r="BH197" s="197">
        <f t="shared" si="17"/>
        <v>0</v>
      </c>
      <c r="BI197" s="197">
        <f t="shared" si="18"/>
        <v>0</v>
      </c>
      <c r="BJ197" s="14" t="s">
        <v>87</v>
      </c>
      <c r="BK197" s="197">
        <f t="shared" si="19"/>
        <v>0</v>
      </c>
      <c r="BL197" s="14" t="s">
        <v>256</v>
      </c>
      <c r="BM197" s="196" t="s">
        <v>341</v>
      </c>
    </row>
    <row r="198" spans="1:65" s="2" customFormat="1" ht="16.5" customHeight="1">
      <c r="A198" s="31"/>
      <c r="B198" s="32"/>
      <c r="C198" s="184" t="s">
        <v>364</v>
      </c>
      <c r="D198" s="184" t="s">
        <v>189</v>
      </c>
      <c r="E198" s="185" t="s">
        <v>1085</v>
      </c>
      <c r="F198" s="186" t="s">
        <v>1086</v>
      </c>
      <c r="G198" s="187" t="s">
        <v>192</v>
      </c>
      <c r="H198" s="188">
        <v>1</v>
      </c>
      <c r="I198" s="189"/>
      <c r="J198" s="190">
        <f t="shared" si="10"/>
        <v>0</v>
      </c>
      <c r="K198" s="191"/>
      <c r="L198" s="36"/>
      <c r="M198" s="192" t="s">
        <v>1</v>
      </c>
      <c r="N198" s="193" t="s">
        <v>44</v>
      </c>
      <c r="O198" s="68"/>
      <c r="P198" s="194">
        <f t="shared" si="11"/>
        <v>0</v>
      </c>
      <c r="Q198" s="194">
        <v>0</v>
      </c>
      <c r="R198" s="194">
        <f t="shared" si="12"/>
        <v>0</v>
      </c>
      <c r="S198" s="194">
        <v>0</v>
      </c>
      <c r="T198" s="195">
        <f t="shared" si="1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256</v>
      </c>
      <c r="AT198" s="196" t="s">
        <v>189</v>
      </c>
      <c r="AU198" s="196" t="s">
        <v>89</v>
      </c>
      <c r="AY198" s="14" t="s">
        <v>186</v>
      </c>
      <c r="BE198" s="197">
        <f t="shared" si="14"/>
        <v>0</v>
      </c>
      <c r="BF198" s="197">
        <f t="shared" si="15"/>
        <v>0</v>
      </c>
      <c r="BG198" s="197">
        <f t="shared" si="16"/>
        <v>0</v>
      </c>
      <c r="BH198" s="197">
        <f t="shared" si="17"/>
        <v>0</v>
      </c>
      <c r="BI198" s="197">
        <f t="shared" si="18"/>
        <v>0</v>
      </c>
      <c r="BJ198" s="14" t="s">
        <v>87</v>
      </c>
      <c r="BK198" s="197">
        <f t="shared" si="19"/>
        <v>0</v>
      </c>
      <c r="BL198" s="14" t="s">
        <v>256</v>
      </c>
      <c r="BM198" s="196" t="s">
        <v>1625</v>
      </c>
    </row>
    <row r="199" spans="1:65" s="2" customFormat="1" ht="16.5" customHeight="1">
      <c r="A199" s="31"/>
      <c r="B199" s="32"/>
      <c r="C199" s="184" t="s">
        <v>368</v>
      </c>
      <c r="D199" s="184" t="s">
        <v>189</v>
      </c>
      <c r="E199" s="185" t="s">
        <v>1626</v>
      </c>
      <c r="F199" s="186" t="s">
        <v>1627</v>
      </c>
      <c r="G199" s="187" t="s">
        <v>192</v>
      </c>
      <c r="H199" s="188">
        <v>3</v>
      </c>
      <c r="I199" s="189"/>
      <c r="J199" s="190">
        <f t="shared" si="10"/>
        <v>0</v>
      </c>
      <c r="K199" s="191"/>
      <c r="L199" s="36"/>
      <c r="M199" s="192" t="s">
        <v>1</v>
      </c>
      <c r="N199" s="193" t="s">
        <v>44</v>
      </c>
      <c r="O199" s="68"/>
      <c r="P199" s="194">
        <f t="shared" si="11"/>
        <v>0</v>
      </c>
      <c r="Q199" s="194">
        <v>0</v>
      </c>
      <c r="R199" s="194">
        <f t="shared" si="12"/>
        <v>0</v>
      </c>
      <c r="S199" s="194">
        <v>0</v>
      </c>
      <c r="T199" s="195">
        <f t="shared" si="1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256</v>
      </c>
      <c r="AT199" s="196" t="s">
        <v>189</v>
      </c>
      <c r="AU199" s="196" t="s">
        <v>89</v>
      </c>
      <c r="AY199" s="14" t="s">
        <v>186</v>
      </c>
      <c r="BE199" s="197">
        <f t="shared" si="14"/>
        <v>0</v>
      </c>
      <c r="BF199" s="197">
        <f t="shared" si="15"/>
        <v>0</v>
      </c>
      <c r="BG199" s="197">
        <f t="shared" si="16"/>
        <v>0</v>
      </c>
      <c r="BH199" s="197">
        <f t="shared" si="17"/>
        <v>0</v>
      </c>
      <c r="BI199" s="197">
        <f t="shared" si="18"/>
        <v>0</v>
      </c>
      <c r="BJ199" s="14" t="s">
        <v>87</v>
      </c>
      <c r="BK199" s="197">
        <f t="shared" si="19"/>
        <v>0</v>
      </c>
      <c r="BL199" s="14" t="s">
        <v>256</v>
      </c>
      <c r="BM199" s="196" t="s">
        <v>1628</v>
      </c>
    </row>
    <row r="200" spans="1:65" s="2" customFormat="1" ht="16.5" customHeight="1">
      <c r="A200" s="31"/>
      <c r="B200" s="32"/>
      <c r="C200" s="184" t="s">
        <v>373</v>
      </c>
      <c r="D200" s="184" t="s">
        <v>189</v>
      </c>
      <c r="E200" s="185" t="s">
        <v>1629</v>
      </c>
      <c r="F200" s="186" t="s">
        <v>1630</v>
      </c>
      <c r="G200" s="187" t="s">
        <v>192</v>
      </c>
      <c r="H200" s="188">
        <v>1</v>
      </c>
      <c r="I200" s="189"/>
      <c r="J200" s="190">
        <f t="shared" si="10"/>
        <v>0</v>
      </c>
      <c r="K200" s="191"/>
      <c r="L200" s="36"/>
      <c r="M200" s="192" t="s">
        <v>1</v>
      </c>
      <c r="N200" s="193" t="s">
        <v>44</v>
      </c>
      <c r="O200" s="68"/>
      <c r="P200" s="194">
        <f t="shared" si="11"/>
        <v>0</v>
      </c>
      <c r="Q200" s="194">
        <v>0.0039</v>
      </c>
      <c r="R200" s="194">
        <f t="shared" si="12"/>
        <v>0.0039</v>
      </c>
      <c r="S200" s="194">
        <v>0</v>
      </c>
      <c r="T200" s="195">
        <f t="shared" si="1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256</v>
      </c>
      <c r="AT200" s="196" t="s">
        <v>189</v>
      </c>
      <c r="AU200" s="196" t="s">
        <v>89</v>
      </c>
      <c r="AY200" s="14" t="s">
        <v>186</v>
      </c>
      <c r="BE200" s="197">
        <f t="shared" si="14"/>
        <v>0</v>
      </c>
      <c r="BF200" s="197">
        <f t="shared" si="15"/>
        <v>0</v>
      </c>
      <c r="BG200" s="197">
        <f t="shared" si="16"/>
        <v>0</v>
      </c>
      <c r="BH200" s="197">
        <f t="shared" si="17"/>
        <v>0</v>
      </c>
      <c r="BI200" s="197">
        <f t="shared" si="18"/>
        <v>0</v>
      </c>
      <c r="BJ200" s="14" t="s">
        <v>87</v>
      </c>
      <c r="BK200" s="197">
        <f t="shared" si="19"/>
        <v>0</v>
      </c>
      <c r="BL200" s="14" t="s">
        <v>256</v>
      </c>
      <c r="BM200" s="196" t="s">
        <v>1631</v>
      </c>
    </row>
    <row r="201" spans="1:65" s="2" customFormat="1" ht="16.5" customHeight="1">
      <c r="A201" s="31"/>
      <c r="B201" s="32"/>
      <c r="C201" s="184" t="s">
        <v>377</v>
      </c>
      <c r="D201" s="184" t="s">
        <v>189</v>
      </c>
      <c r="E201" s="185" t="s">
        <v>1632</v>
      </c>
      <c r="F201" s="186" t="s">
        <v>1633</v>
      </c>
      <c r="G201" s="187" t="s">
        <v>192</v>
      </c>
      <c r="H201" s="188">
        <v>1</v>
      </c>
      <c r="I201" s="189"/>
      <c r="J201" s="190">
        <f t="shared" si="10"/>
        <v>0</v>
      </c>
      <c r="K201" s="191"/>
      <c r="L201" s="36"/>
      <c r="M201" s="192" t="s">
        <v>1</v>
      </c>
      <c r="N201" s="193" t="s">
        <v>44</v>
      </c>
      <c r="O201" s="68"/>
      <c r="P201" s="194">
        <f t="shared" si="11"/>
        <v>0</v>
      </c>
      <c r="Q201" s="194">
        <v>6E-05</v>
      </c>
      <c r="R201" s="194">
        <f t="shared" si="12"/>
        <v>6E-05</v>
      </c>
      <c r="S201" s="194">
        <v>0</v>
      </c>
      <c r="T201" s="195">
        <f t="shared" si="1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256</v>
      </c>
      <c r="AT201" s="196" t="s">
        <v>189</v>
      </c>
      <c r="AU201" s="196" t="s">
        <v>89</v>
      </c>
      <c r="AY201" s="14" t="s">
        <v>186</v>
      </c>
      <c r="BE201" s="197">
        <f t="shared" si="14"/>
        <v>0</v>
      </c>
      <c r="BF201" s="197">
        <f t="shared" si="15"/>
        <v>0</v>
      </c>
      <c r="BG201" s="197">
        <f t="shared" si="16"/>
        <v>0</v>
      </c>
      <c r="BH201" s="197">
        <f t="shared" si="17"/>
        <v>0</v>
      </c>
      <c r="BI201" s="197">
        <f t="shared" si="18"/>
        <v>0</v>
      </c>
      <c r="BJ201" s="14" t="s">
        <v>87</v>
      </c>
      <c r="BK201" s="197">
        <f t="shared" si="19"/>
        <v>0</v>
      </c>
      <c r="BL201" s="14" t="s">
        <v>256</v>
      </c>
      <c r="BM201" s="196" t="s">
        <v>1634</v>
      </c>
    </row>
    <row r="202" spans="1:65" s="2" customFormat="1" ht="16.5" customHeight="1">
      <c r="A202" s="31"/>
      <c r="B202" s="32"/>
      <c r="C202" s="203" t="s">
        <v>381</v>
      </c>
      <c r="D202" s="203" t="s">
        <v>480</v>
      </c>
      <c r="E202" s="204" t="s">
        <v>1635</v>
      </c>
      <c r="F202" s="205" t="s">
        <v>1636</v>
      </c>
      <c r="G202" s="206" t="s">
        <v>192</v>
      </c>
      <c r="H202" s="207">
        <v>1</v>
      </c>
      <c r="I202" s="208"/>
      <c r="J202" s="209">
        <f t="shared" si="10"/>
        <v>0</v>
      </c>
      <c r="K202" s="210"/>
      <c r="L202" s="211"/>
      <c r="M202" s="212" t="s">
        <v>1</v>
      </c>
      <c r="N202" s="213" t="s">
        <v>44</v>
      </c>
      <c r="O202" s="68"/>
      <c r="P202" s="194">
        <f t="shared" si="11"/>
        <v>0</v>
      </c>
      <c r="Q202" s="194">
        <v>0.00012</v>
      </c>
      <c r="R202" s="194">
        <f t="shared" si="12"/>
        <v>0.00012</v>
      </c>
      <c r="S202" s="194">
        <v>0</v>
      </c>
      <c r="T202" s="195">
        <f t="shared" si="1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330</v>
      </c>
      <c r="AT202" s="196" t="s">
        <v>480</v>
      </c>
      <c r="AU202" s="196" t="s">
        <v>89</v>
      </c>
      <c r="AY202" s="14" t="s">
        <v>186</v>
      </c>
      <c r="BE202" s="197">
        <f t="shared" si="14"/>
        <v>0</v>
      </c>
      <c r="BF202" s="197">
        <f t="shared" si="15"/>
        <v>0</v>
      </c>
      <c r="BG202" s="197">
        <f t="shared" si="16"/>
        <v>0</v>
      </c>
      <c r="BH202" s="197">
        <f t="shared" si="17"/>
        <v>0</v>
      </c>
      <c r="BI202" s="197">
        <f t="shared" si="18"/>
        <v>0</v>
      </c>
      <c r="BJ202" s="14" t="s">
        <v>87</v>
      </c>
      <c r="BK202" s="197">
        <f t="shared" si="19"/>
        <v>0</v>
      </c>
      <c r="BL202" s="14" t="s">
        <v>256</v>
      </c>
      <c r="BM202" s="196" t="s">
        <v>1637</v>
      </c>
    </row>
    <row r="203" spans="1:47" s="2" customFormat="1" ht="19.5">
      <c r="A203" s="31"/>
      <c r="B203" s="32"/>
      <c r="C203" s="33"/>
      <c r="D203" s="198" t="s">
        <v>206</v>
      </c>
      <c r="E203" s="33"/>
      <c r="F203" s="199" t="s">
        <v>1638</v>
      </c>
      <c r="G203" s="33"/>
      <c r="H203" s="33"/>
      <c r="I203" s="200"/>
      <c r="J203" s="33"/>
      <c r="K203" s="33"/>
      <c r="L203" s="36"/>
      <c r="M203" s="201"/>
      <c r="N203" s="202"/>
      <c r="O203" s="68"/>
      <c r="P203" s="68"/>
      <c r="Q203" s="68"/>
      <c r="R203" s="68"/>
      <c r="S203" s="68"/>
      <c r="T203" s="69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4" t="s">
        <v>206</v>
      </c>
      <c r="AU203" s="14" t="s">
        <v>89</v>
      </c>
    </row>
    <row r="204" spans="1:65" s="2" customFormat="1" ht="16.5" customHeight="1">
      <c r="A204" s="31"/>
      <c r="B204" s="32"/>
      <c r="C204" s="184" t="s">
        <v>385</v>
      </c>
      <c r="D204" s="184" t="s">
        <v>189</v>
      </c>
      <c r="E204" s="185" t="s">
        <v>343</v>
      </c>
      <c r="F204" s="186" t="s">
        <v>344</v>
      </c>
      <c r="G204" s="187" t="s">
        <v>192</v>
      </c>
      <c r="H204" s="188">
        <v>5</v>
      </c>
      <c r="I204" s="189"/>
      <c r="J204" s="190">
        <f aca="true" t="shared" si="20" ref="J204:J209">ROUND(I204*H204,1)</f>
        <v>0</v>
      </c>
      <c r="K204" s="191"/>
      <c r="L204" s="36"/>
      <c r="M204" s="192" t="s">
        <v>1</v>
      </c>
      <c r="N204" s="193" t="s">
        <v>44</v>
      </c>
      <c r="O204" s="68"/>
      <c r="P204" s="194">
        <f aca="true" t="shared" si="21" ref="P204:P209">O204*H204</f>
        <v>0</v>
      </c>
      <c r="Q204" s="194">
        <v>0.00017</v>
      </c>
      <c r="R204" s="194">
        <f aca="true" t="shared" si="22" ref="R204:R209">Q204*H204</f>
        <v>0.0008500000000000001</v>
      </c>
      <c r="S204" s="194">
        <v>0</v>
      </c>
      <c r="T204" s="195">
        <f aca="true" t="shared" si="23" ref="T204:T209"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256</v>
      </c>
      <c r="AT204" s="196" t="s">
        <v>189</v>
      </c>
      <c r="AU204" s="196" t="s">
        <v>89</v>
      </c>
      <c r="AY204" s="14" t="s">
        <v>186</v>
      </c>
      <c r="BE204" s="197">
        <f aca="true" t="shared" si="24" ref="BE204:BE209">IF(N204="základní",J204,0)</f>
        <v>0</v>
      </c>
      <c r="BF204" s="197">
        <f aca="true" t="shared" si="25" ref="BF204:BF209">IF(N204="snížená",J204,0)</f>
        <v>0</v>
      </c>
      <c r="BG204" s="197">
        <f aca="true" t="shared" si="26" ref="BG204:BG209">IF(N204="zákl. přenesená",J204,0)</f>
        <v>0</v>
      </c>
      <c r="BH204" s="197">
        <f aca="true" t="shared" si="27" ref="BH204:BH209">IF(N204="sníž. přenesená",J204,0)</f>
        <v>0</v>
      </c>
      <c r="BI204" s="197">
        <f aca="true" t="shared" si="28" ref="BI204:BI209">IF(N204="nulová",J204,0)</f>
        <v>0</v>
      </c>
      <c r="BJ204" s="14" t="s">
        <v>87</v>
      </c>
      <c r="BK204" s="197">
        <f aca="true" t="shared" si="29" ref="BK204:BK209">ROUND(I204*H204,1)</f>
        <v>0</v>
      </c>
      <c r="BL204" s="14" t="s">
        <v>256</v>
      </c>
      <c r="BM204" s="196" t="s">
        <v>345</v>
      </c>
    </row>
    <row r="205" spans="1:65" s="2" customFormat="1" ht="16.5" customHeight="1">
      <c r="A205" s="31"/>
      <c r="B205" s="32"/>
      <c r="C205" s="184" t="s">
        <v>389</v>
      </c>
      <c r="D205" s="184" t="s">
        <v>189</v>
      </c>
      <c r="E205" s="185" t="s">
        <v>1639</v>
      </c>
      <c r="F205" s="186" t="s">
        <v>1640</v>
      </c>
      <c r="G205" s="187" t="s">
        <v>192</v>
      </c>
      <c r="H205" s="188">
        <v>1</v>
      </c>
      <c r="I205" s="189"/>
      <c r="J205" s="190">
        <f t="shared" si="20"/>
        <v>0</v>
      </c>
      <c r="K205" s="191"/>
      <c r="L205" s="36"/>
      <c r="M205" s="192" t="s">
        <v>1</v>
      </c>
      <c r="N205" s="193" t="s">
        <v>44</v>
      </c>
      <c r="O205" s="68"/>
      <c r="P205" s="194">
        <f t="shared" si="21"/>
        <v>0</v>
      </c>
      <c r="Q205" s="194">
        <v>0.00018</v>
      </c>
      <c r="R205" s="194">
        <f t="shared" si="22"/>
        <v>0.00018</v>
      </c>
      <c r="S205" s="194">
        <v>0</v>
      </c>
      <c r="T205" s="195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256</v>
      </c>
      <c r="AT205" s="196" t="s">
        <v>189</v>
      </c>
      <c r="AU205" s="196" t="s">
        <v>89</v>
      </c>
      <c r="AY205" s="14" t="s">
        <v>186</v>
      </c>
      <c r="BE205" s="197">
        <f t="shared" si="24"/>
        <v>0</v>
      </c>
      <c r="BF205" s="197">
        <f t="shared" si="25"/>
        <v>0</v>
      </c>
      <c r="BG205" s="197">
        <f t="shared" si="26"/>
        <v>0</v>
      </c>
      <c r="BH205" s="197">
        <f t="shared" si="27"/>
        <v>0</v>
      </c>
      <c r="BI205" s="197">
        <f t="shared" si="28"/>
        <v>0</v>
      </c>
      <c r="BJ205" s="14" t="s">
        <v>87</v>
      </c>
      <c r="BK205" s="197">
        <f t="shared" si="29"/>
        <v>0</v>
      </c>
      <c r="BL205" s="14" t="s">
        <v>256</v>
      </c>
      <c r="BM205" s="196" t="s">
        <v>1641</v>
      </c>
    </row>
    <row r="206" spans="1:65" s="2" customFormat="1" ht="16.5" customHeight="1">
      <c r="A206" s="31"/>
      <c r="B206" s="32"/>
      <c r="C206" s="184" t="s">
        <v>393</v>
      </c>
      <c r="D206" s="184" t="s">
        <v>189</v>
      </c>
      <c r="E206" s="185" t="s">
        <v>347</v>
      </c>
      <c r="F206" s="186" t="s">
        <v>348</v>
      </c>
      <c r="G206" s="187" t="s">
        <v>308</v>
      </c>
      <c r="H206" s="188">
        <v>21</v>
      </c>
      <c r="I206" s="189"/>
      <c r="J206" s="190">
        <f t="shared" si="20"/>
        <v>0</v>
      </c>
      <c r="K206" s="191"/>
      <c r="L206" s="36"/>
      <c r="M206" s="192" t="s">
        <v>1</v>
      </c>
      <c r="N206" s="193" t="s">
        <v>44</v>
      </c>
      <c r="O206" s="68"/>
      <c r="P206" s="194">
        <f t="shared" si="21"/>
        <v>0</v>
      </c>
      <c r="Q206" s="194">
        <v>0</v>
      </c>
      <c r="R206" s="194">
        <f t="shared" si="22"/>
        <v>0</v>
      </c>
      <c r="S206" s="194">
        <v>0</v>
      </c>
      <c r="T206" s="195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256</v>
      </c>
      <c r="AT206" s="196" t="s">
        <v>189</v>
      </c>
      <c r="AU206" s="196" t="s">
        <v>89</v>
      </c>
      <c r="AY206" s="14" t="s">
        <v>186</v>
      </c>
      <c r="BE206" s="197">
        <f t="shared" si="24"/>
        <v>0</v>
      </c>
      <c r="BF206" s="197">
        <f t="shared" si="25"/>
        <v>0</v>
      </c>
      <c r="BG206" s="197">
        <f t="shared" si="26"/>
        <v>0</v>
      </c>
      <c r="BH206" s="197">
        <f t="shared" si="27"/>
        <v>0</v>
      </c>
      <c r="BI206" s="197">
        <f t="shared" si="28"/>
        <v>0</v>
      </c>
      <c r="BJ206" s="14" t="s">
        <v>87</v>
      </c>
      <c r="BK206" s="197">
        <f t="shared" si="29"/>
        <v>0</v>
      </c>
      <c r="BL206" s="14" t="s">
        <v>256</v>
      </c>
      <c r="BM206" s="196" t="s">
        <v>349</v>
      </c>
    </row>
    <row r="207" spans="1:65" s="2" customFormat="1" ht="16.5" customHeight="1">
      <c r="A207" s="31"/>
      <c r="B207" s="32"/>
      <c r="C207" s="184" t="s">
        <v>397</v>
      </c>
      <c r="D207" s="184" t="s">
        <v>189</v>
      </c>
      <c r="E207" s="185" t="s">
        <v>1399</v>
      </c>
      <c r="F207" s="186" t="s">
        <v>1400</v>
      </c>
      <c r="G207" s="187" t="s">
        <v>270</v>
      </c>
      <c r="H207" s="188">
        <v>0.032</v>
      </c>
      <c r="I207" s="189"/>
      <c r="J207" s="190">
        <f t="shared" si="20"/>
        <v>0</v>
      </c>
      <c r="K207" s="191"/>
      <c r="L207" s="36"/>
      <c r="M207" s="192" t="s">
        <v>1</v>
      </c>
      <c r="N207" s="193" t="s">
        <v>44</v>
      </c>
      <c r="O207" s="68"/>
      <c r="P207" s="194">
        <f t="shared" si="21"/>
        <v>0</v>
      </c>
      <c r="Q207" s="194">
        <v>0</v>
      </c>
      <c r="R207" s="194">
        <f t="shared" si="22"/>
        <v>0</v>
      </c>
      <c r="S207" s="194">
        <v>0</v>
      </c>
      <c r="T207" s="195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256</v>
      </c>
      <c r="AT207" s="196" t="s">
        <v>189</v>
      </c>
      <c r="AU207" s="196" t="s">
        <v>89</v>
      </c>
      <c r="AY207" s="14" t="s">
        <v>186</v>
      </c>
      <c r="BE207" s="197">
        <f t="shared" si="24"/>
        <v>0</v>
      </c>
      <c r="BF207" s="197">
        <f t="shared" si="25"/>
        <v>0</v>
      </c>
      <c r="BG207" s="197">
        <f t="shared" si="26"/>
        <v>0</v>
      </c>
      <c r="BH207" s="197">
        <f t="shared" si="27"/>
        <v>0</v>
      </c>
      <c r="BI207" s="197">
        <f t="shared" si="28"/>
        <v>0</v>
      </c>
      <c r="BJ207" s="14" t="s">
        <v>87</v>
      </c>
      <c r="BK207" s="197">
        <f t="shared" si="29"/>
        <v>0</v>
      </c>
      <c r="BL207" s="14" t="s">
        <v>256</v>
      </c>
      <c r="BM207" s="196" t="s">
        <v>1642</v>
      </c>
    </row>
    <row r="208" spans="1:65" s="2" customFormat="1" ht="16.5" customHeight="1">
      <c r="A208" s="31"/>
      <c r="B208" s="32"/>
      <c r="C208" s="184" t="s">
        <v>401</v>
      </c>
      <c r="D208" s="184" t="s">
        <v>189</v>
      </c>
      <c r="E208" s="185" t="s">
        <v>355</v>
      </c>
      <c r="F208" s="186" t="s">
        <v>356</v>
      </c>
      <c r="G208" s="187" t="s">
        <v>270</v>
      </c>
      <c r="H208" s="188">
        <v>0.032</v>
      </c>
      <c r="I208" s="189"/>
      <c r="J208" s="190">
        <f t="shared" si="20"/>
        <v>0</v>
      </c>
      <c r="K208" s="191"/>
      <c r="L208" s="36"/>
      <c r="M208" s="192" t="s">
        <v>1</v>
      </c>
      <c r="N208" s="193" t="s">
        <v>44</v>
      </c>
      <c r="O208" s="68"/>
      <c r="P208" s="194">
        <f t="shared" si="21"/>
        <v>0</v>
      </c>
      <c r="Q208" s="194">
        <v>0</v>
      </c>
      <c r="R208" s="194">
        <f t="shared" si="22"/>
        <v>0</v>
      </c>
      <c r="S208" s="194">
        <v>0</v>
      </c>
      <c r="T208" s="195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256</v>
      </c>
      <c r="AT208" s="196" t="s">
        <v>189</v>
      </c>
      <c r="AU208" s="196" t="s">
        <v>89</v>
      </c>
      <c r="AY208" s="14" t="s">
        <v>186</v>
      </c>
      <c r="BE208" s="197">
        <f t="shared" si="24"/>
        <v>0</v>
      </c>
      <c r="BF208" s="197">
        <f t="shared" si="25"/>
        <v>0</v>
      </c>
      <c r="BG208" s="197">
        <f t="shared" si="26"/>
        <v>0</v>
      </c>
      <c r="BH208" s="197">
        <f t="shared" si="27"/>
        <v>0</v>
      </c>
      <c r="BI208" s="197">
        <f t="shared" si="28"/>
        <v>0</v>
      </c>
      <c r="BJ208" s="14" t="s">
        <v>87</v>
      </c>
      <c r="BK208" s="197">
        <f t="shared" si="29"/>
        <v>0</v>
      </c>
      <c r="BL208" s="14" t="s">
        <v>256</v>
      </c>
      <c r="BM208" s="196" t="s">
        <v>1643</v>
      </c>
    </row>
    <row r="209" spans="1:65" s="2" customFormat="1" ht="16.5" customHeight="1">
      <c r="A209" s="31"/>
      <c r="B209" s="32"/>
      <c r="C209" s="184" t="s">
        <v>405</v>
      </c>
      <c r="D209" s="184" t="s">
        <v>189</v>
      </c>
      <c r="E209" s="185" t="s">
        <v>359</v>
      </c>
      <c r="F209" s="186" t="s">
        <v>360</v>
      </c>
      <c r="G209" s="187" t="s">
        <v>270</v>
      </c>
      <c r="H209" s="188">
        <v>0.032</v>
      </c>
      <c r="I209" s="189"/>
      <c r="J209" s="190">
        <f t="shared" si="20"/>
        <v>0</v>
      </c>
      <c r="K209" s="191"/>
      <c r="L209" s="36"/>
      <c r="M209" s="192" t="s">
        <v>1</v>
      </c>
      <c r="N209" s="193" t="s">
        <v>44</v>
      </c>
      <c r="O209" s="68"/>
      <c r="P209" s="194">
        <f t="shared" si="21"/>
        <v>0</v>
      </c>
      <c r="Q209" s="194">
        <v>0</v>
      </c>
      <c r="R209" s="194">
        <f t="shared" si="22"/>
        <v>0</v>
      </c>
      <c r="S209" s="194">
        <v>0</v>
      </c>
      <c r="T209" s="195">
        <f t="shared" si="2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256</v>
      </c>
      <c r="AT209" s="196" t="s">
        <v>189</v>
      </c>
      <c r="AU209" s="196" t="s">
        <v>89</v>
      </c>
      <c r="AY209" s="14" t="s">
        <v>186</v>
      </c>
      <c r="BE209" s="197">
        <f t="shared" si="24"/>
        <v>0</v>
      </c>
      <c r="BF209" s="197">
        <f t="shared" si="25"/>
        <v>0</v>
      </c>
      <c r="BG209" s="197">
        <f t="shared" si="26"/>
        <v>0</v>
      </c>
      <c r="BH209" s="197">
        <f t="shared" si="27"/>
        <v>0</v>
      </c>
      <c r="BI209" s="197">
        <f t="shared" si="28"/>
        <v>0</v>
      </c>
      <c r="BJ209" s="14" t="s">
        <v>87</v>
      </c>
      <c r="BK209" s="197">
        <f t="shared" si="29"/>
        <v>0</v>
      </c>
      <c r="BL209" s="14" t="s">
        <v>256</v>
      </c>
      <c r="BM209" s="196" t="s">
        <v>1644</v>
      </c>
    </row>
    <row r="210" spans="2:63" s="12" customFormat="1" ht="22.9" customHeight="1">
      <c r="B210" s="168"/>
      <c r="C210" s="169"/>
      <c r="D210" s="170" t="s">
        <v>78</v>
      </c>
      <c r="E210" s="182" t="s">
        <v>362</v>
      </c>
      <c r="F210" s="182" t="s">
        <v>363</v>
      </c>
      <c r="G210" s="169"/>
      <c r="H210" s="169"/>
      <c r="I210" s="172"/>
      <c r="J210" s="183">
        <f>BK210</f>
        <v>0</v>
      </c>
      <c r="K210" s="169"/>
      <c r="L210" s="174"/>
      <c r="M210" s="175"/>
      <c r="N210" s="176"/>
      <c r="O210" s="176"/>
      <c r="P210" s="177">
        <f>SUM(P211:P230)</f>
        <v>0</v>
      </c>
      <c r="Q210" s="176"/>
      <c r="R210" s="177">
        <f>SUM(R211:R230)</f>
        <v>0.05665</v>
      </c>
      <c r="S210" s="176"/>
      <c r="T210" s="178">
        <f>SUM(T211:T230)</f>
        <v>0.04578</v>
      </c>
      <c r="AR210" s="179" t="s">
        <v>89</v>
      </c>
      <c r="AT210" s="180" t="s">
        <v>78</v>
      </c>
      <c r="AU210" s="180" t="s">
        <v>87</v>
      </c>
      <c r="AY210" s="179" t="s">
        <v>186</v>
      </c>
      <c r="BK210" s="181">
        <f>SUM(BK211:BK230)</f>
        <v>0</v>
      </c>
    </row>
    <row r="211" spans="1:65" s="2" customFormat="1" ht="16.5" customHeight="1">
      <c r="A211" s="31"/>
      <c r="B211" s="32"/>
      <c r="C211" s="184" t="s">
        <v>409</v>
      </c>
      <c r="D211" s="184" t="s">
        <v>189</v>
      </c>
      <c r="E211" s="185" t="s">
        <v>365</v>
      </c>
      <c r="F211" s="186" t="s">
        <v>366</v>
      </c>
      <c r="G211" s="187" t="s">
        <v>308</v>
      </c>
      <c r="H211" s="188">
        <v>20</v>
      </c>
      <c r="I211" s="189"/>
      <c r="J211" s="190">
        <f aca="true" t="shared" si="30" ref="J211:J230">ROUND(I211*H211,1)</f>
        <v>0</v>
      </c>
      <c r="K211" s="191"/>
      <c r="L211" s="36"/>
      <c r="M211" s="192" t="s">
        <v>1</v>
      </c>
      <c r="N211" s="193" t="s">
        <v>44</v>
      </c>
      <c r="O211" s="68"/>
      <c r="P211" s="194">
        <f aca="true" t="shared" si="31" ref="P211:P230">O211*H211</f>
        <v>0</v>
      </c>
      <c r="Q211" s="194">
        <v>0</v>
      </c>
      <c r="R211" s="194">
        <f aca="true" t="shared" si="32" ref="R211:R230">Q211*H211</f>
        <v>0</v>
      </c>
      <c r="S211" s="194">
        <v>0.00213</v>
      </c>
      <c r="T211" s="195">
        <f aca="true" t="shared" si="33" ref="T211:T230">S211*H211</f>
        <v>0.0426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256</v>
      </c>
      <c r="AT211" s="196" t="s">
        <v>189</v>
      </c>
      <c r="AU211" s="196" t="s">
        <v>89</v>
      </c>
      <c r="AY211" s="14" t="s">
        <v>186</v>
      </c>
      <c r="BE211" s="197">
        <f aca="true" t="shared" si="34" ref="BE211:BE230">IF(N211="základní",J211,0)</f>
        <v>0</v>
      </c>
      <c r="BF211" s="197">
        <f aca="true" t="shared" si="35" ref="BF211:BF230">IF(N211="snížená",J211,0)</f>
        <v>0</v>
      </c>
      <c r="BG211" s="197">
        <f aca="true" t="shared" si="36" ref="BG211:BG230">IF(N211="zákl. přenesená",J211,0)</f>
        <v>0</v>
      </c>
      <c r="BH211" s="197">
        <f aca="true" t="shared" si="37" ref="BH211:BH230">IF(N211="sníž. přenesená",J211,0)</f>
        <v>0</v>
      </c>
      <c r="BI211" s="197">
        <f aca="true" t="shared" si="38" ref="BI211:BI230">IF(N211="nulová",J211,0)</f>
        <v>0</v>
      </c>
      <c r="BJ211" s="14" t="s">
        <v>87</v>
      </c>
      <c r="BK211" s="197">
        <f aca="true" t="shared" si="39" ref="BK211:BK230">ROUND(I211*H211,1)</f>
        <v>0</v>
      </c>
      <c r="BL211" s="14" t="s">
        <v>256</v>
      </c>
      <c r="BM211" s="196" t="s">
        <v>367</v>
      </c>
    </row>
    <row r="212" spans="1:65" s="2" customFormat="1" ht="16.5" customHeight="1">
      <c r="A212" s="31"/>
      <c r="B212" s="32"/>
      <c r="C212" s="184" t="s">
        <v>413</v>
      </c>
      <c r="D212" s="184" t="s">
        <v>189</v>
      </c>
      <c r="E212" s="185" t="s">
        <v>369</v>
      </c>
      <c r="F212" s="186" t="s">
        <v>370</v>
      </c>
      <c r="G212" s="187" t="s">
        <v>371</v>
      </c>
      <c r="H212" s="188">
        <v>2</v>
      </c>
      <c r="I212" s="189"/>
      <c r="J212" s="190">
        <f t="shared" si="30"/>
        <v>0</v>
      </c>
      <c r="K212" s="191"/>
      <c r="L212" s="36"/>
      <c r="M212" s="192" t="s">
        <v>1</v>
      </c>
      <c r="N212" s="193" t="s">
        <v>44</v>
      </c>
      <c r="O212" s="68"/>
      <c r="P212" s="194">
        <f t="shared" si="31"/>
        <v>0</v>
      </c>
      <c r="Q212" s="194">
        <v>0.00524</v>
      </c>
      <c r="R212" s="194">
        <f t="shared" si="32"/>
        <v>0.01048</v>
      </c>
      <c r="S212" s="194">
        <v>0</v>
      </c>
      <c r="T212" s="195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256</v>
      </c>
      <c r="AT212" s="196" t="s">
        <v>189</v>
      </c>
      <c r="AU212" s="196" t="s">
        <v>89</v>
      </c>
      <c r="AY212" s="14" t="s">
        <v>186</v>
      </c>
      <c r="BE212" s="197">
        <f t="shared" si="34"/>
        <v>0</v>
      </c>
      <c r="BF212" s="197">
        <f t="shared" si="35"/>
        <v>0</v>
      </c>
      <c r="BG212" s="197">
        <f t="shared" si="36"/>
        <v>0</v>
      </c>
      <c r="BH212" s="197">
        <f t="shared" si="37"/>
        <v>0</v>
      </c>
      <c r="BI212" s="197">
        <f t="shared" si="38"/>
        <v>0</v>
      </c>
      <c r="BJ212" s="14" t="s">
        <v>87</v>
      </c>
      <c r="BK212" s="197">
        <f t="shared" si="39"/>
        <v>0</v>
      </c>
      <c r="BL212" s="14" t="s">
        <v>256</v>
      </c>
      <c r="BM212" s="196" t="s">
        <v>372</v>
      </c>
    </row>
    <row r="213" spans="1:65" s="2" customFormat="1" ht="16.5" customHeight="1">
      <c r="A213" s="31"/>
      <c r="B213" s="32"/>
      <c r="C213" s="184" t="s">
        <v>417</v>
      </c>
      <c r="D213" s="184" t="s">
        <v>189</v>
      </c>
      <c r="E213" s="185" t="s">
        <v>374</v>
      </c>
      <c r="F213" s="186" t="s">
        <v>375</v>
      </c>
      <c r="G213" s="187" t="s">
        <v>192</v>
      </c>
      <c r="H213" s="188">
        <v>2</v>
      </c>
      <c r="I213" s="189"/>
      <c r="J213" s="190">
        <f t="shared" si="30"/>
        <v>0</v>
      </c>
      <c r="K213" s="191"/>
      <c r="L213" s="36"/>
      <c r="M213" s="192" t="s">
        <v>1</v>
      </c>
      <c r="N213" s="193" t="s">
        <v>44</v>
      </c>
      <c r="O213" s="68"/>
      <c r="P213" s="194">
        <f t="shared" si="31"/>
        <v>0</v>
      </c>
      <c r="Q213" s="194">
        <v>0.0012</v>
      </c>
      <c r="R213" s="194">
        <f t="shared" si="32"/>
        <v>0.0024</v>
      </c>
      <c r="S213" s="194">
        <v>0</v>
      </c>
      <c r="T213" s="195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256</v>
      </c>
      <c r="AT213" s="196" t="s">
        <v>189</v>
      </c>
      <c r="AU213" s="196" t="s">
        <v>89</v>
      </c>
      <c r="AY213" s="14" t="s">
        <v>186</v>
      </c>
      <c r="BE213" s="197">
        <f t="shared" si="34"/>
        <v>0</v>
      </c>
      <c r="BF213" s="197">
        <f t="shared" si="35"/>
        <v>0</v>
      </c>
      <c r="BG213" s="197">
        <f t="shared" si="36"/>
        <v>0</v>
      </c>
      <c r="BH213" s="197">
        <f t="shared" si="37"/>
        <v>0</v>
      </c>
      <c r="BI213" s="197">
        <f t="shared" si="38"/>
        <v>0</v>
      </c>
      <c r="BJ213" s="14" t="s">
        <v>87</v>
      </c>
      <c r="BK213" s="197">
        <f t="shared" si="39"/>
        <v>0</v>
      </c>
      <c r="BL213" s="14" t="s">
        <v>256</v>
      </c>
      <c r="BM213" s="196" t="s">
        <v>376</v>
      </c>
    </row>
    <row r="214" spans="1:65" s="2" customFormat="1" ht="16.5" customHeight="1">
      <c r="A214" s="31"/>
      <c r="B214" s="32"/>
      <c r="C214" s="184" t="s">
        <v>421</v>
      </c>
      <c r="D214" s="184" t="s">
        <v>189</v>
      </c>
      <c r="E214" s="185" t="s">
        <v>378</v>
      </c>
      <c r="F214" s="186" t="s">
        <v>379</v>
      </c>
      <c r="G214" s="187" t="s">
        <v>308</v>
      </c>
      <c r="H214" s="188">
        <v>14</v>
      </c>
      <c r="I214" s="189"/>
      <c r="J214" s="190">
        <f t="shared" si="30"/>
        <v>0</v>
      </c>
      <c r="K214" s="191"/>
      <c r="L214" s="36"/>
      <c r="M214" s="192" t="s">
        <v>1</v>
      </c>
      <c r="N214" s="193" t="s">
        <v>44</v>
      </c>
      <c r="O214" s="68"/>
      <c r="P214" s="194">
        <f t="shared" si="31"/>
        <v>0</v>
      </c>
      <c r="Q214" s="194">
        <v>0.00084</v>
      </c>
      <c r="R214" s="194">
        <f t="shared" si="32"/>
        <v>0.01176</v>
      </c>
      <c r="S214" s="194">
        <v>0</v>
      </c>
      <c r="T214" s="195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256</v>
      </c>
      <c r="AT214" s="196" t="s">
        <v>189</v>
      </c>
      <c r="AU214" s="196" t="s">
        <v>89</v>
      </c>
      <c r="AY214" s="14" t="s">
        <v>186</v>
      </c>
      <c r="BE214" s="197">
        <f t="shared" si="34"/>
        <v>0</v>
      </c>
      <c r="BF214" s="197">
        <f t="shared" si="35"/>
        <v>0</v>
      </c>
      <c r="BG214" s="197">
        <f t="shared" si="36"/>
        <v>0</v>
      </c>
      <c r="BH214" s="197">
        <f t="shared" si="37"/>
        <v>0</v>
      </c>
      <c r="BI214" s="197">
        <f t="shared" si="38"/>
        <v>0</v>
      </c>
      <c r="BJ214" s="14" t="s">
        <v>87</v>
      </c>
      <c r="BK214" s="197">
        <f t="shared" si="39"/>
        <v>0</v>
      </c>
      <c r="BL214" s="14" t="s">
        <v>256</v>
      </c>
      <c r="BM214" s="196" t="s">
        <v>380</v>
      </c>
    </row>
    <row r="215" spans="1:65" s="2" customFormat="1" ht="16.5" customHeight="1">
      <c r="A215" s="31"/>
      <c r="B215" s="32"/>
      <c r="C215" s="184" t="s">
        <v>425</v>
      </c>
      <c r="D215" s="184" t="s">
        <v>189</v>
      </c>
      <c r="E215" s="185" t="s">
        <v>382</v>
      </c>
      <c r="F215" s="186" t="s">
        <v>383</v>
      </c>
      <c r="G215" s="187" t="s">
        <v>308</v>
      </c>
      <c r="H215" s="188">
        <v>14</v>
      </c>
      <c r="I215" s="189"/>
      <c r="J215" s="190">
        <f t="shared" si="30"/>
        <v>0</v>
      </c>
      <c r="K215" s="191"/>
      <c r="L215" s="36"/>
      <c r="M215" s="192" t="s">
        <v>1</v>
      </c>
      <c r="N215" s="193" t="s">
        <v>44</v>
      </c>
      <c r="O215" s="68"/>
      <c r="P215" s="194">
        <f t="shared" si="31"/>
        <v>0</v>
      </c>
      <c r="Q215" s="194">
        <v>0.00116</v>
      </c>
      <c r="R215" s="194">
        <f t="shared" si="32"/>
        <v>0.01624</v>
      </c>
      <c r="S215" s="194">
        <v>0</v>
      </c>
      <c r="T215" s="195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256</v>
      </c>
      <c r="AT215" s="196" t="s">
        <v>189</v>
      </c>
      <c r="AU215" s="196" t="s">
        <v>89</v>
      </c>
      <c r="AY215" s="14" t="s">
        <v>186</v>
      </c>
      <c r="BE215" s="197">
        <f t="shared" si="34"/>
        <v>0</v>
      </c>
      <c r="BF215" s="197">
        <f t="shared" si="35"/>
        <v>0</v>
      </c>
      <c r="BG215" s="197">
        <f t="shared" si="36"/>
        <v>0</v>
      </c>
      <c r="BH215" s="197">
        <f t="shared" si="37"/>
        <v>0</v>
      </c>
      <c r="BI215" s="197">
        <f t="shared" si="38"/>
        <v>0</v>
      </c>
      <c r="BJ215" s="14" t="s">
        <v>87</v>
      </c>
      <c r="BK215" s="197">
        <f t="shared" si="39"/>
        <v>0</v>
      </c>
      <c r="BL215" s="14" t="s">
        <v>256</v>
      </c>
      <c r="BM215" s="196" t="s">
        <v>1645</v>
      </c>
    </row>
    <row r="216" spans="1:65" s="2" customFormat="1" ht="16.5" customHeight="1">
      <c r="A216" s="31"/>
      <c r="B216" s="32"/>
      <c r="C216" s="184" t="s">
        <v>429</v>
      </c>
      <c r="D216" s="184" t="s">
        <v>189</v>
      </c>
      <c r="E216" s="185" t="s">
        <v>386</v>
      </c>
      <c r="F216" s="186" t="s">
        <v>387</v>
      </c>
      <c r="G216" s="187" t="s">
        <v>308</v>
      </c>
      <c r="H216" s="188">
        <v>4</v>
      </c>
      <c r="I216" s="189"/>
      <c r="J216" s="190">
        <f t="shared" si="30"/>
        <v>0</v>
      </c>
      <c r="K216" s="191"/>
      <c r="L216" s="36"/>
      <c r="M216" s="192" t="s">
        <v>1</v>
      </c>
      <c r="N216" s="193" t="s">
        <v>44</v>
      </c>
      <c r="O216" s="68"/>
      <c r="P216" s="194">
        <f t="shared" si="31"/>
        <v>0</v>
      </c>
      <c r="Q216" s="194">
        <v>0.00144</v>
      </c>
      <c r="R216" s="194">
        <f t="shared" si="32"/>
        <v>0.00576</v>
      </c>
      <c r="S216" s="194">
        <v>0</v>
      </c>
      <c r="T216" s="195">
        <f t="shared" si="3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256</v>
      </c>
      <c r="AT216" s="196" t="s">
        <v>189</v>
      </c>
      <c r="AU216" s="196" t="s">
        <v>89</v>
      </c>
      <c r="AY216" s="14" t="s">
        <v>186</v>
      </c>
      <c r="BE216" s="197">
        <f t="shared" si="34"/>
        <v>0</v>
      </c>
      <c r="BF216" s="197">
        <f t="shared" si="35"/>
        <v>0</v>
      </c>
      <c r="BG216" s="197">
        <f t="shared" si="36"/>
        <v>0</v>
      </c>
      <c r="BH216" s="197">
        <f t="shared" si="37"/>
        <v>0</v>
      </c>
      <c r="BI216" s="197">
        <f t="shared" si="38"/>
        <v>0</v>
      </c>
      <c r="BJ216" s="14" t="s">
        <v>87</v>
      </c>
      <c r="BK216" s="197">
        <f t="shared" si="39"/>
        <v>0</v>
      </c>
      <c r="BL216" s="14" t="s">
        <v>256</v>
      </c>
      <c r="BM216" s="196" t="s">
        <v>1646</v>
      </c>
    </row>
    <row r="217" spans="1:65" s="2" customFormat="1" ht="21.75" customHeight="1">
      <c r="A217" s="31"/>
      <c r="B217" s="32"/>
      <c r="C217" s="184" t="s">
        <v>433</v>
      </c>
      <c r="D217" s="184" t="s">
        <v>189</v>
      </c>
      <c r="E217" s="185" t="s">
        <v>394</v>
      </c>
      <c r="F217" s="186" t="s">
        <v>1647</v>
      </c>
      <c r="G217" s="187" t="s">
        <v>308</v>
      </c>
      <c r="H217" s="188">
        <v>14</v>
      </c>
      <c r="I217" s="189"/>
      <c r="J217" s="190">
        <f t="shared" si="30"/>
        <v>0</v>
      </c>
      <c r="K217" s="191"/>
      <c r="L217" s="36"/>
      <c r="M217" s="192" t="s">
        <v>1</v>
      </c>
      <c r="N217" s="193" t="s">
        <v>44</v>
      </c>
      <c r="O217" s="68"/>
      <c r="P217" s="194">
        <f t="shared" si="31"/>
        <v>0</v>
      </c>
      <c r="Q217" s="194">
        <v>5E-05</v>
      </c>
      <c r="R217" s="194">
        <f t="shared" si="32"/>
        <v>0.0007</v>
      </c>
      <c r="S217" s="194">
        <v>0</v>
      </c>
      <c r="T217" s="195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256</v>
      </c>
      <c r="AT217" s="196" t="s">
        <v>189</v>
      </c>
      <c r="AU217" s="196" t="s">
        <v>89</v>
      </c>
      <c r="AY217" s="14" t="s">
        <v>186</v>
      </c>
      <c r="BE217" s="197">
        <f t="shared" si="34"/>
        <v>0</v>
      </c>
      <c r="BF217" s="197">
        <f t="shared" si="35"/>
        <v>0</v>
      </c>
      <c r="BG217" s="197">
        <f t="shared" si="36"/>
        <v>0</v>
      </c>
      <c r="BH217" s="197">
        <f t="shared" si="37"/>
        <v>0</v>
      </c>
      <c r="BI217" s="197">
        <f t="shared" si="38"/>
        <v>0</v>
      </c>
      <c r="BJ217" s="14" t="s">
        <v>87</v>
      </c>
      <c r="BK217" s="197">
        <f t="shared" si="39"/>
        <v>0</v>
      </c>
      <c r="BL217" s="14" t="s">
        <v>256</v>
      </c>
      <c r="BM217" s="196" t="s">
        <v>396</v>
      </c>
    </row>
    <row r="218" spans="1:65" s="2" customFormat="1" ht="24.2" customHeight="1">
      <c r="A218" s="31"/>
      <c r="B218" s="32"/>
      <c r="C218" s="184" t="s">
        <v>437</v>
      </c>
      <c r="D218" s="184" t="s">
        <v>189</v>
      </c>
      <c r="E218" s="185" t="s">
        <v>398</v>
      </c>
      <c r="F218" s="186" t="s">
        <v>399</v>
      </c>
      <c r="G218" s="187" t="s">
        <v>308</v>
      </c>
      <c r="H218" s="188">
        <v>18</v>
      </c>
      <c r="I218" s="189"/>
      <c r="J218" s="190">
        <f t="shared" si="30"/>
        <v>0</v>
      </c>
      <c r="K218" s="191"/>
      <c r="L218" s="36"/>
      <c r="M218" s="192" t="s">
        <v>1</v>
      </c>
      <c r="N218" s="193" t="s">
        <v>44</v>
      </c>
      <c r="O218" s="68"/>
      <c r="P218" s="194">
        <f t="shared" si="31"/>
        <v>0</v>
      </c>
      <c r="Q218" s="194">
        <v>7E-05</v>
      </c>
      <c r="R218" s="194">
        <f t="shared" si="32"/>
        <v>0.0012599999999999998</v>
      </c>
      <c r="S218" s="194">
        <v>0</v>
      </c>
      <c r="T218" s="195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256</v>
      </c>
      <c r="AT218" s="196" t="s">
        <v>189</v>
      </c>
      <c r="AU218" s="196" t="s">
        <v>89</v>
      </c>
      <c r="AY218" s="14" t="s">
        <v>186</v>
      </c>
      <c r="BE218" s="197">
        <f t="shared" si="34"/>
        <v>0</v>
      </c>
      <c r="BF218" s="197">
        <f t="shared" si="35"/>
        <v>0</v>
      </c>
      <c r="BG218" s="197">
        <f t="shared" si="36"/>
        <v>0</v>
      </c>
      <c r="BH218" s="197">
        <f t="shared" si="37"/>
        <v>0</v>
      </c>
      <c r="BI218" s="197">
        <f t="shared" si="38"/>
        <v>0</v>
      </c>
      <c r="BJ218" s="14" t="s">
        <v>87</v>
      </c>
      <c r="BK218" s="197">
        <f t="shared" si="39"/>
        <v>0</v>
      </c>
      <c r="BL218" s="14" t="s">
        <v>256</v>
      </c>
      <c r="BM218" s="196" t="s">
        <v>1648</v>
      </c>
    </row>
    <row r="219" spans="1:65" s="2" customFormat="1" ht="16.5" customHeight="1">
      <c r="A219" s="31"/>
      <c r="B219" s="32"/>
      <c r="C219" s="184" t="s">
        <v>443</v>
      </c>
      <c r="D219" s="184" t="s">
        <v>189</v>
      </c>
      <c r="E219" s="185" t="s">
        <v>402</v>
      </c>
      <c r="F219" s="186" t="s">
        <v>1649</v>
      </c>
      <c r="G219" s="187" t="s">
        <v>192</v>
      </c>
      <c r="H219" s="188">
        <v>11</v>
      </c>
      <c r="I219" s="189"/>
      <c r="J219" s="190">
        <f t="shared" si="30"/>
        <v>0</v>
      </c>
      <c r="K219" s="191"/>
      <c r="L219" s="36"/>
      <c r="M219" s="192" t="s">
        <v>1</v>
      </c>
      <c r="N219" s="193" t="s">
        <v>44</v>
      </c>
      <c r="O219" s="68"/>
      <c r="P219" s="194">
        <f t="shared" si="31"/>
        <v>0</v>
      </c>
      <c r="Q219" s="194">
        <v>0</v>
      </c>
      <c r="R219" s="194">
        <f t="shared" si="32"/>
        <v>0</v>
      </c>
      <c r="S219" s="194">
        <v>0</v>
      </c>
      <c r="T219" s="195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256</v>
      </c>
      <c r="AT219" s="196" t="s">
        <v>189</v>
      </c>
      <c r="AU219" s="196" t="s">
        <v>89</v>
      </c>
      <c r="AY219" s="14" t="s">
        <v>186</v>
      </c>
      <c r="BE219" s="197">
        <f t="shared" si="34"/>
        <v>0</v>
      </c>
      <c r="BF219" s="197">
        <f t="shared" si="35"/>
        <v>0</v>
      </c>
      <c r="BG219" s="197">
        <f t="shared" si="36"/>
        <v>0</v>
      </c>
      <c r="BH219" s="197">
        <f t="shared" si="37"/>
        <v>0</v>
      </c>
      <c r="BI219" s="197">
        <f t="shared" si="38"/>
        <v>0</v>
      </c>
      <c r="BJ219" s="14" t="s">
        <v>87</v>
      </c>
      <c r="BK219" s="197">
        <f t="shared" si="39"/>
        <v>0</v>
      </c>
      <c r="BL219" s="14" t="s">
        <v>256</v>
      </c>
      <c r="BM219" s="196" t="s">
        <v>1650</v>
      </c>
    </row>
    <row r="220" spans="1:65" s="2" customFormat="1" ht="16.5" customHeight="1">
      <c r="A220" s="31"/>
      <c r="B220" s="32"/>
      <c r="C220" s="184" t="s">
        <v>447</v>
      </c>
      <c r="D220" s="184" t="s">
        <v>189</v>
      </c>
      <c r="E220" s="185" t="s">
        <v>1651</v>
      </c>
      <c r="F220" s="186" t="s">
        <v>1652</v>
      </c>
      <c r="G220" s="187" t="s">
        <v>192</v>
      </c>
      <c r="H220" s="188">
        <v>3</v>
      </c>
      <c r="I220" s="189"/>
      <c r="J220" s="190">
        <f t="shared" si="30"/>
        <v>0</v>
      </c>
      <c r="K220" s="191"/>
      <c r="L220" s="36"/>
      <c r="M220" s="192" t="s">
        <v>1</v>
      </c>
      <c r="N220" s="193" t="s">
        <v>44</v>
      </c>
      <c r="O220" s="68"/>
      <c r="P220" s="194">
        <f t="shared" si="31"/>
        <v>0</v>
      </c>
      <c r="Q220" s="194">
        <v>0</v>
      </c>
      <c r="R220" s="194">
        <f t="shared" si="32"/>
        <v>0</v>
      </c>
      <c r="S220" s="194">
        <v>0</v>
      </c>
      <c r="T220" s="195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256</v>
      </c>
      <c r="AT220" s="196" t="s">
        <v>189</v>
      </c>
      <c r="AU220" s="196" t="s">
        <v>89</v>
      </c>
      <c r="AY220" s="14" t="s">
        <v>186</v>
      </c>
      <c r="BE220" s="197">
        <f t="shared" si="34"/>
        <v>0</v>
      </c>
      <c r="BF220" s="197">
        <f t="shared" si="35"/>
        <v>0</v>
      </c>
      <c r="BG220" s="197">
        <f t="shared" si="36"/>
        <v>0</v>
      </c>
      <c r="BH220" s="197">
        <f t="shared" si="37"/>
        <v>0</v>
      </c>
      <c r="BI220" s="197">
        <f t="shared" si="38"/>
        <v>0</v>
      </c>
      <c r="BJ220" s="14" t="s">
        <v>87</v>
      </c>
      <c r="BK220" s="197">
        <f t="shared" si="39"/>
        <v>0</v>
      </c>
      <c r="BL220" s="14" t="s">
        <v>256</v>
      </c>
      <c r="BM220" s="196" t="s">
        <v>1653</v>
      </c>
    </row>
    <row r="221" spans="1:65" s="2" customFormat="1" ht="16.5" customHeight="1">
      <c r="A221" s="31"/>
      <c r="B221" s="32"/>
      <c r="C221" s="184" t="s">
        <v>452</v>
      </c>
      <c r="D221" s="184" t="s">
        <v>189</v>
      </c>
      <c r="E221" s="185" t="s">
        <v>406</v>
      </c>
      <c r="F221" s="186" t="s">
        <v>407</v>
      </c>
      <c r="G221" s="187" t="s">
        <v>192</v>
      </c>
      <c r="H221" s="188">
        <v>2</v>
      </c>
      <c r="I221" s="189"/>
      <c r="J221" s="190">
        <f t="shared" si="30"/>
        <v>0</v>
      </c>
      <c r="K221" s="191"/>
      <c r="L221" s="36"/>
      <c r="M221" s="192" t="s">
        <v>1</v>
      </c>
      <c r="N221" s="193" t="s">
        <v>44</v>
      </c>
      <c r="O221" s="68"/>
      <c r="P221" s="194">
        <f t="shared" si="31"/>
        <v>0</v>
      </c>
      <c r="Q221" s="194">
        <v>0</v>
      </c>
      <c r="R221" s="194">
        <f t="shared" si="32"/>
        <v>0</v>
      </c>
      <c r="S221" s="194">
        <v>0</v>
      </c>
      <c r="T221" s="195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256</v>
      </c>
      <c r="AT221" s="196" t="s">
        <v>189</v>
      </c>
      <c r="AU221" s="196" t="s">
        <v>89</v>
      </c>
      <c r="AY221" s="14" t="s">
        <v>186</v>
      </c>
      <c r="BE221" s="197">
        <f t="shared" si="34"/>
        <v>0</v>
      </c>
      <c r="BF221" s="197">
        <f t="shared" si="35"/>
        <v>0</v>
      </c>
      <c r="BG221" s="197">
        <f t="shared" si="36"/>
        <v>0</v>
      </c>
      <c r="BH221" s="197">
        <f t="shared" si="37"/>
        <v>0</v>
      </c>
      <c r="BI221" s="197">
        <f t="shared" si="38"/>
        <v>0</v>
      </c>
      <c r="BJ221" s="14" t="s">
        <v>87</v>
      </c>
      <c r="BK221" s="197">
        <f t="shared" si="39"/>
        <v>0</v>
      </c>
      <c r="BL221" s="14" t="s">
        <v>256</v>
      </c>
      <c r="BM221" s="196" t="s">
        <v>408</v>
      </c>
    </row>
    <row r="222" spans="1:65" s="2" customFormat="1" ht="16.5" customHeight="1">
      <c r="A222" s="31"/>
      <c r="B222" s="32"/>
      <c r="C222" s="184" t="s">
        <v>457</v>
      </c>
      <c r="D222" s="184" t="s">
        <v>189</v>
      </c>
      <c r="E222" s="185" t="s">
        <v>410</v>
      </c>
      <c r="F222" s="186" t="s">
        <v>411</v>
      </c>
      <c r="G222" s="187" t="s">
        <v>192</v>
      </c>
      <c r="H222" s="188">
        <v>1</v>
      </c>
      <c r="I222" s="189"/>
      <c r="J222" s="190">
        <f t="shared" si="30"/>
        <v>0</v>
      </c>
      <c r="K222" s="191"/>
      <c r="L222" s="36"/>
      <c r="M222" s="192" t="s">
        <v>1</v>
      </c>
      <c r="N222" s="193" t="s">
        <v>44</v>
      </c>
      <c r="O222" s="68"/>
      <c r="P222" s="194">
        <f t="shared" si="31"/>
        <v>0</v>
      </c>
      <c r="Q222" s="194">
        <v>0.00017</v>
      </c>
      <c r="R222" s="194">
        <f t="shared" si="32"/>
        <v>0.00017</v>
      </c>
      <c r="S222" s="194">
        <v>0</v>
      </c>
      <c r="T222" s="195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256</v>
      </c>
      <c r="AT222" s="196" t="s">
        <v>189</v>
      </c>
      <c r="AU222" s="196" t="s">
        <v>89</v>
      </c>
      <c r="AY222" s="14" t="s">
        <v>186</v>
      </c>
      <c r="BE222" s="197">
        <f t="shared" si="34"/>
        <v>0</v>
      </c>
      <c r="BF222" s="197">
        <f t="shared" si="35"/>
        <v>0</v>
      </c>
      <c r="BG222" s="197">
        <f t="shared" si="36"/>
        <v>0</v>
      </c>
      <c r="BH222" s="197">
        <f t="shared" si="37"/>
        <v>0</v>
      </c>
      <c r="BI222" s="197">
        <f t="shared" si="38"/>
        <v>0</v>
      </c>
      <c r="BJ222" s="14" t="s">
        <v>87</v>
      </c>
      <c r="BK222" s="197">
        <f t="shared" si="39"/>
        <v>0</v>
      </c>
      <c r="BL222" s="14" t="s">
        <v>256</v>
      </c>
      <c r="BM222" s="196" t="s">
        <v>412</v>
      </c>
    </row>
    <row r="223" spans="1:65" s="2" customFormat="1" ht="16.5" customHeight="1">
      <c r="A223" s="31"/>
      <c r="B223" s="32"/>
      <c r="C223" s="184" t="s">
        <v>462</v>
      </c>
      <c r="D223" s="184" t="s">
        <v>189</v>
      </c>
      <c r="E223" s="185" t="s">
        <v>414</v>
      </c>
      <c r="F223" s="186" t="s">
        <v>415</v>
      </c>
      <c r="G223" s="187" t="s">
        <v>192</v>
      </c>
      <c r="H223" s="188">
        <v>6</v>
      </c>
      <c r="I223" s="189"/>
      <c r="J223" s="190">
        <f t="shared" si="30"/>
        <v>0</v>
      </c>
      <c r="K223" s="191"/>
      <c r="L223" s="36"/>
      <c r="M223" s="192" t="s">
        <v>1</v>
      </c>
      <c r="N223" s="193" t="s">
        <v>44</v>
      </c>
      <c r="O223" s="68"/>
      <c r="P223" s="194">
        <f t="shared" si="31"/>
        <v>0</v>
      </c>
      <c r="Q223" s="194">
        <v>0</v>
      </c>
      <c r="R223" s="194">
        <f t="shared" si="32"/>
        <v>0</v>
      </c>
      <c r="S223" s="194">
        <v>0.00053</v>
      </c>
      <c r="T223" s="195">
        <f t="shared" si="33"/>
        <v>0.0031799999999999997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256</v>
      </c>
      <c r="AT223" s="196" t="s">
        <v>189</v>
      </c>
      <c r="AU223" s="196" t="s">
        <v>89</v>
      </c>
      <c r="AY223" s="14" t="s">
        <v>186</v>
      </c>
      <c r="BE223" s="197">
        <f t="shared" si="34"/>
        <v>0</v>
      </c>
      <c r="BF223" s="197">
        <f t="shared" si="35"/>
        <v>0</v>
      </c>
      <c r="BG223" s="197">
        <f t="shared" si="36"/>
        <v>0</v>
      </c>
      <c r="BH223" s="197">
        <f t="shared" si="37"/>
        <v>0</v>
      </c>
      <c r="BI223" s="197">
        <f t="shared" si="38"/>
        <v>0</v>
      </c>
      <c r="BJ223" s="14" t="s">
        <v>87</v>
      </c>
      <c r="BK223" s="197">
        <f t="shared" si="39"/>
        <v>0</v>
      </c>
      <c r="BL223" s="14" t="s">
        <v>256</v>
      </c>
      <c r="BM223" s="196" t="s">
        <v>416</v>
      </c>
    </row>
    <row r="224" spans="1:65" s="2" customFormat="1" ht="16.5" customHeight="1">
      <c r="A224" s="31"/>
      <c r="B224" s="32"/>
      <c r="C224" s="184" t="s">
        <v>466</v>
      </c>
      <c r="D224" s="184" t="s">
        <v>189</v>
      </c>
      <c r="E224" s="185" t="s">
        <v>1654</v>
      </c>
      <c r="F224" s="186" t="s">
        <v>1655</v>
      </c>
      <c r="G224" s="187" t="s">
        <v>192</v>
      </c>
      <c r="H224" s="188">
        <v>2</v>
      </c>
      <c r="I224" s="189"/>
      <c r="J224" s="190">
        <f t="shared" si="30"/>
        <v>0</v>
      </c>
      <c r="K224" s="191"/>
      <c r="L224" s="36"/>
      <c r="M224" s="192" t="s">
        <v>1</v>
      </c>
      <c r="N224" s="193" t="s">
        <v>44</v>
      </c>
      <c r="O224" s="68"/>
      <c r="P224" s="194">
        <f t="shared" si="31"/>
        <v>0</v>
      </c>
      <c r="Q224" s="194">
        <v>0.00042</v>
      </c>
      <c r="R224" s="194">
        <f t="shared" si="32"/>
        <v>0.00084</v>
      </c>
      <c r="S224" s="194">
        <v>0</v>
      </c>
      <c r="T224" s="195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256</v>
      </c>
      <c r="AT224" s="196" t="s">
        <v>189</v>
      </c>
      <c r="AU224" s="196" t="s">
        <v>89</v>
      </c>
      <c r="AY224" s="14" t="s">
        <v>186</v>
      </c>
      <c r="BE224" s="197">
        <f t="shared" si="34"/>
        <v>0</v>
      </c>
      <c r="BF224" s="197">
        <f t="shared" si="35"/>
        <v>0</v>
      </c>
      <c r="BG224" s="197">
        <f t="shared" si="36"/>
        <v>0</v>
      </c>
      <c r="BH224" s="197">
        <f t="shared" si="37"/>
        <v>0</v>
      </c>
      <c r="BI224" s="197">
        <f t="shared" si="38"/>
        <v>0</v>
      </c>
      <c r="BJ224" s="14" t="s">
        <v>87</v>
      </c>
      <c r="BK224" s="197">
        <f t="shared" si="39"/>
        <v>0</v>
      </c>
      <c r="BL224" s="14" t="s">
        <v>256</v>
      </c>
      <c r="BM224" s="196" t="s">
        <v>1656</v>
      </c>
    </row>
    <row r="225" spans="1:65" s="2" customFormat="1" ht="16.5" customHeight="1">
      <c r="A225" s="31"/>
      <c r="B225" s="32"/>
      <c r="C225" s="184" t="s">
        <v>470</v>
      </c>
      <c r="D225" s="184" t="s">
        <v>189</v>
      </c>
      <c r="E225" s="185" t="s">
        <v>1657</v>
      </c>
      <c r="F225" s="186" t="s">
        <v>1658</v>
      </c>
      <c r="G225" s="187" t="s">
        <v>192</v>
      </c>
      <c r="H225" s="188">
        <v>1</v>
      </c>
      <c r="I225" s="189"/>
      <c r="J225" s="190">
        <f t="shared" si="30"/>
        <v>0</v>
      </c>
      <c r="K225" s="191"/>
      <c r="L225" s="36"/>
      <c r="M225" s="192" t="s">
        <v>1</v>
      </c>
      <c r="N225" s="193" t="s">
        <v>44</v>
      </c>
      <c r="O225" s="68"/>
      <c r="P225" s="194">
        <f t="shared" si="31"/>
        <v>0</v>
      </c>
      <c r="Q225" s="194">
        <v>0.00064</v>
      </c>
      <c r="R225" s="194">
        <f t="shared" si="32"/>
        <v>0.00064</v>
      </c>
      <c r="S225" s="194">
        <v>0</v>
      </c>
      <c r="T225" s="195">
        <f t="shared" si="3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256</v>
      </c>
      <c r="AT225" s="196" t="s">
        <v>189</v>
      </c>
      <c r="AU225" s="196" t="s">
        <v>89</v>
      </c>
      <c r="AY225" s="14" t="s">
        <v>186</v>
      </c>
      <c r="BE225" s="197">
        <f t="shared" si="34"/>
        <v>0</v>
      </c>
      <c r="BF225" s="197">
        <f t="shared" si="35"/>
        <v>0</v>
      </c>
      <c r="BG225" s="197">
        <f t="shared" si="36"/>
        <v>0</v>
      </c>
      <c r="BH225" s="197">
        <f t="shared" si="37"/>
        <v>0</v>
      </c>
      <c r="BI225" s="197">
        <f t="shared" si="38"/>
        <v>0</v>
      </c>
      <c r="BJ225" s="14" t="s">
        <v>87</v>
      </c>
      <c r="BK225" s="197">
        <f t="shared" si="39"/>
        <v>0</v>
      </c>
      <c r="BL225" s="14" t="s">
        <v>256</v>
      </c>
      <c r="BM225" s="196" t="s">
        <v>1659</v>
      </c>
    </row>
    <row r="226" spans="1:65" s="2" customFormat="1" ht="16.5" customHeight="1">
      <c r="A226" s="31"/>
      <c r="B226" s="32"/>
      <c r="C226" s="184" t="s">
        <v>474</v>
      </c>
      <c r="D226" s="184" t="s">
        <v>189</v>
      </c>
      <c r="E226" s="185" t="s">
        <v>422</v>
      </c>
      <c r="F226" s="186" t="s">
        <v>423</v>
      </c>
      <c r="G226" s="187" t="s">
        <v>308</v>
      </c>
      <c r="H226" s="188">
        <v>32</v>
      </c>
      <c r="I226" s="189"/>
      <c r="J226" s="190">
        <f t="shared" si="30"/>
        <v>0</v>
      </c>
      <c r="K226" s="191"/>
      <c r="L226" s="36"/>
      <c r="M226" s="192" t="s">
        <v>1</v>
      </c>
      <c r="N226" s="193" t="s">
        <v>44</v>
      </c>
      <c r="O226" s="68"/>
      <c r="P226" s="194">
        <f t="shared" si="31"/>
        <v>0</v>
      </c>
      <c r="Q226" s="194">
        <v>0.00019</v>
      </c>
      <c r="R226" s="194">
        <f t="shared" si="32"/>
        <v>0.00608</v>
      </c>
      <c r="S226" s="194">
        <v>0</v>
      </c>
      <c r="T226" s="195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256</v>
      </c>
      <c r="AT226" s="196" t="s">
        <v>189</v>
      </c>
      <c r="AU226" s="196" t="s">
        <v>89</v>
      </c>
      <c r="AY226" s="14" t="s">
        <v>186</v>
      </c>
      <c r="BE226" s="197">
        <f t="shared" si="34"/>
        <v>0</v>
      </c>
      <c r="BF226" s="197">
        <f t="shared" si="35"/>
        <v>0</v>
      </c>
      <c r="BG226" s="197">
        <f t="shared" si="36"/>
        <v>0</v>
      </c>
      <c r="BH226" s="197">
        <f t="shared" si="37"/>
        <v>0</v>
      </c>
      <c r="BI226" s="197">
        <f t="shared" si="38"/>
        <v>0</v>
      </c>
      <c r="BJ226" s="14" t="s">
        <v>87</v>
      </c>
      <c r="BK226" s="197">
        <f t="shared" si="39"/>
        <v>0</v>
      </c>
      <c r="BL226" s="14" t="s">
        <v>256</v>
      </c>
      <c r="BM226" s="196" t="s">
        <v>424</v>
      </c>
    </row>
    <row r="227" spans="1:65" s="2" customFormat="1" ht="16.5" customHeight="1">
      <c r="A227" s="31"/>
      <c r="B227" s="32"/>
      <c r="C227" s="184" t="s">
        <v>479</v>
      </c>
      <c r="D227" s="184" t="s">
        <v>189</v>
      </c>
      <c r="E227" s="185" t="s">
        <v>426</v>
      </c>
      <c r="F227" s="186" t="s">
        <v>427</v>
      </c>
      <c r="G227" s="187" t="s">
        <v>308</v>
      </c>
      <c r="H227" s="188">
        <v>32</v>
      </c>
      <c r="I227" s="189"/>
      <c r="J227" s="190">
        <f t="shared" si="30"/>
        <v>0</v>
      </c>
      <c r="K227" s="191"/>
      <c r="L227" s="36"/>
      <c r="M227" s="192" t="s">
        <v>1</v>
      </c>
      <c r="N227" s="193" t="s">
        <v>44</v>
      </c>
      <c r="O227" s="68"/>
      <c r="P227" s="194">
        <f t="shared" si="31"/>
        <v>0</v>
      </c>
      <c r="Q227" s="194">
        <v>1E-05</v>
      </c>
      <c r="R227" s="194">
        <f t="shared" si="32"/>
        <v>0.00032</v>
      </c>
      <c r="S227" s="194">
        <v>0</v>
      </c>
      <c r="T227" s="195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256</v>
      </c>
      <c r="AT227" s="196" t="s">
        <v>189</v>
      </c>
      <c r="AU227" s="196" t="s">
        <v>89</v>
      </c>
      <c r="AY227" s="14" t="s">
        <v>186</v>
      </c>
      <c r="BE227" s="197">
        <f t="shared" si="34"/>
        <v>0</v>
      </c>
      <c r="BF227" s="197">
        <f t="shared" si="35"/>
        <v>0</v>
      </c>
      <c r="BG227" s="197">
        <f t="shared" si="36"/>
        <v>0</v>
      </c>
      <c r="BH227" s="197">
        <f t="shared" si="37"/>
        <v>0</v>
      </c>
      <c r="BI227" s="197">
        <f t="shared" si="38"/>
        <v>0</v>
      </c>
      <c r="BJ227" s="14" t="s">
        <v>87</v>
      </c>
      <c r="BK227" s="197">
        <f t="shared" si="39"/>
        <v>0</v>
      </c>
      <c r="BL227" s="14" t="s">
        <v>256</v>
      </c>
      <c r="BM227" s="196" t="s">
        <v>428</v>
      </c>
    </row>
    <row r="228" spans="1:65" s="2" customFormat="1" ht="16.5" customHeight="1">
      <c r="A228" s="31"/>
      <c r="B228" s="32"/>
      <c r="C228" s="184" t="s">
        <v>484</v>
      </c>
      <c r="D228" s="184" t="s">
        <v>189</v>
      </c>
      <c r="E228" s="185" t="s">
        <v>1404</v>
      </c>
      <c r="F228" s="186" t="s">
        <v>1405</v>
      </c>
      <c r="G228" s="187" t="s">
        <v>270</v>
      </c>
      <c r="H228" s="188">
        <v>0.057</v>
      </c>
      <c r="I228" s="189"/>
      <c r="J228" s="190">
        <f t="shared" si="30"/>
        <v>0</v>
      </c>
      <c r="K228" s="191"/>
      <c r="L228" s="36"/>
      <c r="M228" s="192" t="s">
        <v>1</v>
      </c>
      <c r="N228" s="193" t="s">
        <v>44</v>
      </c>
      <c r="O228" s="68"/>
      <c r="P228" s="194">
        <f t="shared" si="31"/>
        <v>0</v>
      </c>
      <c r="Q228" s="194">
        <v>0</v>
      </c>
      <c r="R228" s="194">
        <f t="shared" si="32"/>
        <v>0</v>
      </c>
      <c r="S228" s="194">
        <v>0</v>
      </c>
      <c r="T228" s="195">
        <f t="shared" si="3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256</v>
      </c>
      <c r="AT228" s="196" t="s">
        <v>189</v>
      </c>
      <c r="AU228" s="196" t="s">
        <v>89</v>
      </c>
      <c r="AY228" s="14" t="s">
        <v>186</v>
      </c>
      <c r="BE228" s="197">
        <f t="shared" si="34"/>
        <v>0</v>
      </c>
      <c r="BF228" s="197">
        <f t="shared" si="35"/>
        <v>0</v>
      </c>
      <c r="BG228" s="197">
        <f t="shared" si="36"/>
        <v>0</v>
      </c>
      <c r="BH228" s="197">
        <f t="shared" si="37"/>
        <v>0</v>
      </c>
      <c r="BI228" s="197">
        <f t="shared" si="38"/>
        <v>0</v>
      </c>
      <c r="BJ228" s="14" t="s">
        <v>87</v>
      </c>
      <c r="BK228" s="197">
        <f t="shared" si="39"/>
        <v>0</v>
      </c>
      <c r="BL228" s="14" t="s">
        <v>256</v>
      </c>
      <c r="BM228" s="196" t="s">
        <v>1660</v>
      </c>
    </row>
    <row r="229" spans="1:65" s="2" customFormat="1" ht="16.5" customHeight="1">
      <c r="A229" s="31"/>
      <c r="B229" s="32"/>
      <c r="C229" s="184" t="s">
        <v>488</v>
      </c>
      <c r="D229" s="184" t="s">
        <v>189</v>
      </c>
      <c r="E229" s="185" t="s">
        <v>434</v>
      </c>
      <c r="F229" s="186" t="s">
        <v>435</v>
      </c>
      <c r="G229" s="187" t="s">
        <v>270</v>
      </c>
      <c r="H229" s="188">
        <v>0.057</v>
      </c>
      <c r="I229" s="189"/>
      <c r="J229" s="190">
        <f t="shared" si="30"/>
        <v>0</v>
      </c>
      <c r="K229" s="191"/>
      <c r="L229" s="36"/>
      <c r="M229" s="192" t="s">
        <v>1</v>
      </c>
      <c r="N229" s="193" t="s">
        <v>44</v>
      </c>
      <c r="O229" s="68"/>
      <c r="P229" s="194">
        <f t="shared" si="31"/>
        <v>0</v>
      </c>
      <c r="Q229" s="194">
        <v>0</v>
      </c>
      <c r="R229" s="194">
        <f t="shared" si="32"/>
        <v>0</v>
      </c>
      <c r="S229" s="194">
        <v>0</v>
      </c>
      <c r="T229" s="195">
        <f t="shared" si="3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256</v>
      </c>
      <c r="AT229" s="196" t="s">
        <v>189</v>
      </c>
      <c r="AU229" s="196" t="s">
        <v>89</v>
      </c>
      <c r="AY229" s="14" t="s">
        <v>186</v>
      </c>
      <c r="BE229" s="197">
        <f t="shared" si="34"/>
        <v>0</v>
      </c>
      <c r="BF229" s="197">
        <f t="shared" si="35"/>
        <v>0</v>
      </c>
      <c r="BG229" s="197">
        <f t="shared" si="36"/>
        <v>0</v>
      </c>
      <c r="BH229" s="197">
        <f t="shared" si="37"/>
        <v>0</v>
      </c>
      <c r="BI229" s="197">
        <f t="shared" si="38"/>
        <v>0</v>
      </c>
      <c r="BJ229" s="14" t="s">
        <v>87</v>
      </c>
      <c r="BK229" s="197">
        <f t="shared" si="39"/>
        <v>0</v>
      </c>
      <c r="BL229" s="14" t="s">
        <v>256</v>
      </c>
      <c r="BM229" s="196" t="s">
        <v>1661</v>
      </c>
    </row>
    <row r="230" spans="1:65" s="2" customFormat="1" ht="16.5" customHeight="1">
      <c r="A230" s="31"/>
      <c r="B230" s="32"/>
      <c r="C230" s="184" t="s">
        <v>492</v>
      </c>
      <c r="D230" s="184" t="s">
        <v>189</v>
      </c>
      <c r="E230" s="185" t="s">
        <v>438</v>
      </c>
      <c r="F230" s="186" t="s">
        <v>439</v>
      </c>
      <c r="G230" s="187" t="s">
        <v>270</v>
      </c>
      <c r="H230" s="188">
        <v>0.057</v>
      </c>
      <c r="I230" s="189"/>
      <c r="J230" s="190">
        <f t="shared" si="30"/>
        <v>0</v>
      </c>
      <c r="K230" s="191"/>
      <c r="L230" s="36"/>
      <c r="M230" s="192" t="s">
        <v>1</v>
      </c>
      <c r="N230" s="193" t="s">
        <v>44</v>
      </c>
      <c r="O230" s="68"/>
      <c r="P230" s="194">
        <f t="shared" si="31"/>
        <v>0</v>
      </c>
      <c r="Q230" s="194">
        <v>0</v>
      </c>
      <c r="R230" s="194">
        <f t="shared" si="32"/>
        <v>0</v>
      </c>
      <c r="S230" s="194">
        <v>0</v>
      </c>
      <c r="T230" s="195">
        <f t="shared" si="3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256</v>
      </c>
      <c r="AT230" s="196" t="s">
        <v>189</v>
      </c>
      <c r="AU230" s="196" t="s">
        <v>89</v>
      </c>
      <c r="AY230" s="14" t="s">
        <v>186</v>
      </c>
      <c r="BE230" s="197">
        <f t="shared" si="34"/>
        <v>0</v>
      </c>
      <c r="BF230" s="197">
        <f t="shared" si="35"/>
        <v>0</v>
      </c>
      <c r="BG230" s="197">
        <f t="shared" si="36"/>
        <v>0</v>
      </c>
      <c r="BH230" s="197">
        <f t="shared" si="37"/>
        <v>0</v>
      </c>
      <c r="BI230" s="197">
        <f t="shared" si="38"/>
        <v>0</v>
      </c>
      <c r="BJ230" s="14" t="s">
        <v>87</v>
      </c>
      <c r="BK230" s="197">
        <f t="shared" si="39"/>
        <v>0</v>
      </c>
      <c r="BL230" s="14" t="s">
        <v>256</v>
      </c>
      <c r="BM230" s="196" t="s">
        <v>1662</v>
      </c>
    </row>
    <row r="231" spans="2:63" s="12" customFormat="1" ht="22.9" customHeight="1">
      <c r="B231" s="168"/>
      <c r="C231" s="169"/>
      <c r="D231" s="170" t="s">
        <v>78</v>
      </c>
      <c r="E231" s="182" t="s">
        <v>441</v>
      </c>
      <c r="F231" s="182" t="s">
        <v>442</v>
      </c>
      <c r="G231" s="169"/>
      <c r="H231" s="169"/>
      <c r="I231" s="172"/>
      <c r="J231" s="183">
        <f>BK231</f>
        <v>0</v>
      </c>
      <c r="K231" s="169"/>
      <c r="L231" s="174"/>
      <c r="M231" s="175"/>
      <c r="N231" s="176"/>
      <c r="O231" s="176"/>
      <c r="P231" s="177">
        <f>SUM(P232:P293)</f>
        <v>0</v>
      </c>
      <c r="Q231" s="176"/>
      <c r="R231" s="177">
        <f>SUM(R232:R293)</f>
        <v>0.31292</v>
      </c>
      <c r="S231" s="176"/>
      <c r="T231" s="178">
        <f>SUM(T232:T293)</f>
        <v>0.23890999999999998</v>
      </c>
      <c r="AR231" s="179" t="s">
        <v>89</v>
      </c>
      <c r="AT231" s="180" t="s">
        <v>78</v>
      </c>
      <c r="AU231" s="180" t="s">
        <v>87</v>
      </c>
      <c r="AY231" s="179" t="s">
        <v>186</v>
      </c>
      <c r="BK231" s="181">
        <f>SUM(BK232:BK293)</f>
        <v>0</v>
      </c>
    </row>
    <row r="232" spans="1:65" s="2" customFormat="1" ht="16.5" customHeight="1">
      <c r="A232" s="31"/>
      <c r="B232" s="32"/>
      <c r="C232" s="184" t="s">
        <v>496</v>
      </c>
      <c r="D232" s="184" t="s">
        <v>189</v>
      </c>
      <c r="E232" s="185" t="s">
        <v>1663</v>
      </c>
      <c r="F232" s="186" t="s">
        <v>1664</v>
      </c>
      <c r="G232" s="187" t="s">
        <v>371</v>
      </c>
      <c r="H232" s="188">
        <v>3</v>
      </c>
      <c r="I232" s="189"/>
      <c r="J232" s="190">
        <f aca="true" t="shared" si="40" ref="J232:J240">ROUND(I232*H232,1)</f>
        <v>0</v>
      </c>
      <c r="K232" s="191"/>
      <c r="L232" s="36"/>
      <c r="M232" s="192" t="s">
        <v>1</v>
      </c>
      <c r="N232" s="193" t="s">
        <v>44</v>
      </c>
      <c r="O232" s="68"/>
      <c r="P232" s="194">
        <f aca="true" t="shared" si="41" ref="P232:P240">O232*H232</f>
        <v>0</v>
      </c>
      <c r="Q232" s="194">
        <v>0</v>
      </c>
      <c r="R232" s="194">
        <f aca="true" t="shared" si="42" ref="R232:R240">Q232*H232</f>
        <v>0</v>
      </c>
      <c r="S232" s="194">
        <v>0.0342</v>
      </c>
      <c r="T232" s="195">
        <f aca="true" t="shared" si="43" ref="T232:T240">S232*H232</f>
        <v>0.1026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256</v>
      </c>
      <c r="AT232" s="196" t="s">
        <v>189</v>
      </c>
      <c r="AU232" s="196" t="s">
        <v>89</v>
      </c>
      <c r="AY232" s="14" t="s">
        <v>186</v>
      </c>
      <c r="BE232" s="197">
        <f aca="true" t="shared" si="44" ref="BE232:BE240">IF(N232="základní",J232,0)</f>
        <v>0</v>
      </c>
      <c r="BF232" s="197">
        <f aca="true" t="shared" si="45" ref="BF232:BF240">IF(N232="snížená",J232,0)</f>
        <v>0</v>
      </c>
      <c r="BG232" s="197">
        <f aca="true" t="shared" si="46" ref="BG232:BG240">IF(N232="zákl. přenesená",J232,0)</f>
        <v>0</v>
      </c>
      <c r="BH232" s="197">
        <f aca="true" t="shared" si="47" ref="BH232:BH240">IF(N232="sníž. přenesená",J232,0)</f>
        <v>0</v>
      </c>
      <c r="BI232" s="197">
        <f aca="true" t="shared" si="48" ref="BI232:BI240">IF(N232="nulová",J232,0)</f>
        <v>0</v>
      </c>
      <c r="BJ232" s="14" t="s">
        <v>87</v>
      </c>
      <c r="BK232" s="197">
        <f aca="true" t="shared" si="49" ref="BK232:BK240">ROUND(I232*H232,1)</f>
        <v>0</v>
      </c>
      <c r="BL232" s="14" t="s">
        <v>256</v>
      </c>
      <c r="BM232" s="196" t="s">
        <v>1665</v>
      </c>
    </row>
    <row r="233" spans="1:65" s="2" customFormat="1" ht="16.5" customHeight="1">
      <c r="A233" s="31"/>
      <c r="B233" s="32"/>
      <c r="C233" s="184" t="s">
        <v>500</v>
      </c>
      <c r="D233" s="184" t="s">
        <v>189</v>
      </c>
      <c r="E233" s="185" t="s">
        <v>1666</v>
      </c>
      <c r="F233" s="186" t="s">
        <v>1667</v>
      </c>
      <c r="G233" s="187" t="s">
        <v>371</v>
      </c>
      <c r="H233" s="188">
        <v>2</v>
      </c>
      <c r="I233" s="189"/>
      <c r="J233" s="190">
        <f t="shared" si="40"/>
        <v>0</v>
      </c>
      <c r="K233" s="191"/>
      <c r="L233" s="36"/>
      <c r="M233" s="192" t="s">
        <v>1</v>
      </c>
      <c r="N233" s="193" t="s">
        <v>44</v>
      </c>
      <c r="O233" s="68"/>
      <c r="P233" s="194">
        <f t="shared" si="41"/>
        <v>0</v>
      </c>
      <c r="Q233" s="194">
        <v>0.01697</v>
      </c>
      <c r="R233" s="194">
        <f t="shared" si="42"/>
        <v>0.03394</v>
      </c>
      <c r="S233" s="194">
        <v>0</v>
      </c>
      <c r="T233" s="195">
        <f t="shared" si="4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256</v>
      </c>
      <c r="AT233" s="196" t="s">
        <v>189</v>
      </c>
      <c r="AU233" s="196" t="s">
        <v>89</v>
      </c>
      <c r="AY233" s="14" t="s">
        <v>186</v>
      </c>
      <c r="BE233" s="197">
        <f t="shared" si="44"/>
        <v>0</v>
      </c>
      <c r="BF233" s="197">
        <f t="shared" si="45"/>
        <v>0</v>
      </c>
      <c r="BG233" s="197">
        <f t="shared" si="46"/>
        <v>0</v>
      </c>
      <c r="BH233" s="197">
        <f t="shared" si="47"/>
        <v>0</v>
      </c>
      <c r="BI233" s="197">
        <f t="shared" si="48"/>
        <v>0</v>
      </c>
      <c r="BJ233" s="14" t="s">
        <v>87</v>
      </c>
      <c r="BK233" s="197">
        <f t="shared" si="49"/>
        <v>0</v>
      </c>
      <c r="BL233" s="14" t="s">
        <v>256</v>
      </c>
      <c r="BM233" s="196" t="s">
        <v>1668</v>
      </c>
    </row>
    <row r="234" spans="1:65" s="2" customFormat="1" ht="16.5" customHeight="1">
      <c r="A234" s="31"/>
      <c r="B234" s="32"/>
      <c r="C234" s="184" t="s">
        <v>506</v>
      </c>
      <c r="D234" s="184" t="s">
        <v>189</v>
      </c>
      <c r="E234" s="185" t="s">
        <v>1669</v>
      </c>
      <c r="F234" s="186" t="s">
        <v>1670</v>
      </c>
      <c r="G234" s="187" t="s">
        <v>371</v>
      </c>
      <c r="H234" s="188">
        <v>1</v>
      </c>
      <c r="I234" s="189"/>
      <c r="J234" s="190">
        <f t="shared" si="40"/>
        <v>0</v>
      </c>
      <c r="K234" s="191"/>
      <c r="L234" s="36"/>
      <c r="M234" s="192" t="s">
        <v>1</v>
      </c>
      <c r="N234" s="193" t="s">
        <v>44</v>
      </c>
      <c r="O234" s="68"/>
      <c r="P234" s="194">
        <f t="shared" si="41"/>
        <v>0</v>
      </c>
      <c r="Q234" s="194">
        <v>0.03991</v>
      </c>
      <c r="R234" s="194">
        <f t="shared" si="42"/>
        <v>0.03991</v>
      </c>
      <c r="S234" s="194">
        <v>0</v>
      </c>
      <c r="T234" s="195">
        <f t="shared" si="4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256</v>
      </c>
      <c r="AT234" s="196" t="s">
        <v>189</v>
      </c>
      <c r="AU234" s="196" t="s">
        <v>89</v>
      </c>
      <c r="AY234" s="14" t="s">
        <v>186</v>
      </c>
      <c r="BE234" s="197">
        <f t="shared" si="44"/>
        <v>0</v>
      </c>
      <c r="BF234" s="197">
        <f t="shared" si="45"/>
        <v>0</v>
      </c>
      <c r="BG234" s="197">
        <f t="shared" si="46"/>
        <v>0</v>
      </c>
      <c r="BH234" s="197">
        <f t="shared" si="47"/>
        <v>0</v>
      </c>
      <c r="BI234" s="197">
        <f t="shared" si="48"/>
        <v>0</v>
      </c>
      <c r="BJ234" s="14" t="s">
        <v>87</v>
      </c>
      <c r="BK234" s="197">
        <f t="shared" si="49"/>
        <v>0</v>
      </c>
      <c r="BL234" s="14" t="s">
        <v>256</v>
      </c>
      <c r="BM234" s="196" t="s">
        <v>1671</v>
      </c>
    </row>
    <row r="235" spans="1:65" s="2" customFormat="1" ht="16.5" customHeight="1">
      <c r="A235" s="31"/>
      <c r="B235" s="32"/>
      <c r="C235" s="203" t="s">
        <v>510</v>
      </c>
      <c r="D235" s="203" t="s">
        <v>480</v>
      </c>
      <c r="E235" s="204" t="s">
        <v>1672</v>
      </c>
      <c r="F235" s="205" t="s">
        <v>1673</v>
      </c>
      <c r="G235" s="206" t="s">
        <v>192</v>
      </c>
      <c r="H235" s="207">
        <v>3</v>
      </c>
      <c r="I235" s="208"/>
      <c r="J235" s="209">
        <f t="shared" si="40"/>
        <v>0</v>
      </c>
      <c r="K235" s="210"/>
      <c r="L235" s="211"/>
      <c r="M235" s="212" t="s">
        <v>1</v>
      </c>
      <c r="N235" s="213" t="s">
        <v>44</v>
      </c>
      <c r="O235" s="68"/>
      <c r="P235" s="194">
        <f t="shared" si="41"/>
        <v>0</v>
      </c>
      <c r="Q235" s="194">
        <v>0.0022</v>
      </c>
      <c r="R235" s="194">
        <f t="shared" si="42"/>
        <v>0.0066</v>
      </c>
      <c r="S235" s="194">
        <v>0</v>
      </c>
      <c r="T235" s="195">
        <f t="shared" si="4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330</v>
      </c>
      <c r="AT235" s="196" t="s">
        <v>480</v>
      </c>
      <c r="AU235" s="196" t="s">
        <v>89</v>
      </c>
      <c r="AY235" s="14" t="s">
        <v>186</v>
      </c>
      <c r="BE235" s="197">
        <f t="shared" si="44"/>
        <v>0</v>
      </c>
      <c r="BF235" s="197">
        <f t="shared" si="45"/>
        <v>0</v>
      </c>
      <c r="BG235" s="197">
        <f t="shared" si="46"/>
        <v>0</v>
      </c>
      <c r="BH235" s="197">
        <f t="shared" si="47"/>
        <v>0</v>
      </c>
      <c r="BI235" s="197">
        <f t="shared" si="48"/>
        <v>0</v>
      </c>
      <c r="BJ235" s="14" t="s">
        <v>87</v>
      </c>
      <c r="BK235" s="197">
        <f t="shared" si="49"/>
        <v>0</v>
      </c>
      <c r="BL235" s="14" t="s">
        <v>256</v>
      </c>
      <c r="BM235" s="196" t="s">
        <v>1674</v>
      </c>
    </row>
    <row r="236" spans="1:65" s="2" customFormat="1" ht="16.5" customHeight="1">
      <c r="A236" s="31"/>
      <c r="B236" s="32"/>
      <c r="C236" s="184" t="s">
        <v>514</v>
      </c>
      <c r="D236" s="184" t="s">
        <v>189</v>
      </c>
      <c r="E236" s="185" t="s">
        <v>1675</v>
      </c>
      <c r="F236" s="186" t="s">
        <v>1676</v>
      </c>
      <c r="G236" s="187" t="s">
        <v>371</v>
      </c>
      <c r="H236" s="188">
        <v>1</v>
      </c>
      <c r="I236" s="189"/>
      <c r="J236" s="190">
        <f t="shared" si="40"/>
        <v>0</v>
      </c>
      <c r="K236" s="191"/>
      <c r="L236" s="36"/>
      <c r="M236" s="192" t="s">
        <v>1</v>
      </c>
      <c r="N236" s="193" t="s">
        <v>44</v>
      </c>
      <c r="O236" s="68"/>
      <c r="P236" s="194">
        <f t="shared" si="41"/>
        <v>0</v>
      </c>
      <c r="Q236" s="194">
        <v>0.01908</v>
      </c>
      <c r="R236" s="194">
        <f t="shared" si="42"/>
        <v>0.01908</v>
      </c>
      <c r="S236" s="194">
        <v>0</v>
      </c>
      <c r="T236" s="195">
        <f t="shared" si="4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256</v>
      </c>
      <c r="AT236" s="196" t="s">
        <v>189</v>
      </c>
      <c r="AU236" s="196" t="s">
        <v>89</v>
      </c>
      <c r="AY236" s="14" t="s">
        <v>186</v>
      </c>
      <c r="BE236" s="197">
        <f t="shared" si="44"/>
        <v>0</v>
      </c>
      <c r="BF236" s="197">
        <f t="shared" si="45"/>
        <v>0</v>
      </c>
      <c r="BG236" s="197">
        <f t="shared" si="46"/>
        <v>0</v>
      </c>
      <c r="BH236" s="197">
        <f t="shared" si="47"/>
        <v>0</v>
      </c>
      <c r="BI236" s="197">
        <f t="shared" si="48"/>
        <v>0</v>
      </c>
      <c r="BJ236" s="14" t="s">
        <v>87</v>
      </c>
      <c r="BK236" s="197">
        <f t="shared" si="49"/>
        <v>0</v>
      </c>
      <c r="BL236" s="14" t="s">
        <v>256</v>
      </c>
      <c r="BM236" s="196" t="s">
        <v>1677</v>
      </c>
    </row>
    <row r="237" spans="1:65" s="2" customFormat="1" ht="16.5" customHeight="1">
      <c r="A237" s="31"/>
      <c r="B237" s="32"/>
      <c r="C237" s="184" t="s">
        <v>518</v>
      </c>
      <c r="D237" s="184" t="s">
        <v>189</v>
      </c>
      <c r="E237" s="185" t="s">
        <v>1678</v>
      </c>
      <c r="F237" s="186" t="s">
        <v>1679</v>
      </c>
      <c r="G237" s="187" t="s">
        <v>371</v>
      </c>
      <c r="H237" s="188">
        <v>1</v>
      </c>
      <c r="I237" s="189"/>
      <c r="J237" s="190">
        <f t="shared" si="40"/>
        <v>0</v>
      </c>
      <c r="K237" s="191"/>
      <c r="L237" s="36"/>
      <c r="M237" s="192" t="s">
        <v>1</v>
      </c>
      <c r="N237" s="193" t="s">
        <v>44</v>
      </c>
      <c r="O237" s="68"/>
      <c r="P237" s="194">
        <f t="shared" si="41"/>
        <v>0</v>
      </c>
      <c r="Q237" s="194">
        <v>0</v>
      </c>
      <c r="R237" s="194">
        <f t="shared" si="42"/>
        <v>0</v>
      </c>
      <c r="S237" s="194">
        <v>0.0172</v>
      </c>
      <c r="T237" s="195">
        <f t="shared" si="43"/>
        <v>0.0172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256</v>
      </c>
      <c r="AT237" s="196" t="s">
        <v>189</v>
      </c>
      <c r="AU237" s="196" t="s">
        <v>89</v>
      </c>
      <c r="AY237" s="14" t="s">
        <v>186</v>
      </c>
      <c r="BE237" s="197">
        <f t="shared" si="44"/>
        <v>0</v>
      </c>
      <c r="BF237" s="197">
        <f t="shared" si="45"/>
        <v>0</v>
      </c>
      <c r="BG237" s="197">
        <f t="shared" si="46"/>
        <v>0</v>
      </c>
      <c r="BH237" s="197">
        <f t="shared" si="47"/>
        <v>0</v>
      </c>
      <c r="BI237" s="197">
        <f t="shared" si="48"/>
        <v>0</v>
      </c>
      <c r="BJ237" s="14" t="s">
        <v>87</v>
      </c>
      <c r="BK237" s="197">
        <f t="shared" si="49"/>
        <v>0</v>
      </c>
      <c r="BL237" s="14" t="s">
        <v>256</v>
      </c>
      <c r="BM237" s="196" t="s">
        <v>1680</v>
      </c>
    </row>
    <row r="238" spans="1:65" s="2" customFormat="1" ht="16.5" customHeight="1">
      <c r="A238" s="31"/>
      <c r="B238" s="32"/>
      <c r="C238" s="184" t="s">
        <v>522</v>
      </c>
      <c r="D238" s="184" t="s">
        <v>189</v>
      </c>
      <c r="E238" s="185" t="s">
        <v>444</v>
      </c>
      <c r="F238" s="186" t="s">
        <v>445</v>
      </c>
      <c r="G238" s="187" t="s">
        <v>371</v>
      </c>
      <c r="H238" s="188">
        <v>3</v>
      </c>
      <c r="I238" s="189"/>
      <c r="J238" s="190">
        <f t="shared" si="40"/>
        <v>0</v>
      </c>
      <c r="K238" s="191"/>
      <c r="L238" s="36"/>
      <c r="M238" s="192" t="s">
        <v>1</v>
      </c>
      <c r="N238" s="193" t="s">
        <v>44</v>
      </c>
      <c r="O238" s="68"/>
      <c r="P238" s="194">
        <f t="shared" si="41"/>
        <v>0</v>
      </c>
      <c r="Q238" s="194">
        <v>0</v>
      </c>
      <c r="R238" s="194">
        <f t="shared" si="42"/>
        <v>0</v>
      </c>
      <c r="S238" s="194">
        <v>0.01946</v>
      </c>
      <c r="T238" s="195">
        <f t="shared" si="43"/>
        <v>0.05838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256</v>
      </c>
      <c r="AT238" s="196" t="s">
        <v>189</v>
      </c>
      <c r="AU238" s="196" t="s">
        <v>89</v>
      </c>
      <c r="AY238" s="14" t="s">
        <v>186</v>
      </c>
      <c r="BE238" s="197">
        <f t="shared" si="44"/>
        <v>0</v>
      </c>
      <c r="BF238" s="197">
        <f t="shared" si="45"/>
        <v>0</v>
      </c>
      <c r="BG238" s="197">
        <f t="shared" si="46"/>
        <v>0</v>
      </c>
      <c r="BH238" s="197">
        <f t="shared" si="47"/>
        <v>0</v>
      </c>
      <c r="BI238" s="197">
        <f t="shared" si="48"/>
        <v>0</v>
      </c>
      <c r="BJ238" s="14" t="s">
        <v>87</v>
      </c>
      <c r="BK238" s="197">
        <f t="shared" si="49"/>
        <v>0</v>
      </c>
      <c r="BL238" s="14" t="s">
        <v>256</v>
      </c>
      <c r="BM238" s="196" t="s">
        <v>1681</v>
      </c>
    </row>
    <row r="239" spans="1:65" s="2" customFormat="1" ht="16.5" customHeight="1">
      <c r="A239" s="31"/>
      <c r="B239" s="32"/>
      <c r="C239" s="184" t="s">
        <v>526</v>
      </c>
      <c r="D239" s="184" t="s">
        <v>189</v>
      </c>
      <c r="E239" s="185" t="s">
        <v>1682</v>
      </c>
      <c r="F239" s="186" t="s">
        <v>1683</v>
      </c>
      <c r="G239" s="187" t="s">
        <v>371</v>
      </c>
      <c r="H239" s="188">
        <v>3</v>
      </c>
      <c r="I239" s="189"/>
      <c r="J239" s="190">
        <f t="shared" si="40"/>
        <v>0</v>
      </c>
      <c r="K239" s="191"/>
      <c r="L239" s="36"/>
      <c r="M239" s="192" t="s">
        <v>1</v>
      </c>
      <c r="N239" s="193" t="s">
        <v>44</v>
      </c>
      <c r="O239" s="68"/>
      <c r="P239" s="194">
        <f t="shared" si="41"/>
        <v>0</v>
      </c>
      <c r="Q239" s="194">
        <v>0.02073</v>
      </c>
      <c r="R239" s="194">
        <f t="shared" si="42"/>
        <v>0.062189999999999995</v>
      </c>
      <c r="S239" s="194">
        <v>0</v>
      </c>
      <c r="T239" s="195">
        <f t="shared" si="4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256</v>
      </c>
      <c r="AT239" s="196" t="s">
        <v>189</v>
      </c>
      <c r="AU239" s="196" t="s">
        <v>89</v>
      </c>
      <c r="AY239" s="14" t="s">
        <v>186</v>
      </c>
      <c r="BE239" s="197">
        <f t="shared" si="44"/>
        <v>0</v>
      </c>
      <c r="BF239" s="197">
        <f t="shared" si="45"/>
        <v>0</v>
      </c>
      <c r="BG239" s="197">
        <f t="shared" si="46"/>
        <v>0</v>
      </c>
      <c r="BH239" s="197">
        <f t="shared" si="47"/>
        <v>0</v>
      </c>
      <c r="BI239" s="197">
        <f t="shared" si="48"/>
        <v>0</v>
      </c>
      <c r="BJ239" s="14" t="s">
        <v>87</v>
      </c>
      <c r="BK239" s="197">
        <f t="shared" si="49"/>
        <v>0</v>
      </c>
      <c r="BL239" s="14" t="s">
        <v>256</v>
      </c>
      <c r="BM239" s="196" t="s">
        <v>1684</v>
      </c>
    </row>
    <row r="240" spans="1:65" s="2" customFormat="1" ht="16.5" customHeight="1">
      <c r="A240" s="31"/>
      <c r="B240" s="32"/>
      <c r="C240" s="184" t="s">
        <v>530</v>
      </c>
      <c r="D240" s="184" t="s">
        <v>189</v>
      </c>
      <c r="E240" s="185" t="s">
        <v>1685</v>
      </c>
      <c r="F240" s="186" t="s">
        <v>1686</v>
      </c>
      <c r="G240" s="187" t="s">
        <v>371</v>
      </c>
      <c r="H240" s="188">
        <v>1</v>
      </c>
      <c r="I240" s="189"/>
      <c r="J240" s="190">
        <f t="shared" si="40"/>
        <v>0</v>
      </c>
      <c r="K240" s="191"/>
      <c r="L240" s="36"/>
      <c r="M240" s="192" t="s">
        <v>1</v>
      </c>
      <c r="N240" s="193" t="s">
        <v>44</v>
      </c>
      <c r="O240" s="68"/>
      <c r="P240" s="194">
        <f t="shared" si="41"/>
        <v>0</v>
      </c>
      <c r="Q240" s="194">
        <v>0.01921</v>
      </c>
      <c r="R240" s="194">
        <f t="shared" si="42"/>
        <v>0.01921</v>
      </c>
      <c r="S240" s="194">
        <v>0</v>
      </c>
      <c r="T240" s="195">
        <f t="shared" si="4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256</v>
      </c>
      <c r="AT240" s="196" t="s">
        <v>189</v>
      </c>
      <c r="AU240" s="196" t="s">
        <v>89</v>
      </c>
      <c r="AY240" s="14" t="s">
        <v>186</v>
      </c>
      <c r="BE240" s="197">
        <f t="shared" si="44"/>
        <v>0</v>
      </c>
      <c r="BF240" s="197">
        <f t="shared" si="45"/>
        <v>0</v>
      </c>
      <c r="BG240" s="197">
        <f t="shared" si="46"/>
        <v>0</v>
      </c>
      <c r="BH240" s="197">
        <f t="shared" si="47"/>
        <v>0</v>
      </c>
      <c r="BI240" s="197">
        <f t="shared" si="48"/>
        <v>0</v>
      </c>
      <c r="BJ240" s="14" t="s">
        <v>87</v>
      </c>
      <c r="BK240" s="197">
        <f t="shared" si="49"/>
        <v>0</v>
      </c>
      <c r="BL240" s="14" t="s">
        <v>256</v>
      </c>
      <c r="BM240" s="196" t="s">
        <v>1687</v>
      </c>
    </row>
    <row r="241" spans="1:47" s="2" customFormat="1" ht="19.5">
      <c r="A241" s="31"/>
      <c r="B241" s="32"/>
      <c r="C241" s="33"/>
      <c r="D241" s="198" t="s">
        <v>206</v>
      </c>
      <c r="E241" s="33"/>
      <c r="F241" s="199" t="s">
        <v>1688</v>
      </c>
      <c r="G241" s="33"/>
      <c r="H241" s="33"/>
      <c r="I241" s="200"/>
      <c r="J241" s="33"/>
      <c r="K241" s="33"/>
      <c r="L241" s="36"/>
      <c r="M241" s="201"/>
      <c r="N241" s="202"/>
      <c r="O241" s="68"/>
      <c r="P241" s="68"/>
      <c r="Q241" s="68"/>
      <c r="R241" s="68"/>
      <c r="S241" s="68"/>
      <c r="T241" s="69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T241" s="14" t="s">
        <v>206</v>
      </c>
      <c r="AU241" s="14" t="s">
        <v>89</v>
      </c>
    </row>
    <row r="242" spans="1:65" s="2" customFormat="1" ht="16.5" customHeight="1">
      <c r="A242" s="31"/>
      <c r="B242" s="32"/>
      <c r="C242" s="184" t="s">
        <v>534</v>
      </c>
      <c r="D242" s="184" t="s">
        <v>189</v>
      </c>
      <c r="E242" s="185" t="s">
        <v>1689</v>
      </c>
      <c r="F242" s="186" t="s">
        <v>1690</v>
      </c>
      <c r="G242" s="187" t="s">
        <v>371</v>
      </c>
      <c r="H242" s="188">
        <v>2</v>
      </c>
      <c r="I242" s="189"/>
      <c r="J242" s="190">
        <f>ROUND(I242*H242,1)</f>
        <v>0</v>
      </c>
      <c r="K242" s="191"/>
      <c r="L242" s="36"/>
      <c r="M242" s="192" t="s">
        <v>1</v>
      </c>
      <c r="N242" s="193" t="s">
        <v>44</v>
      </c>
      <c r="O242" s="68"/>
      <c r="P242" s="194">
        <f>O242*H242</f>
        <v>0</v>
      </c>
      <c r="Q242" s="194">
        <v>0</v>
      </c>
      <c r="R242" s="194">
        <f>Q242*H242</f>
        <v>0</v>
      </c>
      <c r="S242" s="194">
        <v>0.0245</v>
      </c>
      <c r="T242" s="195">
        <f>S242*H242</f>
        <v>0.049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256</v>
      </c>
      <c r="AT242" s="196" t="s">
        <v>189</v>
      </c>
      <c r="AU242" s="196" t="s">
        <v>89</v>
      </c>
      <c r="AY242" s="14" t="s">
        <v>186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14" t="s">
        <v>87</v>
      </c>
      <c r="BK242" s="197">
        <f>ROUND(I242*H242,1)</f>
        <v>0</v>
      </c>
      <c r="BL242" s="14" t="s">
        <v>256</v>
      </c>
      <c r="BM242" s="196" t="s">
        <v>1691</v>
      </c>
    </row>
    <row r="243" spans="1:65" s="2" customFormat="1" ht="21.75" customHeight="1">
      <c r="A243" s="31"/>
      <c r="B243" s="32"/>
      <c r="C243" s="184" t="s">
        <v>540</v>
      </c>
      <c r="D243" s="184" t="s">
        <v>189</v>
      </c>
      <c r="E243" s="185" t="s">
        <v>1692</v>
      </c>
      <c r="F243" s="186" t="s">
        <v>1693</v>
      </c>
      <c r="G243" s="187" t="s">
        <v>371</v>
      </c>
      <c r="H243" s="188">
        <v>1</v>
      </c>
      <c r="I243" s="189"/>
      <c r="J243" s="190">
        <f>ROUND(I243*H243,1)</f>
        <v>0</v>
      </c>
      <c r="K243" s="191"/>
      <c r="L243" s="36"/>
      <c r="M243" s="192" t="s">
        <v>1</v>
      </c>
      <c r="N243" s="193" t="s">
        <v>44</v>
      </c>
      <c r="O243" s="68"/>
      <c r="P243" s="194">
        <f>O243*H243</f>
        <v>0</v>
      </c>
      <c r="Q243" s="194">
        <v>0.02137</v>
      </c>
      <c r="R243" s="194">
        <f>Q243*H243</f>
        <v>0.02137</v>
      </c>
      <c r="S243" s="194">
        <v>0</v>
      </c>
      <c r="T243" s="195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6" t="s">
        <v>256</v>
      </c>
      <c r="AT243" s="196" t="s">
        <v>189</v>
      </c>
      <c r="AU243" s="196" t="s">
        <v>89</v>
      </c>
      <c r="AY243" s="14" t="s">
        <v>186</v>
      </c>
      <c r="BE243" s="197">
        <f>IF(N243="základní",J243,0)</f>
        <v>0</v>
      </c>
      <c r="BF243" s="197">
        <f>IF(N243="snížená",J243,0)</f>
        <v>0</v>
      </c>
      <c r="BG243" s="197">
        <f>IF(N243="zákl. přenesená",J243,0)</f>
        <v>0</v>
      </c>
      <c r="BH243" s="197">
        <f>IF(N243="sníž. přenesená",J243,0)</f>
        <v>0</v>
      </c>
      <c r="BI243" s="197">
        <f>IF(N243="nulová",J243,0)</f>
        <v>0</v>
      </c>
      <c r="BJ243" s="14" t="s">
        <v>87</v>
      </c>
      <c r="BK243" s="197">
        <f>ROUND(I243*H243,1)</f>
        <v>0</v>
      </c>
      <c r="BL243" s="14" t="s">
        <v>256</v>
      </c>
      <c r="BM243" s="196" t="s">
        <v>1694</v>
      </c>
    </row>
    <row r="244" spans="1:65" s="2" customFormat="1" ht="16.5" customHeight="1">
      <c r="A244" s="31"/>
      <c r="B244" s="32"/>
      <c r="C244" s="184" t="s">
        <v>544</v>
      </c>
      <c r="D244" s="184" t="s">
        <v>189</v>
      </c>
      <c r="E244" s="185" t="s">
        <v>1516</v>
      </c>
      <c r="F244" s="186" t="s">
        <v>1517</v>
      </c>
      <c r="G244" s="187" t="s">
        <v>371</v>
      </c>
      <c r="H244" s="188">
        <v>1</v>
      </c>
      <c r="I244" s="189"/>
      <c r="J244" s="190">
        <f>ROUND(I244*H244,1)</f>
        <v>0</v>
      </c>
      <c r="K244" s="191"/>
      <c r="L244" s="36"/>
      <c r="M244" s="192" t="s">
        <v>1</v>
      </c>
      <c r="N244" s="193" t="s">
        <v>44</v>
      </c>
      <c r="O244" s="68"/>
      <c r="P244" s="194">
        <f>O244*H244</f>
        <v>0</v>
      </c>
      <c r="Q244" s="194">
        <v>0.01066</v>
      </c>
      <c r="R244" s="194">
        <f>Q244*H244</f>
        <v>0.01066</v>
      </c>
      <c r="S244" s="194">
        <v>0</v>
      </c>
      <c r="T244" s="195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256</v>
      </c>
      <c r="AT244" s="196" t="s">
        <v>189</v>
      </c>
      <c r="AU244" s="196" t="s">
        <v>89</v>
      </c>
      <c r="AY244" s="14" t="s">
        <v>186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4" t="s">
        <v>87</v>
      </c>
      <c r="BK244" s="197">
        <f>ROUND(I244*H244,1)</f>
        <v>0</v>
      </c>
      <c r="BL244" s="14" t="s">
        <v>256</v>
      </c>
      <c r="BM244" s="196" t="s">
        <v>1695</v>
      </c>
    </row>
    <row r="245" spans="1:47" s="2" customFormat="1" ht="19.5">
      <c r="A245" s="31"/>
      <c r="B245" s="32"/>
      <c r="C245" s="33"/>
      <c r="D245" s="198" t="s">
        <v>206</v>
      </c>
      <c r="E245" s="33"/>
      <c r="F245" s="199" t="s">
        <v>1696</v>
      </c>
      <c r="G245" s="33"/>
      <c r="H245" s="33"/>
      <c r="I245" s="200"/>
      <c r="J245" s="33"/>
      <c r="K245" s="33"/>
      <c r="L245" s="36"/>
      <c r="M245" s="201"/>
      <c r="N245" s="202"/>
      <c r="O245" s="68"/>
      <c r="P245" s="68"/>
      <c r="Q245" s="68"/>
      <c r="R245" s="68"/>
      <c r="S245" s="68"/>
      <c r="T245" s="69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T245" s="14" t="s">
        <v>206</v>
      </c>
      <c r="AU245" s="14" t="s">
        <v>89</v>
      </c>
    </row>
    <row r="246" spans="1:65" s="2" customFormat="1" ht="16.5" customHeight="1">
      <c r="A246" s="31"/>
      <c r="B246" s="32"/>
      <c r="C246" s="184" t="s">
        <v>548</v>
      </c>
      <c r="D246" s="184" t="s">
        <v>189</v>
      </c>
      <c r="E246" s="185" t="s">
        <v>1697</v>
      </c>
      <c r="F246" s="186" t="s">
        <v>1698</v>
      </c>
      <c r="G246" s="187" t="s">
        <v>371</v>
      </c>
      <c r="H246" s="188">
        <v>1</v>
      </c>
      <c r="I246" s="189"/>
      <c r="J246" s="190">
        <f>ROUND(I246*H246,1)</f>
        <v>0</v>
      </c>
      <c r="K246" s="191"/>
      <c r="L246" s="36"/>
      <c r="M246" s="192" t="s">
        <v>1</v>
      </c>
      <c r="N246" s="193" t="s">
        <v>44</v>
      </c>
      <c r="O246" s="68"/>
      <c r="P246" s="194">
        <f>O246*H246</f>
        <v>0</v>
      </c>
      <c r="Q246" s="194">
        <v>0.06334</v>
      </c>
      <c r="R246" s="194">
        <f>Q246*H246</f>
        <v>0.06334</v>
      </c>
      <c r="S246" s="194">
        <v>0</v>
      </c>
      <c r="T246" s="195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256</v>
      </c>
      <c r="AT246" s="196" t="s">
        <v>189</v>
      </c>
      <c r="AU246" s="196" t="s">
        <v>89</v>
      </c>
      <c r="AY246" s="14" t="s">
        <v>186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4" t="s">
        <v>87</v>
      </c>
      <c r="BK246" s="197">
        <f>ROUND(I246*H246,1)</f>
        <v>0</v>
      </c>
      <c r="BL246" s="14" t="s">
        <v>256</v>
      </c>
      <c r="BM246" s="196" t="s">
        <v>1699</v>
      </c>
    </row>
    <row r="247" spans="1:47" s="2" customFormat="1" ht="19.5">
      <c r="A247" s="31"/>
      <c r="B247" s="32"/>
      <c r="C247" s="33"/>
      <c r="D247" s="198" t="s">
        <v>206</v>
      </c>
      <c r="E247" s="33"/>
      <c r="F247" s="199" t="s">
        <v>1700</v>
      </c>
      <c r="G247" s="33"/>
      <c r="H247" s="33"/>
      <c r="I247" s="200"/>
      <c r="J247" s="33"/>
      <c r="K247" s="33"/>
      <c r="L247" s="36"/>
      <c r="M247" s="201"/>
      <c r="N247" s="202"/>
      <c r="O247" s="68"/>
      <c r="P247" s="68"/>
      <c r="Q247" s="68"/>
      <c r="R247" s="68"/>
      <c r="S247" s="68"/>
      <c r="T247" s="69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T247" s="14" t="s">
        <v>206</v>
      </c>
      <c r="AU247" s="14" t="s">
        <v>89</v>
      </c>
    </row>
    <row r="248" spans="1:65" s="2" customFormat="1" ht="16.5" customHeight="1">
      <c r="A248" s="31"/>
      <c r="B248" s="32"/>
      <c r="C248" s="184" t="s">
        <v>552</v>
      </c>
      <c r="D248" s="184" t="s">
        <v>189</v>
      </c>
      <c r="E248" s="185" t="s">
        <v>1701</v>
      </c>
      <c r="F248" s="186" t="s">
        <v>1702</v>
      </c>
      <c r="G248" s="187" t="s">
        <v>192</v>
      </c>
      <c r="H248" s="188">
        <v>2</v>
      </c>
      <c r="I248" s="189"/>
      <c r="J248" s="190">
        <f>ROUND(I248*H248,1)</f>
        <v>0</v>
      </c>
      <c r="K248" s="191"/>
      <c r="L248" s="36"/>
      <c r="M248" s="192" t="s">
        <v>1</v>
      </c>
      <c r="N248" s="193" t="s">
        <v>44</v>
      </c>
      <c r="O248" s="68"/>
      <c r="P248" s="194">
        <f>O248*H248</f>
        <v>0</v>
      </c>
      <c r="Q248" s="194">
        <v>0.0003</v>
      </c>
      <c r="R248" s="194">
        <f>Q248*H248</f>
        <v>0.0006</v>
      </c>
      <c r="S248" s="194">
        <v>0</v>
      </c>
      <c r="T248" s="195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6" t="s">
        <v>256</v>
      </c>
      <c r="AT248" s="196" t="s">
        <v>189</v>
      </c>
      <c r="AU248" s="196" t="s">
        <v>89</v>
      </c>
      <c r="AY248" s="14" t="s">
        <v>186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14" t="s">
        <v>87</v>
      </c>
      <c r="BK248" s="197">
        <f>ROUND(I248*H248,1)</f>
        <v>0</v>
      </c>
      <c r="BL248" s="14" t="s">
        <v>256</v>
      </c>
      <c r="BM248" s="196" t="s">
        <v>1703</v>
      </c>
    </row>
    <row r="249" spans="1:65" s="2" customFormat="1" ht="16.5" customHeight="1">
      <c r="A249" s="31"/>
      <c r="B249" s="32"/>
      <c r="C249" s="184" t="s">
        <v>556</v>
      </c>
      <c r="D249" s="184" t="s">
        <v>189</v>
      </c>
      <c r="E249" s="185" t="s">
        <v>463</v>
      </c>
      <c r="F249" s="186" t="s">
        <v>1704</v>
      </c>
      <c r="G249" s="187" t="s">
        <v>270</v>
      </c>
      <c r="H249" s="188">
        <v>0.211</v>
      </c>
      <c r="I249" s="189"/>
      <c r="J249" s="190">
        <f>ROUND(I249*H249,1)</f>
        <v>0</v>
      </c>
      <c r="K249" s="191"/>
      <c r="L249" s="36"/>
      <c r="M249" s="192" t="s">
        <v>1</v>
      </c>
      <c r="N249" s="193" t="s">
        <v>44</v>
      </c>
      <c r="O249" s="68"/>
      <c r="P249" s="194">
        <f>O249*H249</f>
        <v>0</v>
      </c>
      <c r="Q249" s="194">
        <v>0</v>
      </c>
      <c r="R249" s="194">
        <f>Q249*H249</f>
        <v>0</v>
      </c>
      <c r="S249" s="194">
        <v>0</v>
      </c>
      <c r="T249" s="19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6" t="s">
        <v>256</v>
      </c>
      <c r="AT249" s="196" t="s">
        <v>189</v>
      </c>
      <c r="AU249" s="196" t="s">
        <v>89</v>
      </c>
      <c r="AY249" s="14" t="s">
        <v>186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4" t="s">
        <v>87</v>
      </c>
      <c r="BK249" s="197">
        <f>ROUND(I249*H249,1)</f>
        <v>0</v>
      </c>
      <c r="BL249" s="14" t="s">
        <v>256</v>
      </c>
      <c r="BM249" s="196" t="s">
        <v>1705</v>
      </c>
    </row>
    <row r="250" spans="1:65" s="2" customFormat="1" ht="16.5" customHeight="1">
      <c r="A250" s="31"/>
      <c r="B250" s="32"/>
      <c r="C250" s="184" t="s">
        <v>560</v>
      </c>
      <c r="D250" s="184" t="s">
        <v>189</v>
      </c>
      <c r="E250" s="185" t="s">
        <v>467</v>
      </c>
      <c r="F250" s="186" t="s">
        <v>1706</v>
      </c>
      <c r="G250" s="187" t="s">
        <v>371</v>
      </c>
      <c r="H250" s="188">
        <v>8</v>
      </c>
      <c r="I250" s="189"/>
      <c r="J250" s="190">
        <f>ROUND(I250*H250,1)</f>
        <v>0</v>
      </c>
      <c r="K250" s="191"/>
      <c r="L250" s="36"/>
      <c r="M250" s="192" t="s">
        <v>1</v>
      </c>
      <c r="N250" s="193" t="s">
        <v>44</v>
      </c>
      <c r="O250" s="68"/>
      <c r="P250" s="194">
        <f>O250*H250</f>
        <v>0</v>
      </c>
      <c r="Q250" s="194">
        <v>0.00024</v>
      </c>
      <c r="R250" s="194">
        <f>Q250*H250</f>
        <v>0.00192</v>
      </c>
      <c r="S250" s="194">
        <v>0</v>
      </c>
      <c r="T250" s="195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6" t="s">
        <v>256</v>
      </c>
      <c r="AT250" s="196" t="s">
        <v>189</v>
      </c>
      <c r="AU250" s="196" t="s">
        <v>89</v>
      </c>
      <c r="AY250" s="14" t="s">
        <v>186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14" t="s">
        <v>87</v>
      </c>
      <c r="BK250" s="197">
        <f>ROUND(I250*H250,1)</f>
        <v>0</v>
      </c>
      <c r="BL250" s="14" t="s">
        <v>256</v>
      </c>
      <c r="BM250" s="196" t="s">
        <v>1707</v>
      </c>
    </row>
    <row r="251" spans="1:65" s="2" customFormat="1" ht="16.5" customHeight="1">
      <c r="A251" s="31"/>
      <c r="B251" s="32"/>
      <c r="C251" s="184" t="s">
        <v>564</v>
      </c>
      <c r="D251" s="184" t="s">
        <v>189</v>
      </c>
      <c r="E251" s="185" t="s">
        <v>471</v>
      </c>
      <c r="F251" s="186" t="s">
        <v>472</v>
      </c>
      <c r="G251" s="187" t="s">
        <v>371</v>
      </c>
      <c r="H251" s="188">
        <v>3</v>
      </c>
      <c r="I251" s="189"/>
      <c r="J251" s="190">
        <f>ROUND(I251*H251,1)</f>
        <v>0</v>
      </c>
      <c r="K251" s="191"/>
      <c r="L251" s="36"/>
      <c r="M251" s="192" t="s">
        <v>1</v>
      </c>
      <c r="N251" s="193" t="s">
        <v>44</v>
      </c>
      <c r="O251" s="68"/>
      <c r="P251" s="194">
        <f>O251*H251</f>
        <v>0</v>
      </c>
      <c r="Q251" s="194">
        <v>0</v>
      </c>
      <c r="R251" s="194">
        <f>Q251*H251</f>
        <v>0</v>
      </c>
      <c r="S251" s="194">
        <v>0.00156</v>
      </c>
      <c r="T251" s="195">
        <f>S251*H251</f>
        <v>0.00468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6" t="s">
        <v>256</v>
      </c>
      <c r="AT251" s="196" t="s">
        <v>189</v>
      </c>
      <c r="AU251" s="196" t="s">
        <v>89</v>
      </c>
      <c r="AY251" s="14" t="s">
        <v>186</v>
      </c>
      <c r="BE251" s="197">
        <f>IF(N251="základní",J251,0)</f>
        <v>0</v>
      </c>
      <c r="BF251" s="197">
        <f>IF(N251="snížená",J251,0)</f>
        <v>0</v>
      </c>
      <c r="BG251" s="197">
        <f>IF(N251="zákl. přenesená",J251,0)</f>
        <v>0</v>
      </c>
      <c r="BH251" s="197">
        <f>IF(N251="sníž. přenesená",J251,0)</f>
        <v>0</v>
      </c>
      <c r="BI251" s="197">
        <f>IF(N251="nulová",J251,0)</f>
        <v>0</v>
      </c>
      <c r="BJ251" s="14" t="s">
        <v>87</v>
      </c>
      <c r="BK251" s="197">
        <f>ROUND(I251*H251,1)</f>
        <v>0</v>
      </c>
      <c r="BL251" s="14" t="s">
        <v>256</v>
      </c>
      <c r="BM251" s="196" t="s">
        <v>1708</v>
      </c>
    </row>
    <row r="252" spans="1:47" s="2" customFormat="1" ht="29.25">
      <c r="A252" s="31"/>
      <c r="B252" s="32"/>
      <c r="C252" s="33"/>
      <c r="D252" s="198" t="s">
        <v>206</v>
      </c>
      <c r="E252" s="33"/>
      <c r="F252" s="199" t="s">
        <v>1709</v>
      </c>
      <c r="G252" s="33"/>
      <c r="H252" s="33"/>
      <c r="I252" s="200"/>
      <c r="J252" s="33"/>
      <c r="K252" s="33"/>
      <c r="L252" s="36"/>
      <c r="M252" s="201"/>
      <c r="N252" s="202"/>
      <c r="O252" s="68"/>
      <c r="P252" s="68"/>
      <c r="Q252" s="68"/>
      <c r="R252" s="68"/>
      <c r="S252" s="68"/>
      <c r="T252" s="69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T252" s="14" t="s">
        <v>206</v>
      </c>
      <c r="AU252" s="14" t="s">
        <v>89</v>
      </c>
    </row>
    <row r="253" spans="1:65" s="2" customFormat="1" ht="16.5" customHeight="1">
      <c r="A253" s="31"/>
      <c r="B253" s="32"/>
      <c r="C253" s="184" t="s">
        <v>568</v>
      </c>
      <c r="D253" s="184" t="s">
        <v>189</v>
      </c>
      <c r="E253" s="185" t="s">
        <v>1271</v>
      </c>
      <c r="F253" s="186" t="s">
        <v>1272</v>
      </c>
      <c r="G253" s="187" t="s">
        <v>371</v>
      </c>
      <c r="H253" s="188">
        <v>3</v>
      </c>
      <c r="I253" s="189"/>
      <c r="J253" s="190">
        <f>ROUND(I253*H253,1)</f>
        <v>0</v>
      </c>
      <c r="K253" s="191"/>
      <c r="L253" s="36"/>
      <c r="M253" s="192" t="s">
        <v>1</v>
      </c>
      <c r="N253" s="193" t="s">
        <v>44</v>
      </c>
      <c r="O253" s="68"/>
      <c r="P253" s="194">
        <f>O253*H253</f>
        <v>0</v>
      </c>
      <c r="Q253" s="194">
        <v>0.00184</v>
      </c>
      <c r="R253" s="194">
        <f>Q253*H253</f>
        <v>0.005520000000000001</v>
      </c>
      <c r="S253" s="194">
        <v>0</v>
      </c>
      <c r="T253" s="195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6" t="s">
        <v>256</v>
      </c>
      <c r="AT253" s="196" t="s">
        <v>189</v>
      </c>
      <c r="AU253" s="196" t="s">
        <v>89</v>
      </c>
      <c r="AY253" s="14" t="s">
        <v>186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4" t="s">
        <v>87</v>
      </c>
      <c r="BK253" s="197">
        <f>ROUND(I253*H253,1)</f>
        <v>0</v>
      </c>
      <c r="BL253" s="14" t="s">
        <v>256</v>
      </c>
      <c r="BM253" s="196" t="s">
        <v>1710</v>
      </c>
    </row>
    <row r="254" spans="1:47" s="2" customFormat="1" ht="29.25">
      <c r="A254" s="31"/>
      <c r="B254" s="32"/>
      <c r="C254" s="33"/>
      <c r="D254" s="198" t="s">
        <v>206</v>
      </c>
      <c r="E254" s="33"/>
      <c r="F254" s="199" t="s">
        <v>1711</v>
      </c>
      <c r="G254" s="33"/>
      <c r="H254" s="33"/>
      <c r="I254" s="200"/>
      <c r="J254" s="33"/>
      <c r="K254" s="33"/>
      <c r="L254" s="36"/>
      <c r="M254" s="201"/>
      <c r="N254" s="202"/>
      <c r="O254" s="68"/>
      <c r="P254" s="68"/>
      <c r="Q254" s="68"/>
      <c r="R254" s="68"/>
      <c r="S254" s="68"/>
      <c r="T254" s="69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T254" s="14" t="s">
        <v>206</v>
      </c>
      <c r="AU254" s="14" t="s">
        <v>89</v>
      </c>
    </row>
    <row r="255" spans="1:65" s="2" customFormat="1" ht="16.5" customHeight="1">
      <c r="A255" s="31"/>
      <c r="B255" s="32"/>
      <c r="C255" s="184" t="s">
        <v>574</v>
      </c>
      <c r="D255" s="184" t="s">
        <v>189</v>
      </c>
      <c r="E255" s="185" t="s">
        <v>1712</v>
      </c>
      <c r="F255" s="186" t="s">
        <v>1713</v>
      </c>
      <c r="G255" s="187" t="s">
        <v>371</v>
      </c>
      <c r="H255" s="188">
        <v>1</v>
      </c>
      <c r="I255" s="189"/>
      <c r="J255" s="190">
        <f>ROUND(I255*H255,1)</f>
        <v>0</v>
      </c>
      <c r="K255" s="191"/>
      <c r="L255" s="36"/>
      <c r="M255" s="192" t="s">
        <v>1</v>
      </c>
      <c r="N255" s="193" t="s">
        <v>44</v>
      </c>
      <c r="O255" s="68"/>
      <c r="P255" s="194">
        <f>O255*H255</f>
        <v>0</v>
      </c>
      <c r="Q255" s="194">
        <v>0.00124</v>
      </c>
      <c r="R255" s="194">
        <f>Q255*H255</f>
        <v>0.00124</v>
      </c>
      <c r="S255" s="194">
        <v>0</v>
      </c>
      <c r="T255" s="195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6" t="s">
        <v>256</v>
      </c>
      <c r="AT255" s="196" t="s">
        <v>189</v>
      </c>
      <c r="AU255" s="196" t="s">
        <v>89</v>
      </c>
      <c r="AY255" s="14" t="s">
        <v>186</v>
      </c>
      <c r="BE255" s="197">
        <f>IF(N255="základní",J255,0)</f>
        <v>0</v>
      </c>
      <c r="BF255" s="197">
        <f>IF(N255="snížená",J255,0)</f>
        <v>0</v>
      </c>
      <c r="BG255" s="197">
        <f>IF(N255="zákl. přenesená",J255,0)</f>
        <v>0</v>
      </c>
      <c r="BH255" s="197">
        <f>IF(N255="sníž. přenesená",J255,0)</f>
        <v>0</v>
      </c>
      <c r="BI255" s="197">
        <f>IF(N255="nulová",J255,0)</f>
        <v>0</v>
      </c>
      <c r="BJ255" s="14" t="s">
        <v>87</v>
      </c>
      <c r="BK255" s="197">
        <f>ROUND(I255*H255,1)</f>
        <v>0</v>
      </c>
      <c r="BL255" s="14" t="s">
        <v>256</v>
      </c>
      <c r="BM255" s="196" t="s">
        <v>1714</v>
      </c>
    </row>
    <row r="256" spans="1:47" s="2" customFormat="1" ht="19.5">
      <c r="A256" s="31"/>
      <c r="B256" s="32"/>
      <c r="C256" s="33"/>
      <c r="D256" s="198" t="s">
        <v>206</v>
      </c>
      <c r="E256" s="33"/>
      <c r="F256" s="199" t="s">
        <v>1715</v>
      </c>
      <c r="G256" s="33"/>
      <c r="H256" s="33"/>
      <c r="I256" s="200"/>
      <c r="J256" s="33"/>
      <c r="K256" s="33"/>
      <c r="L256" s="36"/>
      <c r="M256" s="201"/>
      <c r="N256" s="202"/>
      <c r="O256" s="68"/>
      <c r="P256" s="68"/>
      <c r="Q256" s="68"/>
      <c r="R256" s="68"/>
      <c r="S256" s="68"/>
      <c r="T256" s="69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T256" s="14" t="s">
        <v>206</v>
      </c>
      <c r="AU256" s="14" t="s">
        <v>89</v>
      </c>
    </row>
    <row r="257" spans="1:65" s="2" customFormat="1" ht="16.5" customHeight="1">
      <c r="A257" s="31"/>
      <c r="B257" s="32"/>
      <c r="C257" s="184" t="s">
        <v>579</v>
      </c>
      <c r="D257" s="184" t="s">
        <v>189</v>
      </c>
      <c r="E257" s="185" t="s">
        <v>1716</v>
      </c>
      <c r="F257" s="186" t="s">
        <v>1717</v>
      </c>
      <c r="G257" s="187" t="s">
        <v>192</v>
      </c>
      <c r="H257" s="188">
        <v>2</v>
      </c>
      <c r="I257" s="189"/>
      <c r="J257" s="190">
        <f>ROUND(I257*H257,1)</f>
        <v>0</v>
      </c>
      <c r="K257" s="191"/>
      <c r="L257" s="36"/>
      <c r="M257" s="192" t="s">
        <v>1</v>
      </c>
      <c r="N257" s="193" t="s">
        <v>44</v>
      </c>
      <c r="O257" s="68"/>
      <c r="P257" s="194">
        <f>O257*H257</f>
        <v>0</v>
      </c>
      <c r="Q257" s="194">
        <v>0</v>
      </c>
      <c r="R257" s="194">
        <f>Q257*H257</f>
        <v>0</v>
      </c>
      <c r="S257" s="194">
        <v>0.00225</v>
      </c>
      <c r="T257" s="195">
        <f>S257*H257</f>
        <v>0.0045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6" t="s">
        <v>256</v>
      </c>
      <c r="AT257" s="196" t="s">
        <v>189</v>
      </c>
      <c r="AU257" s="196" t="s">
        <v>89</v>
      </c>
      <c r="AY257" s="14" t="s">
        <v>186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14" t="s">
        <v>87</v>
      </c>
      <c r="BK257" s="197">
        <f>ROUND(I257*H257,1)</f>
        <v>0</v>
      </c>
      <c r="BL257" s="14" t="s">
        <v>256</v>
      </c>
      <c r="BM257" s="196" t="s">
        <v>1718</v>
      </c>
    </row>
    <row r="258" spans="1:65" s="2" customFormat="1" ht="16.5" customHeight="1">
      <c r="A258" s="31"/>
      <c r="B258" s="32"/>
      <c r="C258" s="184" t="s">
        <v>584</v>
      </c>
      <c r="D258" s="184" t="s">
        <v>189</v>
      </c>
      <c r="E258" s="185" t="s">
        <v>1719</v>
      </c>
      <c r="F258" s="186" t="s">
        <v>1720</v>
      </c>
      <c r="G258" s="187" t="s">
        <v>371</v>
      </c>
      <c r="H258" s="188">
        <v>1</v>
      </c>
      <c r="I258" s="189"/>
      <c r="J258" s="190">
        <f>ROUND(I258*H258,1)</f>
        <v>0</v>
      </c>
      <c r="K258" s="191"/>
      <c r="L258" s="36"/>
      <c r="M258" s="192" t="s">
        <v>1</v>
      </c>
      <c r="N258" s="193" t="s">
        <v>44</v>
      </c>
      <c r="O258" s="68"/>
      <c r="P258" s="194">
        <f>O258*H258</f>
        <v>0</v>
      </c>
      <c r="Q258" s="194">
        <v>0.00184</v>
      </c>
      <c r="R258" s="194">
        <f>Q258*H258</f>
        <v>0.00184</v>
      </c>
      <c r="S258" s="194">
        <v>0</v>
      </c>
      <c r="T258" s="195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6" t="s">
        <v>256</v>
      </c>
      <c r="AT258" s="196" t="s">
        <v>189</v>
      </c>
      <c r="AU258" s="196" t="s">
        <v>89</v>
      </c>
      <c r="AY258" s="14" t="s">
        <v>186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14" t="s">
        <v>87</v>
      </c>
      <c r="BK258" s="197">
        <f>ROUND(I258*H258,1)</f>
        <v>0</v>
      </c>
      <c r="BL258" s="14" t="s">
        <v>256</v>
      </c>
      <c r="BM258" s="196" t="s">
        <v>1721</v>
      </c>
    </row>
    <row r="259" spans="1:47" s="2" customFormat="1" ht="19.5">
      <c r="A259" s="31"/>
      <c r="B259" s="32"/>
      <c r="C259" s="33"/>
      <c r="D259" s="198" t="s">
        <v>206</v>
      </c>
      <c r="E259" s="33"/>
      <c r="F259" s="199" t="s">
        <v>1722</v>
      </c>
      <c r="G259" s="33"/>
      <c r="H259" s="33"/>
      <c r="I259" s="200"/>
      <c r="J259" s="33"/>
      <c r="K259" s="33"/>
      <c r="L259" s="36"/>
      <c r="M259" s="201"/>
      <c r="N259" s="202"/>
      <c r="O259" s="68"/>
      <c r="P259" s="68"/>
      <c r="Q259" s="68"/>
      <c r="R259" s="68"/>
      <c r="S259" s="68"/>
      <c r="T259" s="69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4" t="s">
        <v>206</v>
      </c>
      <c r="AU259" s="14" t="s">
        <v>89</v>
      </c>
    </row>
    <row r="260" spans="1:65" s="2" customFormat="1" ht="16.5" customHeight="1">
      <c r="A260" s="31"/>
      <c r="B260" s="32"/>
      <c r="C260" s="184" t="s">
        <v>588</v>
      </c>
      <c r="D260" s="184" t="s">
        <v>189</v>
      </c>
      <c r="E260" s="185" t="s">
        <v>485</v>
      </c>
      <c r="F260" s="186" t="s">
        <v>486</v>
      </c>
      <c r="G260" s="187" t="s">
        <v>192</v>
      </c>
      <c r="H260" s="188">
        <v>3</v>
      </c>
      <c r="I260" s="189"/>
      <c r="J260" s="190">
        <f aca="true" t="shared" si="50" ref="J260:J265">ROUND(I260*H260,1)</f>
        <v>0</v>
      </c>
      <c r="K260" s="191"/>
      <c r="L260" s="36"/>
      <c r="M260" s="192" t="s">
        <v>1</v>
      </c>
      <c r="N260" s="193" t="s">
        <v>44</v>
      </c>
      <c r="O260" s="68"/>
      <c r="P260" s="194">
        <f aca="true" t="shared" si="51" ref="P260:P265">O260*H260</f>
        <v>0</v>
      </c>
      <c r="Q260" s="194">
        <v>0</v>
      </c>
      <c r="R260" s="194">
        <f aca="true" t="shared" si="52" ref="R260:R265">Q260*H260</f>
        <v>0</v>
      </c>
      <c r="S260" s="194">
        <v>0.00085</v>
      </c>
      <c r="T260" s="195">
        <f aca="true" t="shared" si="53" ref="T260:T265">S260*H260</f>
        <v>0.0025499999999999997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6" t="s">
        <v>256</v>
      </c>
      <c r="AT260" s="196" t="s">
        <v>189</v>
      </c>
      <c r="AU260" s="196" t="s">
        <v>89</v>
      </c>
      <c r="AY260" s="14" t="s">
        <v>186</v>
      </c>
      <c r="BE260" s="197">
        <f aca="true" t="shared" si="54" ref="BE260:BE265">IF(N260="základní",J260,0)</f>
        <v>0</v>
      </c>
      <c r="BF260" s="197">
        <f aca="true" t="shared" si="55" ref="BF260:BF265">IF(N260="snížená",J260,0)</f>
        <v>0</v>
      </c>
      <c r="BG260" s="197">
        <f aca="true" t="shared" si="56" ref="BG260:BG265">IF(N260="zákl. přenesená",J260,0)</f>
        <v>0</v>
      </c>
      <c r="BH260" s="197">
        <f aca="true" t="shared" si="57" ref="BH260:BH265">IF(N260="sníž. přenesená",J260,0)</f>
        <v>0</v>
      </c>
      <c r="BI260" s="197">
        <f aca="true" t="shared" si="58" ref="BI260:BI265">IF(N260="nulová",J260,0)</f>
        <v>0</v>
      </c>
      <c r="BJ260" s="14" t="s">
        <v>87</v>
      </c>
      <c r="BK260" s="197">
        <f aca="true" t="shared" si="59" ref="BK260:BK265">ROUND(I260*H260,1)</f>
        <v>0</v>
      </c>
      <c r="BL260" s="14" t="s">
        <v>256</v>
      </c>
      <c r="BM260" s="196" t="s">
        <v>1723</v>
      </c>
    </row>
    <row r="261" spans="1:65" s="2" customFormat="1" ht="16.5" customHeight="1">
      <c r="A261" s="31"/>
      <c r="B261" s="32"/>
      <c r="C261" s="184" t="s">
        <v>592</v>
      </c>
      <c r="D261" s="184" t="s">
        <v>189</v>
      </c>
      <c r="E261" s="185" t="s">
        <v>1724</v>
      </c>
      <c r="F261" s="186" t="s">
        <v>1725</v>
      </c>
      <c r="G261" s="187" t="s">
        <v>192</v>
      </c>
      <c r="H261" s="188">
        <v>3</v>
      </c>
      <c r="I261" s="189"/>
      <c r="J261" s="190">
        <f t="shared" si="50"/>
        <v>0</v>
      </c>
      <c r="K261" s="191"/>
      <c r="L261" s="36"/>
      <c r="M261" s="192" t="s">
        <v>1</v>
      </c>
      <c r="N261" s="193" t="s">
        <v>44</v>
      </c>
      <c r="O261" s="68"/>
      <c r="P261" s="194">
        <f t="shared" si="51"/>
        <v>0</v>
      </c>
      <c r="Q261" s="194">
        <v>0.00024</v>
      </c>
      <c r="R261" s="194">
        <f t="shared" si="52"/>
        <v>0.00072</v>
      </c>
      <c r="S261" s="194">
        <v>0</v>
      </c>
      <c r="T261" s="195">
        <f t="shared" si="5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6" t="s">
        <v>256</v>
      </c>
      <c r="AT261" s="196" t="s">
        <v>189</v>
      </c>
      <c r="AU261" s="196" t="s">
        <v>89</v>
      </c>
      <c r="AY261" s="14" t="s">
        <v>186</v>
      </c>
      <c r="BE261" s="197">
        <f t="shared" si="54"/>
        <v>0</v>
      </c>
      <c r="BF261" s="197">
        <f t="shared" si="55"/>
        <v>0</v>
      </c>
      <c r="BG261" s="197">
        <f t="shared" si="56"/>
        <v>0</v>
      </c>
      <c r="BH261" s="197">
        <f t="shared" si="57"/>
        <v>0</v>
      </c>
      <c r="BI261" s="197">
        <f t="shared" si="58"/>
        <v>0</v>
      </c>
      <c r="BJ261" s="14" t="s">
        <v>87</v>
      </c>
      <c r="BK261" s="197">
        <f t="shared" si="59"/>
        <v>0</v>
      </c>
      <c r="BL261" s="14" t="s">
        <v>256</v>
      </c>
      <c r="BM261" s="196" t="s">
        <v>1726</v>
      </c>
    </row>
    <row r="262" spans="1:65" s="2" customFormat="1" ht="16.5" customHeight="1">
      <c r="A262" s="31"/>
      <c r="B262" s="32"/>
      <c r="C262" s="184" t="s">
        <v>596</v>
      </c>
      <c r="D262" s="184" t="s">
        <v>189</v>
      </c>
      <c r="E262" s="185" t="s">
        <v>1727</v>
      </c>
      <c r="F262" s="186" t="s">
        <v>1728</v>
      </c>
      <c r="G262" s="187" t="s">
        <v>192</v>
      </c>
      <c r="H262" s="188">
        <v>1</v>
      </c>
      <c r="I262" s="189"/>
      <c r="J262" s="190">
        <f t="shared" si="50"/>
        <v>0</v>
      </c>
      <c r="K262" s="191"/>
      <c r="L262" s="36"/>
      <c r="M262" s="192" t="s">
        <v>1</v>
      </c>
      <c r="N262" s="193" t="s">
        <v>44</v>
      </c>
      <c r="O262" s="68"/>
      <c r="P262" s="194">
        <f t="shared" si="51"/>
        <v>0</v>
      </c>
      <c r="Q262" s="194">
        <v>0.00037</v>
      </c>
      <c r="R262" s="194">
        <f t="shared" si="52"/>
        <v>0.00037</v>
      </c>
      <c r="S262" s="194">
        <v>0</v>
      </c>
      <c r="T262" s="195">
        <f t="shared" si="5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6" t="s">
        <v>256</v>
      </c>
      <c r="AT262" s="196" t="s">
        <v>189</v>
      </c>
      <c r="AU262" s="196" t="s">
        <v>89</v>
      </c>
      <c r="AY262" s="14" t="s">
        <v>186</v>
      </c>
      <c r="BE262" s="197">
        <f t="shared" si="54"/>
        <v>0</v>
      </c>
      <c r="BF262" s="197">
        <f t="shared" si="55"/>
        <v>0</v>
      </c>
      <c r="BG262" s="197">
        <f t="shared" si="56"/>
        <v>0</v>
      </c>
      <c r="BH262" s="197">
        <f t="shared" si="57"/>
        <v>0</v>
      </c>
      <c r="BI262" s="197">
        <f t="shared" si="58"/>
        <v>0</v>
      </c>
      <c r="BJ262" s="14" t="s">
        <v>87</v>
      </c>
      <c r="BK262" s="197">
        <f t="shared" si="59"/>
        <v>0</v>
      </c>
      <c r="BL262" s="14" t="s">
        <v>256</v>
      </c>
      <c r="BM262" s="196" t="s">
        <v>1729</v>
      </c>
    </row>
    <row r="263" spans="1:65" s="2" customFormat="1" ht="16.5" customHeight="1">
      <c r="A263" s="31"/>
      <c r="B263" s="32"/>
      <c r="C263" s="184" t="s">
        <v>602</v>
      </c>
      <c r="D263" s="184" t="s">
        <v>189</v>
      </c>
      <c r="E263" s="185" t="s">
        <v>1730</v>
      </c>
      <c r="F263" s="186" t="s">
        <v>1731</v>
      </c>
      <c r="G263" s="187" t="s">
        <v>192</v>
      </c>
      <c r="H263" s="188">
        <v>1</v>
      </c>
      <c r="I263" s="189"/>
      <c r="J263" s="190">
        <f t="shared" si="50"/>
        <v>0</v>
      </c>
      <c r="K263" s="191"/>
      <c r="L263" s="36"/>
      <c r="M263" s="192" t="s">
        <v>1</v>
      </c>
      <c r="N263" s="193" t="s">
        <v>44</v>
      </c>
      <c r="O263" s="68"/>
      <c r="P263" s="194">
        <f t="shared" si="51"/>
        <v>0</v>
      </c>
      <c r="Q263" s="194">
        <v>0.00028</v>
      </c>
      <c r="R263" s="194">
        <f t="shared" si="52"/>
        <v>0.00028</v>
      </c>
      <c r="S263" s="194">
        <v>0</v>
      </c>
      <c r="T263" s="195">
        <f t="shared" si="5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6" t="s">
        <v>256</v>
      </c>
      <c r="AT263" s="196" t="s">
        <v>189</v>
      </c>
      <c r="AU263" s="196" t="s">
        <v>89</v>
      </c>
      <c r="AY263" s="14" t="s">
        <v>186</v>
      </c>
      <c r="BE263" s="197">
        <f t="shared" si="54"/>
        <v>0</v>
      </c>
      <c r="BF263" s="197">
        <f t="shared" si="55"/>
        <v>0</v>
      </c>
      <c r="BG263" s="197">
        <f t="shared" si="56"/>
        <v>0</v>
      </c>
      <c r="BH263" s="197">
        <f t="shared" si="57"/>
        <v>0</v>
      </c>
      <c r="BI263" s="197">
        <f t="shared" si="58"/>
        <v>0</v>
      </c>
      <c r="BJ263" s="14" t="s">
        <v>87</v>
      </c>
      <c r="BK263" s="197">
        <f t="shared" si="59"/>
        <v>0</v>
      </c>
      <c r="BL263" s="14" t="s">
        <v>256</v>
      </c>
      <c r="BM263" s="196" t="s">
        <v>1732</v>
      </c>
    </row>
    <row r="264" spans="1:65" s="2" customFormat="1" ht="16.5" customHeight="1">
      <c r="A264" s="31"/>
      <c r="B264" s="32"/>
      <c r="C264" s="184" t="s">
        <v>606</v>
      </c>
      <c r="D264" s="184" t="s">
        <v>189</v>
      </c>
      <c r="E264" s="185" t="s">
        <v>1733</v>
      </c>
      <c r="F264" s="186" t="s">
        <v>1734</v>
      </c>
      <c r="G264" s="187" t="s">
        <v>192</v>
      </c>
      <c r="H264" s="188">
        <v>3</v>
      </c>
      <c r="I264" s="189"/>
      <c r="J264" s="190">
        <f t="shared" si="50"/>
        <v>0</v>
      </c>
      <c r="K264" s="191"/>
      <c r="L264" s="36"/>
      <c r="M264" s="192" t="s">
        <v>1</v>
      </c>
      <c r="N264" s="193" t="s">
        <v>44</v>
      </c>
      <c r="O264" s="68"/>
      <c r="P264" s="194">
        <f t="shared" si="51"/>
        <v>0</v>
      </c>
      <c r="Q264" s="194">
        <v>0.00031</v>
      </c>
      <c r="R264" s="194">
        <f t="shared" si="52"/>
        <v>0.00093</v>
      </c>
      <c r="S264" s="194">
        <v>0</v>
      </c>
      <c r="T264" s="195">
        <f t="shared" si="5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6" t="s">
        <v>256</v>
      </c>
      <c r="AT264" s="196" t="s">
        <v>189</v>
      </c>
      <c r="AU264" s="196" t="s">
        <v>89</v>
      </c>
      <c r="AY264" s="14" t="s">
        <v>186</v>
      </c>
      <c r="BE264" s="197">
        <f t="shared" si="54"/>
        <v>0</v>
      </c>
      <c r="BF264" s="197">
        <f t="shared" si="55"/>
        <v>0</v>
      </c>
      <c r="BG264" s="197">
        <f t="shared" si="56"/>
        <v>0</v>
      </c>
      <c r="BH264" s="197">
        <f t="shared" si="57"/>
        <v>0</v>
      </c>
      <c r="BI264" s="197">
        <f t="shared" si="58"/>
        <v>0</v>
      </c>
      <c r="BJ264" s="14" t="s">
        <v>87</v>
      </c>
      <c r="BK264" s="197">
        <f t="shared" si="59"/>
        <v>0</v>
      </c>
      <c r="BL264" s="14" t="s">
        <v>256</v>
      </c>
      <c r="BM264" s="196" t="s">
        <v>1735</v>
      </c>
    </row>
    <row r="265" spans="1:65" s="2" customFormat="1" ht="16.5" customHeight="1">
      <c r="A265" s="31"/>
      <c r="B265" s="32"/>
      <c r="C265" s="184" t="s">
        <v>610</v>
      </c>
      <c r="D265" s="184" t="s">
        <v>189</v>
      </c>
      <c r="E265" s="185" t="s">
        <v>1736</v>
      </c>
      <c r="F265" s="186" t="s">
        <v>1737</v>
      </c>
      <c r="G265" s="187" t="s">
        <v>371</v>
      </c>
      <c r="H265" s="188">
        <v>3</v>
      </c>
      <c r="I265" s="189"/>
      <c r="J265" s="190">
        <f t="shared" si="50"/>
        <v>0</v>
      </c>
      <c r="K265" s="191"/>
      <c r="L265" s="36"/>
      <c r="M265" s="192" t="s">
        <v>1</v>
      </c>
      <c r="N265" s="193" t="s">
        <v>44</v>
      </c>
      <c r="O265" s="68"/>
      <c r="P265" s="194">
        <f t="shared" si="51"/>
        <v>0</v>
      </c>
      <c r="Q265" s="194">
        <v>0.0008</v>
      </c>
      <c r="R265" s="194">
        <f t="shared" si="52"/>
        <v>0.0024000000000000002</v>
      </c>
      <c r="S265" s="194">
        <v>0</v>
      </c>
      <c r="T265" s="195">
        <f t="shared" si="5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6" t="s">
        <v>256</v>
      </c>
      <c r="AT265" s="196" t="s">
        <v>189</v>
      </c>
      <c r="AU265" s="196" t="s">
        <v>89</v>
      </c>
      <c r="AY265" s="14" t="s">
        <v>186</v>
      </c>
      <c r="BE265" s="197">
        <f t="shared" si="54"/>
        <v>0</v>
      </c>
      <c r="BF265" s="197">
        <f t="shared" si="55"/>
        <v>0</v>
      </c>
      <c r="BG265" s="197">
        <f t="shared" si="56"/>
        <v>0</v>
      </c>
      <c r="BH265" s="197">
        <f t="shared" si="57"/>
        <v>0</v>
      </c>
      <c r="BI265" s="197">
        <f t="shared" si="58"/>
        <v>0</v>
      </c>
      <c r="BJ265" s="14" t="s">
        <v>87</v>
      </c>
      <c r="BK265" s="197">
        <f t="shared" si="59"/>
        <v>0</v>
      </c>
      <c r="BL265" s="14" t="s">
        <v>256</v>
      </c>
      <c r="BM265" s="196" t="s">
        <v>1738</v>
      </c>
    </row>
    <row r="266" spans="1:47" s="2" customFormat="1" ht="19.5">
      <c r="A266" s="31"/>
      <c r="B266" s="32"/>
      <c r="C266" s="33"/>
      <c r="D266" s="198" t="s">
        <v>206</v>
      </c>
      <c r="E266" s="33"/>
      <c r="F266" s="199" t="s">
        <v>1739</v>
      </c>
      <c r="G266" s="33"/>
      <c r="H266" s="33"/>
      <c r="I266" s="200"/>
      <c r="J266" s="33"/>
      <c r="K266" s="33"/>
      <c r="L266" s="36"/>
      <c r="M266" s="201"/>
      <c r="N266" s="202"/>
      <c r="O266" s="68"/>
      <c r="P266" s="68"/>
      <c r="Q266" s="68"/>
      <c r="R266" s="68"/>
      <c r="S266" s="68"/>
      <c r="T266" s="69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T266" s="14" t="s">
        <v>206</v>
      </c>
      <c r="AU266" s="14" t="s">
        <v>89</v>
      </c>
    </row>
    <row r="267" spans="1:65" s="2" customFormat="1" ht="16.5" customHeight="1">
      <c r="A267" s="31"/>
      <c r="B267" s="32"/>
      <c r="C267" s="184" t="s">
        <v>614</v>
      </c>
      <c r="D267" s="184" t="s">
        <v>189</v>
      </c>
      <c r="E267" s="185" t="s">
        <v>1740</v>
      </c>
      <c r="F267" s="186" t="s">
        <v>1741</v>
      </c>
      <c r="G267" s="187" t="s">
        <v>371</v>
      </c>
      <c r="H267" s="188">
        <v>1</v>
      </c>
      <c r="I267" s="189"/>
      <c r="J267" s="190">
        <f>ROUND(I267*H267,1)</f>
        <v>0</v>
      </c>
      <c r="K267" s="191"/>
      <c r="L267" s="36"/>
      <c r="M267" s="192" t="s">
        <v>1</v>
      </c>
      <c r="N267" s="193" t="s">
        <v>44</v>
      </c>
      <c r="O267" s="68"/>
      <c r="P267" s="194">
        <f>O267*H267</f>
        <v>0</v>
      </c>
      <c r="Q267" s="194">
        <v>0.0008</v>
      </c>
      <c r="R267" s="194">
        <f>Q267*H267</f>
        <v>0.0008</v>
      </c>
      <c r="S267" s="194">
        <v>0</v>
      </c>
      <c r="T267" s="195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6" t="s">
        <v>256</v>
      </c>
      <c r="AT267" s="196" t="s">
        <v>189</v>
      </c>
      <c r="AU267" s="196" t="s">
        <v>89</v>
      </c>
      <c r="AY267" s="14" t="s">
        <v>186</v>
      </c>
      <c r="BE267" s="197">
        <f>IF(N267="základní",J267,0)</f>
        <v>0</v>
      </c>
      <c r="BF267" s="197">
        <f>IF(N267="snížená",J267,0)</f>
        <v>0</v>
      </c>
      <c r="BG267" s="197">
        <f>IF(N267="zákl. přenesená",J267,0)</f>
        <v>0</v>
      </c>
      <c r="BH267" s="197">
        <f>IF(N267="sníž. přenesená",J267,0)</f>
        <v>0</v>
      </c>
      <c r="BI267" s="197">
        <f>IF(N267="nulová",J267,0)</f>
        <v>0</v>
      </c>
      <c r="BJ267" s="14" t="s">
        <v>87</v>
      </c>
      <c r="BK267" s="197">
        <f>ROUND(I267*H267,1)</f>
        <v>0</v>
      </c>
      <c r="BL267" s="14" t="s">
        <v>256</v>
      </c>
      <c r="BM267" s="196" t="s">
        <v>1742</v>
      </c>
    </row>
    <row r="268" spans="1:47" s="2" customFormat="1" ht="19.5">
      <c r="A268" s="31"/>
      <c r="B268" s="32"/>
      <c r="C268" s="33"/>
      <c r="D268" s="198" t="s">
        <v>206</v>
      </c>
      <c r="E268" s="33"/>
      <c r="F268" s="199" t="s">
        <v>1743</v>
      </c>
      <c r="G268" s="33"/>
      <c r="H268" s="33"/>
      <c r="I268" s="200"/>
      <c r="J268" s="33"/>
      <c r="K268" s="33"/>
      <c r="L268" s="36"/>
      <c r="M268" s="201"/>
      <c r="N268" s="202"/>
      <c r="O268" s="68"/>
      <c r="P268" s="68"/>
      <c r="Q268" s="68"/>
      <c r="R268" s="68"/>
      <c r="S268" s="68"/>
      <c r="T268" s="69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T268" s="14" t="s">
        <v>206</v>
      </c>
      <c r="AU268" s="14" t="s">
        <v>89</v>
      </c>
    </row>
    <row r="269" spans="1:65" s="2" customFormat="1" ht="16.5" customHeight="1">
      <c r="A269" s="31"/>
      <c r="B269" s="32"/>
      <c r="C269" s="184" t="s">
        <v>621</v>
      </c>
      <c r="D269" s="184" t="s">
        <v>189</v>
      </c>
      <c r="E269" s="185" t="s">
        <v>1744</v>
      </c>
      <c r="F269" s="186" t="s">
        <v>1745</v>
      </c>
      <c r="G269" s="187" t="s">
        <v>371</v>
      </c>
      <c r="H269" s="188">
        <v>2</v>
      </c>
      <c r="I269" s="189"/>
      <c r="J269" s="190">
        <f>ROUND(I269*H269,1)</f>
        <v>0</v>
      </c>
      <c r="K269" s="191"/>
      <c r="L269" s="36"/>
      <c r="M269" s="192" t="s">
        <v>1</v>
      </c>
      <c r="N269" s="193" t="s">
        <v>44</v>
      </c>
      <c r="O269" s="68"/>
      <c r="P269" s="194">
        <f>O269*H269</f>
        <v>0</v>
      </c>
      <c r="Q269" s="194">
        <v>0.0008</v>
      </c>
      <c r="R269" s="194">
        <f>Q269*H269</f>
        <v>0.0016</v>
      </c>
      <c r="S269" s="194">
        <v>0</v>
      </c>
      <c r="T269" s="195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6" t="s">
        <v>256</v>
      </c>
      <c r="AT269" s="196" t="s">
        <v>189</v>
      </c>
      <c r="AU269" s="196" t="s">
        <v>89</v>
      </c>
      <c r="AY269" s="14" t="s">
        <v>186</v>
      </c>
      <c r="BE269" s="197">
        <f>IF(N269="základní",J269,0)</f>
        <v>0</v>
      </c>
      <c r="BF269" s="197">
        <f>IF(N269="snížená",J269,0)</f>
        <v>0</v>
      </c>
      <c r="BG269" s="197">
        <f>IF(N269="zákl. přenesená",J269,0)</f>
        <v>0</v>
      </c>
      <c r="BH269" s="197">
        <f>IF(N269="sníž. přenesená",J269,0)</f>
        <v>0</v>
      </c>
      <c r="BI269" s="197">
        <f>IF(N269="nulová",J269,0)</f>
        <v>0</v>
      </c>
      <c r="BJ269" s="14" t="s">
        <v>87</v>
      </c>
      <c r="BK269" s="197">
        <f>ROUND(I269*H269,1)</f>
        <v>0</v>
      </c>
      <c r="BL269" s="14" t="s">
        <v>256</v>
      </c>
      <c r="BM269" s="196" t="s">
        <v>1746</v>
      </c>
    </row>
    <row r="270" spans="1:47" s="2" customFormat="1" ht="19.5">
      <c r="A270" s="31"/>
      <c r="B270" s="32"/>
      <c r="C270" s="33"/>
      <c r="D270" s="198" t="s">
        <v>206</v>
      </c>
      <c r="E270" s="33"/>
      <c r="F270" s="199" t="s">
        <v>1747</v>
      </c>
      <c r="G270" s="33"/>
      <c r="H270" s="33"/>
      <c r="I270" s="200"/>
      <c r="J270" s="33"/>
      <c r="K270" s="33"/>
      <c r="L270" s="36"/>
      <c r="M270" s="201"/>
      <c r="N270" s="202"/>
      <c r="O270" s="68"/>
      <c r="P270" s="68"/>
      <c r="Q270" s="68"/>
      <c r="R270" s="68"/>
      <c r="S270" s="68"/>
      <c r="T270" s="69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T270" s="14" t="s">
        <v>206</v>
      </c>
      <c r="AU270" s="14" t="s">
        <v>89</v>
      </c>
    </row>
    <row r="271" spans="1:65" s="2" customFormat="1" ht="16.5" customHeight="1">
      <c r="A271" s="31"/>
      <c r="B271" s="32"/>
      <c r="C271" s="184" t="s">
        <v>629</v>
      </c>
      <c r="D271" s="184" t="s">
        <v>189</v>
      </c>
      <c r="E271" s="185" t="s">
        <v>1748</v>
      </c>
      <c r="F271" s="186" t="s">
        <v>1749</v>
      </c>
      <c r="G271" s="187" t="s">
        <v>371</v>
      </c>
      <c r="H271" s="188">
        <v>3</v>
      </c>
      <c r="I271" s="189"/>
      <c r="J271" s="190">
        <f>ROUND(I271*H271,1)</f>
        <v>0</v>
      </c>
      <c r="K271" s="191"/>
      <c r="L271" s="36"/>
      <c r="M271" s="192" t="s">
        <v>1</v>
      </c>
      <c r="N271" s="193" t="s">
        <v>44</v>
      </c>
      <c r="O271" s="68"/>
      <c r="P271" s="194">
        <f>O271*H271</f>
        <v>0</v>
      </c>
      <c r="Q271" s="194">
        <v>0.0008</v>
      </c>
      <c r="R271" s="194">
        <f>Q271*H271</f>
        <v>0.0024000000000000002</v>
      </c>
      <c r="S271" s="194">
        <v>0</v>
      </c>
      <c r="T271" s="195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6" t="s">
        <v>256</v>
      </c>
      <c r="AT271" s="196" t="s">
        <v>189</v>
      </c>
      <c r="AU271" s="196" t="s">
        <v>89</v>
      </c>
      <c r="AY271" s="14" t="s">
        <v>186</v>
      </c>
      <c r="BE271" s="197">
        <f>IF(N271="základní",J271,0)</f>
        <v>0</v>
      </c>
      <c r="BF271" s="197">
        <f>IF(N271="snížená",J271,0)</f>
        <v>0</v>
      </c>
      <c r="BG271" s="197">
        <f>IF(N271="zákl. přenesená",J271,0)</f>
        <v>0</v>
      </c>
      <c r="BH271" s="197">
        <f>IF(N271="sníž. přenesená",J271,0)</f>
        <v>0</v>
      </c>
      <c r="BI271" s="197">
        <f>IF(N271="nulová",J271,0)</f>
        <v>0</v>
      </c>
      <c r="BJ271" s="14" t="s">
        <v>87</v>
      </c>
      <c r="BK271" s="197">
        <f>ROUND(I271*H271,1)</f>
        <v>0</v>
      </c>
      <c r="BL271" s="14" t="s">
        <v>256</v>
      </c>
      <c r="BM271" s="196" t="s">
        <v>1750</v>
      </c>
    </row>
    <row r="272" spans="1:47" s="2" customFormat="1" ht="19.5">
      <c r="A272" s="31"/>
      <c r="B272" s="32"/>
      <c r="C272" s="33"/>
      <c r="D272" s="198" t="s">
        <v>206</v>
      </c>
      <c r="E272" s="33"/>
      <c r="F272" s="199" t="s">
        <v>1751</v>
      </c>
      <c r="G272" s="33"/>
      <c r="H272" s="33"/>
      <c r="I272" s="200"/>
      <c r="J272" s="33"/>
      <c r="K272" s="33"/>
      <c r="L272" s="36"/>
      <c r="M272" s="201"/>
      <c r="N272" s="202"/>
      <c r="O272" s="68"/>
      <c r="P272" s="68"/>
      <c r="Q272" s="68"/>
      <c r="R272" s="68"/>
      <c r="S272" s="68"/>
      <c r="T272" s="69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T272" s="14" t="s">
        <v>206</v>
      </c>
      <c r="AU272" s="14" t="s">
        <v>89</v>
      </c>
    </row>
    <row r="273" spans="1:65" s="2" customFormat="1" ht="16.5" customHeight="1">
      <c r="A273" s="31"/>
      <c r="B273" s="32"/>
      <c r="C273" s="184" t="s">
        <v>633</v>
      </c>
      <c r="D273" s="184" t="s">
        <v>189</v>
      </c>
      <c r="E273" s="185" t="s">
        <v>1752</v>
      </c>
      <c r="F273" s="186" t="s">
        <v>1753</v>
      </c>
      <c r="G273" s="187" t="s">
        <v>371</v>
      </c>
      <c r="H273" s="188">
        <v>2</v>
      </c>
      <c r="I273" s="189"/>
      <c r="J273" s="190">
        <f>ROUND(I273*H273,1)</f>
        <v>0</v>
      </c>
      <c r="K273" s="191"/>
      <c r="L273" s="36"/>
      <c r="M273" s="192" t="s">
        <v>1</v>
      </c>
      <c r="N273" s="193" t="s">
        <v>44</v>
      </c>
      <c r="O273" s="68"/>
      <c r="P273" s="194">
        <f>O273*H273</f>
        <v>0</v>
      </c>
      <c r="Q273" s="194">
        <v>0.0008</v>
      </c>
      <c r="R273" s="194">
        <f>Q273*H273</f>
        <v>0.0016</v>
      </c>
      <c r="S273" s="194">
        <v>0</v>
      </c>
      <c r="T273" s="195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6" t="s">
        <v>256</v>
      </c>
      <c r="AT273" s="196" t="s">
        <v>189</v>
      </c>
      <c r="AU273" s="196" t="s">
        <v>89</v>
      </c>
      <c r="AY273" s="14" t="s">
        <v>186</v>
      </c>
      <c r="BE273" s="197">
        <f>IF(N273="základní",J273,0)</f>
        <v>0</v>
      </c>
      <c r="BF273" s="197">
        <f>IF(N273="snížená",J273,0)</f>
        <v>0</v>
      </c>
      <c r="BG273" s="197">
        <f>IF(N273="zákl. přenesená",J273,0)</f>
        <v>0</v>
      </c>
      <c r="BH273" s="197">
        <f>IF(N273="sníž. přenesená",J273,0)</f>
        <v>0</v>
      </c>
      <c r="BI273" s="197">
        <f>IF(N273="nulová",J273,0)</f>
        <v>0</v>
      </c>
      <c r="BJ273" s="14" t="s">
        <v>87</v>
      </c>
      <c r="BK273" s="197">
        <f>ROUND(I273*H273,1)</f>
        <v>0</v>
      </c>
      <c r="BL273" s="14" t="s">
        <v>256</v>
      </c>
      <c r="BM273" s="196" t="s">
        <v>1754</v>
      </c>
    </row>
    <row r="274" spans="1:47" s="2" customFormat="1" ht="19.5">
      <c r="A274" s="31"/>
      <c r="B274" s="32"/>
      <c r="C274" s="33"/>
      <c r="D274" s="198" t="s">
        <v>206</v>
      </c>
      <c r="E274" s="33"/>
      <c r="F274" s="199" t="s">
        <v>1755</v>
      </c>
      <c r="G274" s="33"/>
      <c r="H274" s="33"/>
      <c r="I274" s="200"/>
      <c r="J274" s="33"/>
      <c r="K274" s="33"/>
      <c r="L274" s="36"/>
      <c r="M274" s="201"/>
      <c r="N274" s="202"/>
      <c r="O274" s="68"/>
      <c r="P274" s="68"/>
      <c r="Q274" s="68"/>
      <c r="R274" s="68"/>
      <c r="S274" s="68"/>
      <c r="T274" s="69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T274" s="14" t="s">
        <v>206</v>
      </c>
      <c r="AU274" s="14" t="s">
        <v>89</v>
      </c>
    </row>
    <row r="275" spans="1:65" s="2" customFormat="1" ht="16.5" customHeight="1">
      <c r="A275" s="31"/>
      <c r="B275" s="32"/>
      <c r="C275" s="184" t="s">
        <v>637</v>
      </c>
      <c r="D275" s="184" t="s">
        <v>189</v>
      </c>
      <c r="E275" s="185" t="s">
        <v>1756</v>
      </c>
      <c r="F275" s="186" t="s">
        <v>1757</v>
      </c>
      <c r="G275" s="187" t="s">
        <v>371</v>
      </c>
      <c r="H275" s="188">
        <v>2</v>
      </c>
      <c r="I275" s="189"/>
      <c r="J275" s="190">
        <f>ROUND(I275*H275,1)</f>
        <v>0</v>
      </c>
      <c r="K275" s="191"/>
      <c r="L275" s="36"/>
      <c r="M275" s="192" t="s">
        <v>1</v>
      </c>
      <c r="N275" s="193" t="s">
        <v>44</v>
      </c>
      <c r="O275" s="68"/>
      <c r="P275" s="194">
        <f>O275*H275</f>
        <v>0</v>
      </c>
      <c r="Q275" s="194">
        <v>0.0008</v>
      </c>
      <c r="R275" s="194">
        <f>Q275*H275</f>
        <v>0.0016</v>
      </c>
      <c r="S275" s="194">
        <v>0</v>
      </c>
      <c r="T275" s="195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96" t="s">
        <v>256</v>
      </c>
      <c r="AT275" s="196" t="s">
        <v>189</v>
      </c>
      <c r="AU275" s="196" t="s">
        <v>89</v>
      </c>
      <c r="AY275" s="14" t="s">
        <v>186</v>
      </c>
      <c r="BE275" s="197">
        <f>IF(N275="základní",J275,0)</f>
        <v>0</v>
      </c>
      <c r="BF275" s="197">
        <f>IF(N275="snížená",J275,0)</f>
        <v>0</v>
      </c>
      <c r="BG275" s="197">
        <f>IF(N275="zákl. přenesená",J275,0)</f>
        <v>0</v>
      </c>
      <c r="BH275" s="197">
        <f>IF(N275="sníž. přenesená",J275,0)</f>
        <v>0</v>
      </c>
      <c r="BI275" s="197">
        <f>IF(N275="nulová",J275,0)</f>
        <v>0</v>
      </c>
      <c r="BJ275" s="14" t="s">
        <v>87</v>
      </c>
      <c r="BK275" s="197">
        <f>ROUND(I275*H275,1)</f>
        <v>0</v>
      </c>
      <c r="BL275" s="14" t="s">
        <v>256</v>
      </c>
      <c r="BM275" s="196" t="s">
        <v>1758</v>
      </c>
    </row>
    <row r="276" spans="1:47" s="2" customFormat="1" ht="19.5">
      <c r="A276" s="31"/>
      <c r="B276" s="32"/>
      <c r="C276" s="33"/>
      <c r="D276" s="198" t="s">
        <v>206</v>
      </c>
      <c r="E276" s="33"/>
      <c r="F276" s="199" t="s">
        <v>1759</v>
      </c>
      <c r="G276" s="33"/>
      <c r="H276" s="33"/>
      <c r="I276" s="200"/>
      <c r="J276" s="33"/>
      <c r="K276" s="33"/>
      <c r="L276" s="36"/>
      <c r="M276" s="201"/>
      <c r="N276" s="202"/>
      <c r="O276" s="68"/>
      <c r="P276" s="68"/>
      <c r="Q276" s="68"/>
      <c r="R276" s="68"/>
      <c r="S276" s="68"/>
      <c r="T276" s="69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T276" s="14" t="s">
        <v>206</v>
      </c>
      <c r="AU276" s="14" t="s">
        <v>89</v>
      </c>
    </row>
    <row r="277" spans="1:65" s="2" customFormat="1" ht="16.5" customHeight="1">
      <c r="A277" s="31"/>
      <c r="B277" s="32"/>
      <c r="C277" s="184" t="s">
        <v>642</v>
      </c>
      <c r="D277" s="184" t="s">
        <v>189</v>
      </c>
      <c r="E277" s="185" t="s">
        <v>1760</v>
      </c>
      <c r="F277" s="186" t="s">
        <v>1761</v>
      </c>
      <c r="G277" s="187" t="s">
        <v>371</v>
      </c>
      <c r="H277" s="188">
        <v>3</v>
      </c>
      <c r="I277" s="189"/>
      <c r="J277" s="190">
        <f>ROUND(I277*H277,1)</f>
        <v>0</v>
      </c>
      <c r="K277" s="191"/>
      <c r="L277" s="36"/>
      <c r="M277" s="192" t="s">
        <v>1</v>
      </c>
      <c r="N277" s="193" t="s">
        <v>44</v>
      </c>
      <c r="O277" s="68"/>
      <c r="P277" s="194">
        <f>O277*H277</f>
        <v>0</v>
      </c>
      <c r="Q277" s="194">
        <v>0.0008</v>
      </c>
      <c r="R277" s="194">
        <f>Q277*H277</f>
        <v>0.0024000000000000002</v>
      </c>
      <c r="S277" s="194">
        <v>0</v>
      </c>
      <c r="T277" s="195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96" t="s">
        <v>256</v>
      </c>
      <c r="AT277" s="196" t="s">
        <v>189</v>
      </c>
      <c r="AU277" s="196" t="s">
        <v>89</v>
      </c>
      <c r="AY277" s="14" t="s">
        <v>186</v>
      </c>
      <c r="BE277" s="197">
        <f>IF(N277="základní",J277,0)</f>
        <v>0</v>
      </c>
      <c r="BF277" s="197">
        <f>IF(N277="snížená",J277,0)</f>
        <v>0</v>
      </c>
      <c r="BG277" s="197">
        <f>IF(N277="zákl. přenesená",J277,0)</f>
        <v>0</v>
      </c>
      <c r="BH277" s="197">
        <f>IF(N277="sníž. přenesená",J277,0)</f>
        <v>0</v>
      </c>
      <c r="BI277" s="197">
        <f>IF(N277="nulová",J277,0)</f>
        <v>0</v>
      </c>
      <c r="BJ277" s="14" t="s">
        <v>87</v>
      </c>
      <c r="BK277" s="197">
        <f>ROUND(I277*H277,1)</f>
        <v>0</v>
      </c>
      <c r="BL277" s="14" t="s">
        <v>256</v>
      </c>
      <c r="BM277" s="196" t="s">
        <v>1762</v>
      </c>
    </row>
    <row r="278" spans="1:47" s="2" customFormat="1" ht="19.5">
      <c r="A278" s="31"/>
      <c r="B278" s="32"/>
      <c r="C278" s="33"/>
      <c r="D278" s="198" t="s">
        <v>206</v>
      </c>
      <c r="E278" s="33"/>
      <c r="F278" s="199" t="s">
        <v>1763</v>
      </c>
      <c r="G278" s="33"/>
      <c r="H278" s="33"/>
      <c r="I278" s="200"/>
      <c r="J278" s="33"/>
      <c r="K278" s="33"/>
      <c r="L278" s="36"/>
      <c r="M278" s="201"/>
      <c r="N278" s="202"/>
      <c r="O278" s="68"/>
      <c r="P278" s="68"/>
      <c r="Q278" s="68"/>
      <c r="R278" s="68"/>
      <c r="S278" s="68"/>
      <c r="T278" s="69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T278" s="14" t="s">
        <v>206</v>
      </c>
      <c r="AU278" s="14" t="s">
        <v>89</v>
      </c>
    </row>
    <row r="279" spans="1:65" s="2" customFormat="1" ht="16.5" customHeight="1">
      <c r="A279" s="31"/>
      <c r="B279" s="32"/>
      <c r="C279" s="184" t="s">
        <v>649</v>
      </c>
      <c r="D279" s="184" t="s">
        <v>189</v>
      </c>
      <c r="E279" s="185" t="s">
        <v>1764</v>
      </c>
      <c r="F279" s="186" t="s">
        <v>1765</v>
      </c>
      <c r="G279" s="187" t="s">
        <v>371</v>
      </c>
      <c r="H279" s="188">
        <v>3</v>
      </c>
      <c r="I279" s="189"/>
      <c r="J279" s="190">
        <f>ROUND(I279*H279,1)</f>
        <v>0</v>
      </c>
      <c r="K279" s="191"/>
      <c r="L279" s="36"/>
      <c r="M279" s="192" t="s">
        <v>1</v>
      </c>
      <c r="N279" s="193" t="s">
        <v>44</v>
      </c>
      <c r="O279" s="68"/>
      <c r="P279" s="194">
        <f>O279*H279</f>
        <v>0</v>
      </c>
      <c r="Q279" s="194">
        <v>0.0008</v>
      </c>
      <c r="R279" s="194">
        <f>Q279*H279</f>
        <v>0.0024000000000000002</v>
      </c>
      <c r="S279" s="194">
        <v>0</v>
      </c>
      <c r="T279" s="195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6" t="s">
        <v>256</v>
      </c>
      <c r="AT279" s="196" t="s">
        <v>189</v>
      </c>
      <c r="AU279" s="196" t="s">
        <v>89</v>
      </c>
      <c r="AY279" s="14" t="s">
        <v>186</v>
      </c>
      <c r="BE279" s="197">
        <f>IF(N279="základní",J279,0)</f>
        <v>0</v>
      </c>
      <c r="BF279" s="197">
        <f>IF(N279="snížená",J279,0)</f>
        <v>0</v>
      </c>
      <c r="BG279" s="197">
        <f>IF(N279="zákl. přenesená",J279,0)</f>
        <v>0</v>
      </c>
      <c r="BH279" s="197">
        <f>IF(N279="sníž. přenesená",J279,0)</f>
        <v>0</v>
      </c>
      <c r="BI279" s="197">
        <f>IF(N279="nulová",J279,0)</f>
        <v>0</v>
      </c>
      <c r="BJ279" s="14" t="s">
        <v>87</v>
      </c>
      <c r="BK279" s="197">
        <f>ROUND(I279*H279,1)</f>
        <v>0</v>
      </c>
      <c r="BL279" s="14" t="s">
        <v>256</v>
      </c>
      <c r="BM279" s="196" t="s">
        <v>1766</v>
      </c>
    </row>
    <row r="280" spans="1:47" s="2" customFormat="1" ht="19.5">
      <c r="A280" s="31"/>
      <c r="B280" s="32"/>
      <c r="C280" s="33"/>
      <c r="D280" s="198" t="s">
        <v>206</v>
      </c>
      <c r="E280" s="33"/>
      <c r="F280" s="199" t="s">
        <v>1767</v>
      </c>
      <c r="G280" s="33"/>
      <c r="H280" s="33"/>
      <c r="I280" s="200"/>
      <c r="J280" s="33"/>
      <c r="K280" s="33"/>
      <c r="L280" s="36"/>
      <c r="M280" s="201"/>
      <c r="N280" s="202"/>
      <c r="O280" s="68"/>
      <c r="P280" s="68"/>
      <c r="Q280" s="68"/>
      <c r="R280" s="68"/>
      <c r="S280" s="68"/>
      <c r="T280" s="69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T280" s="14" t="s">
        <v>206</v>
      </c>
      <c r="AU280" s="14" t="s">
        <v>89</v>
      </c>
    </row>
    <row r="281" spans="1:65" s="2" customFormat="1" ht="16.5" customHeight="1">
      <c r="A281" s="31"/>
      <c r="B281" s="32"/>
      <c r="C281" s="184" t="s">
        <v>656</v>
      </c>
      <c r="D281" s="184" t="s">
        <v>189</v>
      </c>
      <c r="E281" s="185" t="s">
        <v>1768</v>
      </c>
      <c r="F281" s="186" t="s">
        <v>1769</v>
      </c>
      <c r="G281" s="187" t="s">
        <v>371</v>
      </c>
      <c r="H281" s="188">
        <v>4</v>
      </c>
      <c r="I281" s="189"/>
      <c r="J281" s="190">
        <f>ROUND(I281*H281,1)</f>
        <v>0</v>
      </c>
      <c r="K281" s="191"/>
      <c r="L281" s="36"/>
      <c r="M281" s="192" t="s">
        <v>1</v>
      </c>
      <c r="N281" s="193" t="s">
        <v>44</v>
      </c>
      <c r="O281" s="68"/>
      <c r="P281" s="194">
        <f>O281*H281</f>
        <v>0</v>
      </c>
      <c r="Q281" s="194">
        <v>0.0008</v>
      </c>
      <c r="R281" s="194">
        <f>Q281*H281</f>
        <v>0.0032</v>
      </c>
      <c r="S281" s="194">
        <v>0</v>
      </c>
      <c r="T281" s="195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6" t="s">
        <v>256</v>
      </c>
      <c r="AT281" s="196" t="s">
        <v>189</v>
      </c>
      <c r="AU281" s="196" t="s">
        <v>89</v>
      </c>
      <c r="AY281" s="14" t="s">
        <v>186</v>
      </c>
      <c r="BE281" s="197">
        <f>IF(N281="základní",J281,0)</f>
        <v>0</v>
      </c>
      <c r="BF281" s="197">
        <f>IF(N281="snížená",J281,0)</f>
        <v>0</v>
      </c>
      <c r="BG281" s="197">
        <f>IF(N281="zákl. přenesená",J281,0)</f>
        <v>0</v>
      </c>
      <c r="BH281" s="197">
        <f>IF(N281="sníž. přenesená",J281,0)</f>
        <v>0</v>
      </c>
      <c r="BI281" s="197">
        <f>IF(N281="nulová",J281,0)</f>
        <v>0</v>
      </c>
      <c r="BJ281" s="14" t="s">
        <v>87</v>
      </c>
      <c r="BK281" s="197">
        <f>ROUND(I281*H281,1)</f>
        <v>0</v>
      </c>
      <c r="BL281" s="14" t="s">
        <v>256</v>
      </c>
      <c r="BM281" s="196" t="s">
        <v>1770</v>
      </c>
    </row>
    <row r="282" spans="1:47" s="2" customFormat="1" ht="19.5">
      <c r="A282" s="31"/>
      <c r="B282" s="32"/>
      <c r="C282" s="33"/>
      <c r="D282" s="198" t="s">
        <v>206</v>
      </c>
      <c r="E282" s="33"/>
      <c r="F282" s="199" t="s">
        <v>1771</v>
      </c>
      <c r="G282" s="33"/>
      <c r="H282" s="33"/>
      <c r="I282" s="200"/>
      <c r="J282" s="33"/>
      <c r="K282" s="33"/>
      <c r="L282" s="36"/>
      <c r="M282" s="201"/>
      <c r="N282" s="202"/>
      <c r="O282" s="68"/>
      <c r="P282" s="68"/>
      <c r="Q282" s="68"/>
      <c r="R282" s="68"/>
      <c r="S282" s="68"/>
      <c r="T282" s="69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T282" s="14" t="s">
        <v>206</v>
      </c>
      <c r="AU282" s="14" t="s">
        <v>89</v>
      </c>
    </row>
    <row r="283" spans="1:65" s="2" customFormat="1" ht="16.5" customHeight="1">
      <c r="A283" s="31"/>
      <c r="B283" s="32"/>
      <c r="C283" s="184" t="s">
        <v>660</v>
      </c>
      <c r="D283" s="184" t="s">
        <v>189</v>
      </c>
      <c r="E283" s="185" t="s">
        <v>1772</v>
      </c>
      <c r="F283" s="186" t="s">
        <v>1773</v>
      </c>
      <c r="G283" s="187" t="s">
        <v>371</v>
      </c>
      <c r="H283" s="188">
        <v>4</v>
      </c>
      <c r="I283" s="189"/>
      <c r="J283" s="190">
        <f>ROUND(I283*H283,1)</f>
        <v>0</v>
      </c>
      <c r="K283" s="191"/>
      <c r="L283" s="36"/>
      <c r="M283" s="192" t="s">
        <v>1</v>
      </c>
      <c r="N283" s="193" t="s">
        <v>44</v>
      </c>
      <c r="O283" s="68"/>
      <c r="P283" s="194">
        <f>O283*H283</f>
        <v>0</v>
      </c>
      <c r="Q283" s="194">
        <v>0.0008</v>
      </c>
      <c r="R283" s="194">
        <f>Q283*H283</f>
        <v>0.0032</v>
      </c>
      <c r="S283" s="194">
        <v>0</v>
      </c>
      <c r="T283" s="195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6" t="s">
        <v>256</v>
      </c>
      <c r="AT283" s="196" t="s">
        <v>189</v>
      </c>
      <c r="AU283" s="196" t="s">
        <v>89</v>
      </c>
      <c r="AY283" s="14" t="s">
        <v>186</v>
      </c>
      <c r="BE283" s="197">
        <f>IF(N283="základní",J283,0)</f>
        <v>0</v>
      </c>
      <c r="BF283" s="197">
        <f>IF(N283="snížená",J283,0)</f>
        <v>0</v>
      </c>
      <c r="BG283" s="197">
        <f>IF(N283="zákl. přenesená",J283,0)</f>
        <v>0</v>
      </c>
      <c r="BH283" s="197">
        <f>IF(N283="sníž. přenesená",J283,0)</f>
        <v>0</v>
      </c>
      <c r="BI283" s="197">
        <f>IF(N283="nulová",J283,0)</f>
        <v>0</v>
      </c>
      <c r="BJ283" s="14" t="s">
        <v>87</v>
      </c>
      <c r="BK283" s="197">
        <f>ROUND(I283*H283,1)</f>
        <v>0</v>
      </c>
      <c r="BL283" s="14" t="s">
        <v>256</v>
      </c>
      <c r="BM283" s="196" t="s">
        <v>1774</v>
      </c>
    </row>
    <row r="284" spans="1:47" s="2" customFormat="1" ht="19.5">
      <c r="A284" s="31"/>
      <c r="B284" s="32"/>
      <c r="C284" s="33"/>
      <c r="D284" s="198" t="s">
        <v>206</v>
      </c>
      <c r="E284" s="33"/>
      <c r="F284" s="199" t="s">
        <v>1775</v>
      </c>
      <c r="G284" s="33"/>
      <c r="H284" s="33"/>
      <c r="I284" s="200"/>
      <c r="J284" s="33"/>
      <c r="K284" s="33"/>
      <c r="L284" s="36"/>
      <c r="M284" s="201"/>
      <c r="N284" s="202"/>
      <c r="O284" s="68"/>
      <c r="P284" s="68"/>
      <c r="Q284" s="68"/>
      <c r="R284" s="68"/>
      <c r="S284" s="68"/>
      <c r="T284" s="69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T284" s="14" t="s">
        <v>206</v>
      </c>
      <c r="AU284" s="14" t="s">
        <v>89</v>
      </c>
    </row>
    <row r="285" spans="1:65" s="2" customFormat="1" ht="16.5" customHeight="1">
      <c r="A285" s="31"/>
      <c r="B285" s="32"/>
      <c r="C285" s="184" t="s">
        <v>664</v>
      </c>
      <c r="D285" s="184" t="s">
        <v>189</v>
      </c>
      <c r="E285" s="185" t="s">
        <v>1776</v>
      </c>
      <c r="F285" s="186" t="s">
        <v>1777</v>
      </c>
      <c r="G285" s="187" t="s">
        <v>371</v>
      </c>
      <c r="H285" s="188">
        <v>2</v>
      </c>
      <c r="I285" s="189"/>
      <c r="J285" s="190">
        <f>ROUND(I285*H285,1)</f>
        <v>0</v>
      </c>
      <c r="K285" s="191"/>
      <c r="L285" s="36"/>
      <c r="M285" s="192" t="s">
        <v>1</v>
      </c>
      <c r="N285" s="193" t="s">
        <v>44</v>
      </c>
      <c r="O285" s="68"/>
      <c r="P285" s="194">
        <f>O285*H285</f>
        <v>0</v>
      </c>
      <c r="Q285" s="194">
        <v>0.0008</v>
      </c>
      <c r="R285" s="194">
        <f>Q285*H285</f>
        <v>0.0016</v>
      </c>
      <c r="S285" s="194">
        <v>0</v>
      </c>
      <c r="T285" s="195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6" t="s">
        <v>256</v>
      </c>
      <c r="AT285" s="196" t="s">
        <v>189</v>
      </c>
      <c r="AU285" s="196" t="s">
        <v>89</v>
      </c>
      <c r="AY285" s="14" t="s">
        <v>186</v>
      </c>
      <c r="BE285" s="197">
        <f>IF(N285="základní",J285,0)</f>
        <v>0</v>
      </c>
      <c r="BF285" s="197">
        <f>IF(N285="snížená",J285,0)</f>
        <v>0</v>
      </c>
      <c r="BG285" s="197">
        <f>IF(N285="zákl. přenesená",J285,0)</f>
        <v>0</v>
      </c>
      <c r="BH285" s="197">
        <f>IF(N285="sníž. přenesená",J285,0)</f>
        <v>0</v>
      </c>
      <c r="BI285" s="197">
        <f>IF(N285="nulová",J285,0)</f>
        <v>0</v>
      </c>
      <c r="BJ285" s="14" t="s">
        <v>87</v>
      </c>
      <c r="BK285" s="197">
        <f>ROUND(I285*H285,1)</f>
        <v>0</v>
      </c>
      <c r="BL285" s="14" t="s">
        <v>256</v>
      </c>
      <c r="BM285" s="196" t="s">
        <v>1778</v>
      </c>
    </row>
    <row r="286" spans="1:47" s="2" customFormat="1" ht="19.5">
      <c r="A286" s="31"/>
      <c r="B286" s="32"/>
      <c r="C286" s="33"/>
      <c r="D286" s="198" t="s">
        <v>206</v>
      </c>
      <c r="E286" s="33"/>
      <c r="F286" s="199" t="s">
        <v>1779</v>
      </c>
      <c r="G286" s="33"/>
      <c r="H286" s="33"/>
      <c r="I286" s="200"/>
      <c r="J286" s="33"/>
      <c r="K286" s="33"/>
      <c r="L286" s="36"/>
      <c r="M286" s="201"/>
      <c r="N286" s="202"/>
      <c r="O286" s="68"/>
      <c r="P286" s="68"/>
      <c r="Q286" s="68"/>
      <c r="R286" s="68"/>
      <c r="S286" s="68"/>
      <c r="T286" s="69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T286" s="14" t="s">
        <v>206</v>
      </c>
      <c r="AU286" s="14" t="s">
        <v>89</v>
      </c>
    </row>
    <row r="287" spans="1:65" s="2" customFormat="1" ht="16.5" customHeight="1">
      <c r="A287" s="31"/>
      <c r="B287" s="32"/>
      <c r="C287" s="184" t="s">
        <v>669</v>
      </c>
      <c r="D287" s="184" t="s">
        <v>189</v>
      </c>
      <c r="E287" s="185" t="s">
        <v>1780</v>
      </c>
      <c r="F287" s="186" t="s">
        <v>1781</v>
      </c>
      <c r="G287" s="187" t="s">
        <v>371</v>
      </c>
      <c r="H287" s="188">
        <v>2</v>
      </c>
      <c r="I287" s="189"/>
      <c r="J287" s="190">
        <f>ROUND(I287*H287,1)</f>
        <v>0</v>
      </c>
      <c r="K287" s="191"/>
      <c r="L287" s="36"/>
      <c r="M287" s="192" t="s">
        <v>1</v>
      </c>
      <c r="N287" s="193" t="s">
        <v>44</v>
      </c>
      <c r="O287" s="68"/>
      <c r="P287" s="194">
        <f>O287*H287</f>
        <v>0</v>
      </c>
      <c r="Q287" s="194">
        <v>0</v>
      </c>
      <c r="R287" s="194">
        <f>Q287*H287</f>
        <v>0</v>
      </c>
      <c r="S287" s="194">
        <v>0</v>
      </c>
      <c r="T287" s="195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6" t="s">
        <v>256</v>
      </c>
      <c r="AT287" s="196" t="s">
        <v>189</v>
      </c>
      <c r="AU287" s="196" t="s">
        <v>89</v>
      </c>
      <c r="AY287" s="14" t="s">
        <v>186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14" t="s">
        <v>87</v>
      </c>
      <c r="BK287" s="197">
        <f>ROUND(I287*H287,1)</f>
        <v>0</v>
      </c>
      <c r="BL287" s="14" t="s">
        <v>256</v>
      </c>
      <c r="BM287" s="196" t="s">
        <v>1782</v>
      </c>
    </row>
    <row r="288" spans="1:47" s="2" customFormat="1" ht="19.5">
      <c r="A288" s="31"/>
      <c r="B288" s="32"/>
      <c r="C288" s="33"/>
      <c r="D288" s="198" t="s">
        <v>206</v>
      </c>
      <c r="E288" s="33"/>
      <c r="F288" s="199" t="s">
        <v>1783</v>
      </c>
      <c r="G288" s="33"/>
      <c r="H288" s="33"/>
      <c r="I288" s="200"/>
      <c r="J288" s="33"/>
      <c r="K288" s="33"/>
      <c r="L288" s="36"/>
      <c r="M288" s="201"/>
      <c r="N288" s="202"/>
      <c r="O288" s="68"/>
      <c r="P288" s="68"/>
      <c r="Q288" s="68"/>
      <c r="R288" s="68"/>
      <c r="S288" s="68"/>
      <c r="T288" s="69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T288" s="14" t="s">
        <v>206</v>
      </c>
      <c r="AU288" s="14" t="s">
        <v>89</v>
      </c>
    </row>
    <row r="289" spans="1:65" s="2" customFormat="1" ht="16.5" customHeight="1">
      <c r="A289" s="31"/>
      <c r="B289" s="32"/>
      <c r="C289" s="184" t="s">
        <v>673</v>
      </c>
      <c r="D289" s="184" t="s">
        <v>189</v>
      </c>
      <c r="E289" s="185" t="s">
        <v>1784</v>
      </c>
      <c r="F289" s="186" t="s">
        <v>1785</v>
      </c>
      <c r="G289" s="187" t="s">
        <v>371</v>
      </c>
      <c r="H289" s="188">
        <v>4</v>
      </c>
      <c r="I289" s="189"/>
      <c r="J289" s="190">
        <f>ROUND(I289*H289,1)</f>
        <v>0</v>
      </c>
      <c r="K289" s="191"/>
      <c r="L289" s="36"/>
      <c r="M289" s="192" t="s">
        <v>1</v>
      </c>
      <c r="N289" s="193" t="s">
        <v>44</v>
      </c>
      <c r="O289" s="68"/>
      <c r="P289" s="194">
        <f>O289*H289</f>
        <v>0</v>
      </c>
      <c r="Q289" s="194">
        <v>0</v>
      </c>
      <c r="R289" s="194">
        <f>Q289*H289</f>
        <v>0</v>
      </c>
      <c r="S289" s="194">
        <v>0</v>
      </c>
      <c r="T289" s="195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6" t="s">
        <v>256</v>
      </c>
      <c r="AT289" s="196" t="s">
        <v>189</v>
      </c>
      <c r="AU289" s="196" t="s">
        <v>89</v>
      </c>
      <c r="AY289" s="14" t="s">
        <v>186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14" t="s">
        <v>87</v>
      </c>
      <c r="BK289" s="197">
        <f>ROUND(I289*H289,1)</f>
        <v>0</v>
      </c>
      <c r="BL289" s="14" t="s">
        <v>256</v>
      </c>
      <c r="BM289" s="196" t="s">
        <v>1786</v>
      </c>
    </row>
    <row r="290" spans="1:47" s="2" customFormat="1" ht="19.5">
      <c r="A290" s="31"/>
      <c r="B290" s="32"/>
      <c r="C290" s="33"/>
      <c r="D290" s="198" t="s">
        <v>206</v>
      </c>
      <c r="E290" s="33"/>
      <c r="F290" s="199" t="s">
        <v>1787</v>
      </c>
      <c r="G290" s="33"/>
      <c r="H290" s="33"/>
      <c r="I290" s="200"/>
      <c r="J290" s="33"/>
      <c r="K290" s="33"/>
      <c r="L290" s="36"/>
      <c r="M290" s="201"/>
      <c r="N290" s="202"/>
      <c r="O290" s="68"/>
      <c r="P290" s="68"/>
      <c r="Q290" s="68"/>
      <c r="R290" s="68"/>
      <c r="S290" s="68"/>
      <c r="T290" s="69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T290" s="14" t="s">
        <v>206</v>
      </c>
      <c r="AU290" s="14" t="s">
        <v>89</v>
      </c>
    </row>
    <row r="291" spans="1:65" s="2" customFormat="1" ht="16.5" customHeight="1">
      <c r="A291" s="31"/>
      <c r="B291" s="32"/>
      <c r="C291" s="184" t="s">
        <v>678</v>
      </c>
      <c r="D291" s="184" t="s">
        <v>189</v>
      </c>
      <c r="E291" s="185" t="s">
        <v>1521</v>
      </c>
      <c r="F291" s="186" t="s">
        <v>1522</v>
      </c>
      <c r="G291" s="187" t="s">
        <v>270</v>
      </c>
      <c r="H291" s="188">
        <v>0.313</v>
      </c>
      <c r="I291" s="189"/>
      <c r="J291" s="190">
        <f>ROUND(I291*H291,1)</f>
        <v>0</v>
      </c>
      <c r="K291" s="191"/>
      <c r="L291" s="36"/>
      <c r="M291" s="192" t="s">
        <v>1</v>
      </c>
      <c r="N291" s="193" t="s">
        <v>44</v>
      </c>
      <c r="O291" s="68"/>
      <c r="P291" s="194">
        <f>O291*H291</f>
        <v>0</v>
      </c>
      <c r="Q291" s="194">
        <v>0</v>
      </c>
      <c r="R291" s="194">
        <f>Q291*H291</f>
        <v>0</v>
      </c>
      <c r="S291" s="194">
        <v>0</v>
      </c>
      <c r="T291" s="195">
        <f>S291*H291</f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96" t="s">
        <v>256</v>
      </c>
      <c r="AT291" s="196" t="s">
        <v>189</v>
      </c>
      <c r="AU291" s="196" t="s">
        <v>89</v>
      </c>
      <c r="AY291" s="14" t="s">
        <v>186</v>
      </c>
      <c r="BE291" s="197">
        <f>IF(N291="základní",J291,0)</f>
        <v>0</v>
      </c>
      <c r="BF291" s="197">
        <f>IF(N291="snížená",J291,0)</f>
        <v>0</v>
      </c>
      <c r="BG291" s="197">
        <f>IF(N291="zákl. přenesená",J291,0)</f>
        <v>0</v>
      </c>
      <c r="BH291" s="197">
        <f>IF(N291="sníž. přenesená",J291,0)</f>
        <v>0</v>
      </c>
      <c r="BI291" s="197">
        <f>IF(N291="nulová",J291,0)</f>
        <v>0</v>
      </c>
      <c r="BJ291" s="14" t="s">
        <v>87</v>
      </c>
      <c r="BK291" s="197">
        <f>ROUND(I291*H291,1)</f>
        <v>0</v>
      </c>
      <c r="BL291" s="14" t="s">
        <v>256</v>
      </c>
      <c r="BM291" s="196" t="s">
        <v>1788</v>
      </c>
    </row>
    <row r="292" spans="1:65" s="2" customFormat="1" ht="16.5" customHeight="1">
      <c r="A292" s="31"/>
      <c r="B292" s="32"/>
      <c r="C292" s="184" t="s">
        <v>682</v>
      </c>
      <c r="D292" s="184" t="s">
        <v>189</v>
      </c>
      <c r="E292" s="185" t="s">
        <v>497</v>
      </c>
      <c r="F292" s="186" t="s">
        <v>498</v>
      </c>
      <c r="G292" s="187" t="s">
        <v>270</v>
      </c>
      <c r="H292" s="188">
        <v>0.313</v>
      </c>
      <c r="I292" s="189"/>
      <c r="J292" s="190">
        <f>ROUND(I292*H292,1)</f>
        <v>0</v>
      </c>
      <c r="K292" s="191"/>
      <c r="L292" s="36"/>
      <c r="M292" s="192" t="s">
        <v>1</v>
      </c>
      <c r="N292" s="193" t="s">
        <v>44</v>
      </c>
      <c r="O292" s="68"/>
      <c r="P292" s="194">
        <f>O292*H292</f>
        <v>0</v>
      </c>
      <c r="Q292" s="194">
        <v>0</v>
      </c>
      <c r="R292" s="194">
        <f>Q292*H292</f>
        <v>0</v>
      </c>
      <c r="S292" s="194">
        <v>0</v>
      </c>
      <c r="T292" s="195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6" t="s">
        <v>256</v>
      </c>
      <c r="AT292" s="196" t="s">
        <v>189</v>
      </c>
      <c r="AU292" s="196" t="s">
        <v>89</v>
      </c>
      <c r="AY292" s="14" t="s">
        <v>186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14" t="s">
        <v>87</v>
      </c>
      <c r="BK292" s="197">
        <f>ROUND(I292*H292,1)</f>
        <v>0</v>
      </c>
      <c r="BL292" s="14" t="s">
        <v>256</v>
      </c>
      <c r="BM292" s="196" t="s">
        <v>1789</v>
      </c>
    </row>
    <row r="293" spans="1:65" s="2" customFormat="1" ht="16.5" customHeight="1">
      <c r="A293" s="31"/>
      <c r="B293" s="32"/>
      <c r="C293" s="184" t="s">
        <v>686</v>
      </c>
      <c r="D293" s="184" t="s">
        <v>189</v>
      </c>
      <c r="E293" s="185" t="s">
        <v>501</v>
      </c>
      <c r="F293" s="186" t="s">
        <v>502</v>
      </c>
      <c r="G293" s="187" t="s">
        <v>270</v>
      </c>
      <c r="H293" s="188">
        <v>0.313</v>
      </c>
      <c r="I293" s="189"/>
      <c r="J293" s="190">
        <f>ROUND(I293*H293,1)</f>
        <v>0</v>
      </c>
      <c r="K293" s="191"/>
      <c r="L293" s="36"/>
      <c r="M293" s="192" t="s">
        <v>1</v>
      </c>
      <c r="N293" s="193" t="s">
        <v>44</v>
      </c>
      <c r="O293" s="68"/>
      <c r="P293" s="194">
        <f>O293*H293</f>
        <v>0</v>
      </c>
      <c r="Q293" s="194">
        <v>0</v>
      </c>
      <c r="R293" s="194">
        <f>Q293*H293</f>
        <v>0</v>
      </c>
      <c r="S293" s="194">
        <v>0</v>
      </c>
      <c r="T293" s="195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6" t="s">
        <v>256</v>
      </c>
      <c r="AT293" s="196" t="s">
        <v>189</v>
      </c>
      <c r="AU293" s="196" t="s">
        <v>89</v>
      </c>
      <c r="AY293" s="14" t="s">
        <v>186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4" t="s">
        <v>87</v>
      </c>
      <c r="BK293" s="197">
        <f>ROUND(I293*H293,1)</f>
        <v>0</v>
      </c>
      <c r="BL293" s="14" t="s">
        <v>256</v>
      </c>
      <c r="BM293" s="196" t="s">
        <v>1790</v>
      </c>
    </row>
    <row r="294" spans="2:63" s="12" customFormat="1" ht="22.9" customHeight="1">
      <c r="B294" s="168"/>
      <c r="C294" s="169"/>
      <c r="D294" s="170" t="s">
        <v>78</v>
      </c>
      <c r="E294" s="182" t="s">
        <v>1791</v>
      </c>
      <c r="F294" s="182" t="s">
        <v>1792</v>
      </c>
      <c r="G294" s="169"/>
      <c r="H294" s="169"/>
      <c r="I294" s="172"/>
      <c r="J294" s="183">
        <f>BK294</f>
        <v>0</v>
      </c>
      <c r="K294" s="169"/>
      <c r="L294" s="174"/>
      <c r="M294" s="175"/>
      <c r="N294" s="176"/>
      <c r="O294" s="176"/>
      <c r="P294" s="177">
        <f>SUM(P295:P300)</f>
        <v>0</v>
      </c>
      <c r="Q294" s="176"/>
      <c r="R294" s="177">
        <f>SUM(R295:R300)</f>
        <v>0.0577</v>
      </c>
      <c r="S294" s="176"/>
      <c r="T294" s="178">
        <f>SUM(T295:T300)</f>
        <v>0</v>
      </c>
      <c r="AR294" s="179" t="s">
        <v>89</v>
      </c>
      <c r="AT294" s="180" t="s">
        <v>78</v>
      </c>
      <c r="AU294" s="180" t="s">
        <v>87</v>
      </c>
      <c r="AY294" s="179" t="s">
        <v>186</v>
      </c>
      <c r="BK294" s="181">
        <f>SUM(BK295:BK300)</f>
        <v>0</v>
      </c>
    </row>
    <row r="295" spans="1:65" s="2" customFormat="1" ht="16.5" customHeight="1">
      <c r="A295" s="31"/>
      <c r="B295" s="32"/>
      <c r="C295" s="184" t="s">
        <v>690</v>
      </c>
      <c r="D295" s="184" t="s">
        <v>189</v>
      </c>
      <c r="E295" s="185" t="s">
        <v>1793</v>
      </c>
      <c r="F295" s="186" t="s">
        <v>1794</v>
      </c>
      <c r="G295" s="187" t="s">
        <v>371</v>
      </c>
      <c r="H295" s="188">
        <v>2</v>
      </c>
      <c r="I295" s="189"/>
      <c r="J295" s="190">
        <f aca="true" t="shared" si="60" ref="J295:J300">ROUND(I295*H295,1)</f>
        <v>0</v>
      </c>
      <c r="K295" s="191"/>
      <c r="L295" s="36"/>
      <c r="M295" s="192" t="s">
        <v>1</v>
      </c>
      <c r="N295" s="193" t="s">
        <v>44</v>
      </c>
      <c r="O295" s="68"/>
      <c r="P295" s="194">
        <f aca="true" t="shared" si="61" ref="P295:P300">O295*H295</f>
        <v>0</v>
      </c>
      <c r="Q295" s="194">
        <v>0.0117</v>
      </c>
      <c r="R295" s="194">
        <f aca="true" t="shared" si="62" ref="R295:R300">Q295*H295</f>
        <v>0.0234</v>
      </c>
      <c r="S295" s="194">
        <v>0</v>
      </c>
      <c r="T295" s="195">
        <f aca="true" t="shared" si="63" ref="T295:T300"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96" t="s">
        <v>256</v>
      </c>
      <c r="AT295" s="196" t="s">
        <v>189</v>
      </c>
      <c r="AU295" s="196" t="s">
        <v>89</v>
      </c>
      <c r="AY295" s="14" t="s">
        <v>186</v>
      </c>
      <c r="BE295" s="197">
        <f aca="true" t="shared" si="64" ref="BE295:BE300">IF(N295="základní",J295,0)</f>
        <v>0</v>
      </c>
      <c r="BF295" s="197">
        <f aca="true" t="shared" si="65" ref="BF295:BF300">IF(N295="snížená",J295,0)</f>
        <v>0</v>
      </c>
      <c r="BG295" s="197">
        <f aca="true" t="shared" si="66" ref="BG295:BG300">IF(N295="zákl. přenesená",J295,0)</f>
        <v>0</v>
      </c>
      <c r="BH295" s="197">
        <f aca="true" t="shared" si="67" ref="BH295:BH300">IF(N295="sníž. přenesená",J295,0)</f>
        <v>0</v>
      </c>
      <c r="BI295" s="197">
        <f aca="true" t="shared" si="68" ref="BI295:BI300">IF(N295="nulová",J295,0)</f>
        <v>0</v>
      </c>
      <c r="BJ295" s="14" t="s">
        <v>87</v>
      </c>
      <c r="BK295" s="197">
        <f aca="true" t="shared" si="69" ref="BK295:BK300">ROUND(I295*H295,1)</f>
        <v>0</v>
      </c>
      <c r="BL295" s="14" t="s">
        <v>256</v>
      </c>
      <c r="BM295" s="196" t="s">
        <v>1795</v>
      </c>
    </row>
    <row r="296" spans="1:65" s="2" customFormat="1" ht="21.75" customHeight="1">
      <c r="A296" s="31"/>
      <c r="B296" s="32"/>
      <c r="C296" s="184" t="s">
        <v>694</v>
      </c>
      <c r="D296" s="184" t="s">
        <v>189</v>
      </c>
      <c r="E296" s="185" t="s">
        <v>1796</v>
      </c>
      <c r="F296" s="186" t="s">
        <v>1797</v>
      </c>
      <c r="G296" s="187" t="s">
        <v>371</v>
      </c>
      <c r="H296" s="188">
        <v>2</v>
      </c>
      <c r="I296" s="189"/>
      <c r="J296" s="190">
        <f t="shared" si="60"/>
        <v>0</v>
      </c>
      <c r="K296" s="191"/>
      <c r="L296" s="36"/>
      <c r="M296" s="192" t="s">
        <v>1</v>
      </c>
      <c r="N296" s="193" t="s">
        <v>44</v>
      </c>
      <c r="O296" s="68"/>
      <c r="P296" s="194">
        <f t="shared" si="61"/>
        <v>0</v>
      </c>
      <c r="Q296" s="194">
        <v>0.01665</v>
      </c>
      <c r="R296" s="194">
        <f t="shared" si="62"/>
        <v>0.0333</v>
      </c>
      <c r="S296" s="194">
        <v>0</v>
      </c>
      <c r="T296" s="195">
        <f t="shared" si="6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6" t="s">
        <v>256</v>
      </c>
      <c r="AT296" s="196" t="s">
        <v>189</v>
      </c>
      <c r="AU296" s="196" t="s">
        <v>89</v>
      </c>
      <c r="AY296" s="14" t="s">
        <v>186</v>
      </c>
      <c r="BE296" s="197">
        <f t="shared" si="64"/>
        <v>0</v>
      </c>
      <c r="BF296" s="197">
        <f t="shared" si="65"/>
        <v>0</v>
      </c>
      <c r="BG296" s="197">
        <f t="shared" si="66"/>
        <v>0</v>
      </c>
      <c r="BH296" s="197">
        <f t="shared" si="67"/>
        <v>0</v>
      </c>
      <c r="BI296" s="197">
        <f t="shared" si="68"/>
        <v>0</v>
      </c>
      <c r="BJ296" s="14" t="s">
        <v>87</v>
      </c>
      <c r="BK296" s="197">
        <f t="shared" si="69"/>
        <v>0</v>
      </c>
      <c r="BL296" s="14" t="s">
        <v>256</v>
      </c>
      <c r="BM296" s="196" t="s">
        <v>1798</v>
      </c>
    </row>
    <row r="297" spans="1:65" s="2" customFormat="1" ht="16.5" customHeight="1">
      <c r="A297" s="31"/>
      <c r="B297" s="32"/>
      <c r="C297" s="184" t="s">
        <v>698</v>
      </c>
      <c r="D297" s="184" t="s">
        <v>189</v>
      </c>
      <c r="E297" s="185" t="s">
        <v>1799</v>
      </c>
      <c r="F297" s="186" t="s">
        <v>1800</v>
      </c>
      <c r="G297" s="187" t="s">
        <v>371</v>
      </c>
      <c r="H297" s="188">
        <v>2</v>
      </c>
      <c r="I297" s="189"/>
      <c r="J297" s="190">
        <f t="shared" si="60"/>
        <v>0</v>
      </c>
      <c r="K297" s="191"/>
      <c r="L297" s="36"/>
      <c r="M297" s="192" t="s">
        <v>1</v>
      </c>
      <c r="N297" s="193" t="s">
        <v>44</v>
      </c>
      <c r="O297" s="68"/>
      <c r="P297" s="194">
        <f t="shared" si="61"/>
        <v>0</v>
      </c>
      <c r="Q297" s="194">
        <v>0.0005</v>
      </c>
      <c r="R297" s="194">
        <f t="shared" si="62"/>
        <v>0.001</v>
      </c>
      <c r="S297" s="194">
        <v>0</v>
      </c>
      <c r="T297" s="195">
        <f t="shared" si="6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96" t="s">
        <v>256</v>
      </c>
      <c r="AT297" s="196" t="s">
        <v>189</v>
      </c>
      <c r="AU297" s="196" t="s">
        <v>89</v>
      </c>
      <c r="AY297" s="14" t="s">
        <v>186</v>
      </c>
      <c r="BE297" s="197">
        <f t="shared" si="64"/>
        <v>0</v>
      </c>
      <c r="BF297" s="197">
        <f t="shared" si="65"/>
        <v>0</v>
      </c>
      <c r="BG297" s="197">
        <f t="shared" si="66"/>
        <v>0</v>
      </c>
      <c r="BH297" s="197">
        <f t="shared" si="67"/>
        <v>0</v>
      </c>
      <c r="BI297" s="197">
        <f t="shared" si="68"/>
        <v>0</v>
      </c>
      <c r="BJ297" s="14" t="s">
        <v>87</v>
      </c>
      <c r="BK297" s="197">
        <f t="shared" si="69"/>
        <v>0</v>
      </c>
      <c r="BL297" s="14" t="s">
        <v>256</v>
      </c>
      <c r="BM297" s="196" t="s">
        <v>1801</v>
      </c>
    </row>
    <row r="298" spans="1:65" s="2" customFormat="1" ht="16.5" customHeight="1">
      <c r="A298" s="31"/>
      <c r="B298" s="32"/>
      <c r="C298" s="184" t="s">
        <v>702</v>
      </c>
      <c r="D298" s="184" t="s">
        <v>189</v>
      </c>
      <c r="E298" s="185" t="s">
        <v>1802</v>
      </c>
      <c r="F298" s="186" t="s">
        <v>1803</v>
      </c>
      <c r="G298" s="187" t="s">
        <v>270</v>
      </c>
      <c r="H298" s="188">
        <v>0.058</v>
      </c>
      <c r="I298" s="189"/>
      <c r="J298" s="190">
        <f t="shared" si="60"/>
        <v>0</v>
      </c>
      <c r="K298" s="191"/>
      <c r="L298" s="36"/>
      <c r="M298" s="192" t="s">
        <v>1</v>
      </c>
      <c r="N298" s="193" t="s">
        <v>44</v>
      </c>
      <c r="O298" s="68"/>
      <c r="P298" s="194">
        <f t="shared" si="61"/>
        <v>0</v>
      </c>
      <c r="Q298" s="194">
        <v>0</v>
      </c>
      <c r="R298" s="194">
        <f t="shared" si="62"/>
        <v>0</v>
      </c>
      <c r="S298" s="194">
        <v>0</v>
      </c>
      <c r="T298" s="195">
        <f t="shared" si="6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96" t="s">
        <v>256</v>
      </c>
      <c r="AT298" s="196" t="s">
        <v>189</v>
      </c>
      <c r="AU298" s="196" t="s">
        <v>89</v>
      </c>
      <c r="AY298" s="14" t="s">
        <v>186</v>
      </c>
      <c r="BE298" s="197">
        <f t="shared" si="64"/>
        <v>0</v>
      </c>
      <c r="BF298" s="197">
        <f t="shared" si="65"/>
        <v>0</v>
      </c>
      <c r="BG298" s="197">
        <f t="shared" si="66"/>
        <v>0</v>
      </c>
      <c r="BH298" s="197">
        <f t="shared" si="67"/>
        <v>0</v>
      </c>
      <c r="BI298" s="197">
        <f t="shared" si="68"/>
        <v>0</v>
      </c>
      <c r="BJ298" s="14" t="s">
        <v>87</v>
      </c>
      <c r="BK298" s="197">
        <f t="shared" si="69"/>
        <v>0</v>
      </c>
      <c r="BL298" s="14" t="s">
        <v>256</v>
      </c>
      <c r="BM298" s="196" t="s">
        <v>1804</v>
      </c>
    </row>
    <row r="299" spans="1:65" s="2" customFormat="1" ht="16.5" customHeight="1">
      <c r="A299" s="31"/>
      <c r="B299" s="32"/>
      <c r="C299" s="184" t="s">
        <v>706</v>
      </c>
      <c r="D299" s="184" t="s">
        <v>189</v>
      </c>
      <c r="E299" s="185" t="s">
        <v>1805</v>
      </c>
      <c r="F299" s="186" t="s">
        <v>1806</v>
      </c>
      <c r="G299" s="187" t="s">
        <v>270</v>
      </c>
      <c r="H299" s="188">
        <v>0.058</v>
      </c>
      <c r="I299" s="189"/>
      <c r="J299" s="190">
        <f t="shared" si="60"/>
        <v>0</v>
      </c>
      <c r="K299" s="191"/>
      <c r="L299" s="36"/>
      <c r="M299" s="192" t="s">
        <v>1</v>
      </c>
      <c r="N299" s="193" t="s">
        <v>44</v>
      </c>
      <c r="O299" s="68"/>
      <c r="P299" s="194">
        <f t="shared" si="61"/>
        <v>0</v>
      </c>
      <c r="Q299" s="194">
        <v>0</v>
      </c>
      <c r="R299" s="194">
        <f t="shared" si="62"/>
        <v>0</v>
      </c>
      <c r="S299" s="194">
        <v>0</v>
      </c>
      <c r="T299" s="195">
        <f t="shared" si="63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6" t="s">
        <v>256</v>
      </c>
      <c r="AT299" s="196" t="s">
        <v>189</v>
      </c>
      <c r="AU299" s="196" t="s">
        <v>89</v>
      </c>
      <c r="AY299" s="14" t="s">
        <v>186</v>
      </c>
      <c r="BE299" s="197">
        <f t="shared" si="64"/>
        <v>0</v>
      </c>
      <c r="BF299" s="197">
        <f t="shared" si="65"/>
        <v>0</v>
      </c>
      <c r="BG299" s="197">
        <f t="shared" si="66"/>
        <v>0</v>
      </c>
      <c r="BH299" s="197">
        <f t="shared" si="67"/>
        <v>0</v>
      </c>
      <c r="BI299" s="197">
        <f t="shared" si="68"/>
        <v>0</v>
      </c>
      <c r="BJ299" s="14" t="s">
        <v>87</v>
      </c>
      <c r="BK299" s="197">
        <f t="shared" si="69"/>
        <v>0</v>
      </c>
      <c r="BL299" s="14" t="s">
        <v>256</v>
      </c>
      <c r="BM299" s="196" t="s">
        <v>1807</v>
      </c>
    </row>
    <row r="300" spans="1:65" s="2" customFormat="1" ht="16.5" customHeight="1">
      <c r="A300" s="31"/>
      <c r="B300" s="32"/>
      <c r="C300" s="184" t="s">
        <v>710</v>
      </c>
      <c r="D300" s="184" t="s">
        <v>189</v>
      </c>
      <c r="E300" s="185" t="s">
        <v>1808</v>
      </c>
      <c r="F300" s="186" t="s">
        <v>1809</v>
      </c>
      <c r="G300" s="187" t="s">
        <v>270</v>
      </c>
      <c r="H300" s="188">
        <v>0.058</v>
      </c>
      <c r="I300" s="189"/>
      <c r="J300" s="190">
        <f t="shared" si="60"/>
        <v>0</v>
      </c>
      <c r="K300" s="191"/>
      <c r="L300" s="36"/>
      <c r="M300" s="192" t="s">
        <v>1</v>
      </c>
      <c r="N300" s="193" t="s">
        <v>44</v>
      </c>
      <c r="O300" s="68"/>
      <c r="P300" s="194">
        <f t="shared" si="61"/>
        <v>0</v>
      </c>
      <c r="Q300" s="194">
        <v>0</v>
      </c>
      <c r="R300" s="194">
        <f t="shared" si="62"/>
        <v>0</v>
      </c>
      <c r="S300" s="194">
        <v>0</v>
      </c>
      <c r="T300" s="195">
        <f t="shared" si="63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96" t="s">
        <v>256</v>
      </c>
      <c r="AT300" s="196" t="s">
        <v>189</v>
      </c>
      <c r="AU300" s="196" t="s">
        <v>89</v>
      </c>
      <c r="AY300" s="14" t="s">
        <v>186</v>
      </c>
      <c r="BE300" s="197">
        <f t="shared" si="64"/>
        <v>0</v>
      </c>
      <c r="BF300" s="197">
        <f t="shared" si="65"/>
        <v>0</v>
      </c>
      <c r="BG300" s="197">
        <f t="shared" si="66"/>
        <v>0</v>
      </c>
      <c r="BH300" s="197">
        <f t="shared" si="67"/>
        <v>0</v>
      </c>
      <c r="BI300" s="197">
        <f t="shared" si="68"/>
        <v>0</v>
      </c>
      <c r="BJ300" s="14" t="s">
        <v>87</v>
      </c>
      <c r="BK300" s="197">
        <f t="shared" si="69"/>
        <v>0</v>
      </c>
      <c r="BL300" s="14" t="s">
        <v>256</v>
      </c>
      <c r="BM300" s="196" t="s">
        <v>1810</v>
      </c>
    </row>
    <row r="301" spans="2:63" s="12" customFormat="1" ht="22.9" customHeight="1">
      <c r="B301" s="168"/>
      <c r="C301" s="169"/>
      <c r="D301" s="170" t="s">
        <v>78</v>
      </c>
      <c r="E301" s="182" t="s">
        <v>504</v>
      </c>
      <c r="F301" s="182" t="s">
        <v>505</v>
      </c>
      <c r="G301" s="169"/>
      <c r="H301" s="169"/>
      <c r="I301" s="172"/>
      <c r="J301" s="183">
        <f>BK301</f>
        <v>0</v>
      </c>
      <c r="K301" s="169"/>
      <c r="L301" s="174"/>
      <c r="M301" s="175"/>
      <c r="N301" s="176"/>
      <c r="O301" s="176"/>
      <c r="P301" s="177">
        <f>SUM(P302:P309)</f>
        <v>0</v>
      </c>
      <c r="Q301" s="176"/>
      <c r="R301" s="177">
        <f>SUM(R302:R309)</f>
        <v>0.058</v>
      </c>
      <c r="S301" s="176"/>
      <c r="T301" s="178">
        <f>SUM(T302:T309)</f>
        <v>0.07908</v>
      </c>
      <c r="AR301" s="179" t="s">
        <v>89</v>
      </c>
      <c r="AT301" s="180" t="s">
        <v>78</v>
      </c>
      <c r="AU301" s="180" t="s">
        <v>87</v>
      </c>
      <c r="AY301" s="179" t="s">
        <v>186</v>
      </c>
      <c r="BK301" s="181">
        <f>SUM(BK302:BK309)</f>
        <v>0</v>
      </c>
    </row>
    <row r="302" spans="1:65" s="2" customFormat="1" ht="16.5" customHeight="1">
      <c r="A302" s="31"/>
      <c r="B302" s="32"/>
      <c r="C302" s="184" t="s">
        <v>714</v>
      </c>
      <c r="D302" s="184" t="s">
        <v>189</v>
      </c>
      <c r="E302" s="185" t="s">
        <v>507</v>
      </c>
      <c r="F302" s="186" t="s">
        <v>508</v>
      </c>
      <c r="G302" s="187" t="s">
        <v>308</v>
      </c>
      <c r="H302" s="188">
        <v>20</v>
      </c>
      <c r="I302" s="189"/>
      <c r="J302" s="190">
        <f aca="true" t="shared" si="70" ref="J302:J309">ROUND(I302*H302,1)</f>
        <v>0</v>
      </c>
      <c r="K302" s="191"/>
      <c r="L302" s="36"/>
      <c r="M302" s="192" t="s">
        <v>1</v>
      </c>
      <c r="N302" s="193" t="s">
        <v>44</v>
      </c>
      <c r="O302" s="68"/>
      <c r="P302" s="194">
        <f aca="true" t="shared" si="71" ref="P302:P309">O302*H302</f>
        <v>0</v>
      </c>
      <c r="Q302" s="194">
        <v>0.00284</v>
      </c>
      <c r="R302" s="194">
        <f aca="true" t="shared" si="72" ref="R302:R309">Q302*H302</f>
        <v>0.0568</v>
      </c>
      <c r="S302" s="194">
        <v>0</v>
      </c>
      <c r="T302" s="195">
        <f aca="true" t="shared" si="73" ref="T302:T309"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96" t="s">
        <v>256</v>
      </c>
      <c r="AT302" s="196" t="s">
        <v>189</v>
      </c>
      <c r="AU302" s="196" t="s">
        <v>89</v>
      </c>
      <c r="AY302" s="14" t="s">
        <v>186</v>
      </c>
      <c r="BE302" s="197">
        <f aca="true" t="shared" si="74" ref="BE302:BE309">IF(N302="základní",J302,0)</f>
        <v>0</v>
      </c>
      <c r="BF302" s="197">
        <f aca="true" t="shared" si="75" ref="BF302:BF309">IF(N302="snížená",J302,0)</f>
        <v>0</v>
      </c>
      <c r="BG302" s="197">
        <f aca="true" t="shared" si="76" ref="BG302:BG309">IF(N302="zákl. přenesená",J302,0)</f>
        <v>0</v>
      </c>
      <c r="BH302" s="197">
        <f aca="true" t="shared" si="77" ref="BH302:BH309">IF(N302="sníž. přenesená",J302,0)</f>
        <v>0</v>
      </c>
      <c r="BI302" s="197">
        <f aca="true" t="shared" si="78" ref="BI302:BI309">IF(N302="nulová",J302,0)</f>
        <v>0</v>
      </c>
      <c r="BJ302" s="14" t="s">
        <v>87</v>
      </c>
      <c r="BK302" s="197">
        <f aca="true" t="shared" si="79" ref="BK302:BK309">ROUND(I302*H302,1)</f>
        <v>0</v>
      </c>
      <c r="BL302" s="14" t="s">
        <v>256</v>
      </c>
      <c r="BM302" s="196" t="s">
        <v>509</v>
      </c>
    </row>
    <row r="303" spans="1:65" s="2" customFormat="1" ht="16.5" customHeight="1">
      <c r="A303" s="31"/>
      <c r="B303" s="32"/>
      <c r="C303" s="184" t="s">
        <v>718</v>
      </c>
      <c r="D303" s="184" t="s">
        <v>189</v>
      </c>
      <c r="E303" s="185" t="s">
        <v>511</v>
      </c>
      <c r="F303" s="186" t="s">
        <v>512</v>
      </c>
      <c r="G303" s="187" t="s">
        <v>308</v>
      </c>
      <c r="H303" s="188">
        <v>30</v>
      </c>
      <c r="I303" s="189"/>
      <c r="J303" s="190">
        <f t="shared" si="70"/>
        <v>0</v>
      </c>
      <c r="K303" s="191"/>
      <c r="L303" s="36"/>
      <c r="M303" s="192" t="s">
        <v>1</v>
      </c>
      <c r="N303" s="193" t="s">
        <v>44</v>
      </c>
      <c r="O303" s="68"/>
      <c r="P303" s="194">
        <f t="shared" si="71"/>
        <v>0</v>
      </c>
      <c r="Q303" s="194">
        <v>4E-05</v>
      </c>
      <c r="R303" s="194">
        <f t="shared" si="72"/>
        <v>0.0012000000000000001</v>
      </c>
      <c r="S303" s="194">
        <v>0.00254</v>
      </c>
      <c r="T303" s="195">
        <f t="shared" si="73"/>
        <v>0.0762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96" t="s">
        <v>256</v>
      </c>
      <c r="AT303" s="196" t="s">
        <v>189</v>
      </c>
      <c r="AU303" s="196" t="s">
        <v>89</v>
      </c>
      <c r="AY303" s="14" t="s">
        <v>186</v>
      </c>
      <c r="BE303" s="197">
        <f t="shared" si="74"/>
        <v>0</v>
      </c>
      <c r="BF303" s="197">
        <f t="shared" si="75"/>
        <v>0</v>
      </c>
      <c r="BG303" s="197">
        <f t="shared" si="76"/>
        <v>0</v>
      </c>
      <c r="BH303" s="197">
        <f t="shared" si="77"/>
        <v>0</v>
      </c>
      <c r="BI303" s="197">
        <f t="shared" si="78"/>
        <v>0</v>
      </c>
      <c r="BJ303" s="14" t="s">
        <v>87</v>
      </c>
      <c r="BK303" s="197">
        <f t="shared" si="79"/>
        <v>0</v>
      </c>
      <c r="BL303" s="14" t="s">
        <v>256</v>
      </c>
      <c r="BM303" s="196" t="s">
        <v>513</v>
      </c>
    </row>
    <row r="304" spans="1:65" s="2" customFormat="1" ht="16.5" customHeight="1">
      <c r="A304" s="31"/>
      <c r="B304" s="32"/>
      <c r="C304" s="184" t="s">
        <v>722</v>
      </c>
      <c r="D304" s="184" t="s">
        <v>189</v>
      </c>
      <c r="E304" s="185" t="s">
        <v>515</v>
      </c>
      <c r="F304" s="186" t="s">
        <v>516</v>
      </c>
      <c r="G304" s="187" t="s">
        <v>308</v>
      </c>
      <c r="H304" s="188">
        <v>20</v>
      </c>
      <c r="I304" s="189"/>
      <c r="J304" s="190">
        <f t="shared" si="70"/>
        <v>0</v>
      </c>
      <c r="K304" s="191"/>
      <c r="L304" s="36"/>
      <c r="M304" s="192" t="s">
        <v>1</v>
      </c>
      <c r="N304" s="193" t="s">
        <v>44</v>
      </c>
      <c r="O304" s="68"/>
      <c r="P304" s="194">
        <f t="shared" si="71"/>
        <v>0</v>
      </c>
      <c r="Q304" s="194">
        <v>0</v>
      </c>
      <c r="R304" s="194">
        <f t="shared" si="72"/>
        <v>0</v>
      </c>
      <c r="S304" s="194">
        <v>0</v>
      </c>
      <c r="T304" s="195">
        <f t="shared" si="73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96" t="s">
        <v>256</v>
      </c>
      <c r="AT304" s="196" t="s">
        <v>189</v>
      </c>
      <c r="AU304" s="196" t="s">
        <v>89</v>
      </c>
      <c r="AY304" s="14" t="s">
        <v>186</v>
      </c>
      <c r="BE304" s="197">
        <f t="shared" si="74"/>
        <v>0</v>
      </c>
      <c r="BF304" s="197">
        <f t="shared" si="75"/>
        <v>0</v>
      </c>
      <c r="BG304" s="197">
        <f t="shared" si="76"/>
        <v>0</v>
      </c>
      <c r="BH304" s="197">
        <f t="shared" si="77"/>
        <v>0</v>
      </c>
      <c r="BI304" s="197">
        <f t="shared" si="78"/>
        <v>0</v>
      </c>
      <c r="BJ304" s="14" t="s">
        <v>87</v>
      </c>
      <c r="BK304" s="197">
        <f t="shared" si="79"/>
        <v>0</v>
      </c>
      <c r="BL304" s="14" t="s">
        <v>256</v>
      </c>
      <c r="BM304" s="196" t="s">
        <v>517</v>
      </c>
    </row>
    <row r="305" spans="1:65" s="2" customFormat="1" ht="16.5" customHeight="1">
      <c r="A305" s="31"/>
      <c r="B305" s="32"/>
      <c r="C305" s="184" t="s">
        <v>726</v>
      </c>
      <c r="D305" s="184" t="s">
        <v>189</v>
      </c>
      <c r="E305" s="185" t="s">
        <v>519</v>
      </c>
      <c r="F305" s="186" t="s">
        <v>520</v>
      </c>
      <c r="G305" s="187" t="s">
        <v>192</v>
      </c>
      <c r="H305" s="188">
        <v>4</v>
      </c>
      <c r="I305" s="189"/>
      <c r="J305" s="190">
        <f t="shared" si="70"/>
        <v>0</v>
      </c>
      <c r="K305" s="191"/>
      <c r="L305" s="36"/>
      <c r="M305" s="192" t="s">
        <v>1</v>
      </c>
      <c r="N305" s="193" t="s">
        <v>44</v>
      </c>
      <c r="O305" s="68"/>
      <c r="P305" s="194">
        <f t="shared" si="71"/>
        <v>0</v>
      </c>
      <c r="Q305" s="194">
        <v>0</v>
      </c>
      <c r="R305" s="194">
        <f t="shared" si="72"/>
        <v>0</v>
      </c>
      <c r="S305" s="194">
        <v>0.00072</v>
      </c>
      <c r="T305" s="195">
        <f t="shared" si="73"/>
        <v>0.00288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96" t="s">
        <v>256</v>
      </c>
      <c r="AT305" s="196" t="s">
        <v>189</v>
      </c>
      <c r="AU305" s="196" t="s">
        <v>89</v>
      </c>
      <c r="AY305" s="14" t="s">
        <v>186</v>
      </c>
      <c r="BE305" s="197">
        <f t="shared" si="74"/>
        <v>0</v>
      </c>
      <c r="BF305" s="197">
        <f t="shared" si="75"/>
        <v>0</v>
      </c>
      <c r="BG305" s="197">
        <f t="shared" si="76"/>
        <v>0</v>
      </c>
      <c r="BH305" s="197">
        <f t="shared" si="77"/>
        <v>0</v>
      </c>
      <c r="BI305" s="197">
        <f t="shared" si="78"/>
        <v>0</v>
      </c>
      <c r="BJ305" s="14" t="s">
        <v>87</v>
      </c>
      <c r="BK305" s="197">
        <f t="shared" si="79"/>
        <v>0</v>
      </c>
      <c r="BL305" s="14" t="s">
        <v>256</v>
      </c>
      <c r="BM305" s="196" t="s">
        <v>521</v>
      </c>
    </row>
    <row r="306" spans="1:65" s="2" customFormat="1" ht="16.5" customHeight="1">
      <c r="A306" s="31"/>
      <c r="B306" s="32"/>
      <c r="C306" s="184" t="s">
        <v>732</v>
      </c>
      <c r="D306" s="184" t="s">
        <v>189</v>
      </c>
      <c r="E306" s="185" t="s">
        <v>523</v>
      </c>
      <c r="F306" s="186" t="s">
        <v>524</v>
      </c>
      <c r="G306" s="187" t="s">
        <v>270</v>
      </c>
      <c r="H306" s="188">
        <v>0.02</v>
      </c>
      <c r="I306" s="189"/>
      <c r="J306" s="190">
        <f t="shared" si="70"/>
        <v>0</v>
      </c>
      <c r="K306" s="191"/>
      <c r="L306" s="36"/>
      <c r="M306" s="192" t="s">
        <v>1</v>
      </c>
      <c r="N306" s="193" t="s">
        <v>44</v>
      </c>
      <c r="O306" s="68"/>
      <c r="P306" s="194">
        <f t="shared" si="71"/>
        <v>0</v>
      </c>
      <c r="Q306" s="194">
        <v>0</v>
      </c>
      <c r="R306" s="194">
        <f t="shared" si="72"/>
        <v>0</v>
      </c>
      <c r="S306" s="194">
        <v>0</v>
      </c>
      <c r="T306" s="195">
        <f t="shared" si="7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96" t="s">
        <v>256</v>
      </c>
      <c r="AT306" s="196" t="s">
        <v>189</v>
      </c>
      <c r="AU306" s="196" t="s">
        <v>89</v>
      </c>
      <c r="AY306" s="14" t="s">
        <v>186</v>
      </c>
      <c r="BE306" s="197">
        <f t="shared" si="74"/>
        <v>0</v>
      </c>
      <c r="BF306" s="197">
        <f t="shared" si="75"/>
        <v>0</v>
      </c>
      <c r="BG306" s="197">
        <f t="shared" si="76"/>
        <v>0</v>
      </c>
      <c r="BH306" s="197">
        <f t="shared" si="77"/>
        <v>0</v>
      </c>
      <c r="BI306" s="197">
        <f t="shared" si="78"/>
        <v>0</v>
      </c>
      <c r="BJ306" s="14" t="s">
        <v>87</v>
      </c>
      <c r="BK306" s="197">
        <f t="shared" si="79"/>
        <v>0</v>
      </c>
      <c r="BL306" s="14" t="s">
        <v>256</v>
      </c>
      <c r="BM306" s="196" t="s">
        <v>525</v>
      </c>
    </row>
    <row r="307" spans="1:65" s="2" customFormat="1" ht="16.5" customHeight="1">
      <c r="A307" s="31"/>
      <c r="B307" s="32"/>
      <c r="C307" s="184" t="s">
        <v>736</v>
      </c>
      <c r="D307" s="184" t="s">
        <v>189</v>
      </c>
      <c r="E307" s="185" t="s">
        <v>1811</v>
      </c>
      <c r="F307" s="186" t="s">
        <v>1812</v>
      </c>
      <c r="G307" s="187" t="s">
        <v>270</v>
      </c>
      <c r="H307" s="188">
        <v>0.058</v>
      </c>
      <c r="I307" s="189"/>
      <c r="J307" s="190">
        <f t="shared" si="70"/>
        <v>0</v>
      </c>
      <c r="K307" s="191"/>
      <c r="L307" s="36"/>
      <c r="M307" s="192" t="s">
        <v>1</v>
      </c>
      <c r="N307" s="193" t="s">
        <v>44</v>
      </c>
      <c r="O307" s="68"/>
      <c r="P307" s="194">
        <f t="shared" si="71"/>
        <v>0</v>
      </c>
      <c r="Q307" s="194">
        <v>0</v>
      </c>
      <c r="R307" s="194">
        <f t="shared" si="72"/>
        <v>0</v>
      </c>
      <c r="S307" s="194">
        <v>0</v>
      </c>
      <c r="T307" s="195">
        <f t="shared" si="7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96" t="s">
        <v>256</v>
      </c>
      <c r="AT307" s="196" t="s">
        <v>189</v>
      </c>
      <c r="AU307" s="196" t="s">
        <v>89</v>
      </c>
      <c r="AY307" s="14" t="s">
        <v>186</v>
      </c>
      <c r="BE307" s="197">
        <f t="shared" si="74"/>
        <v>0</v>
      </c>
      <c r="BF307" s="197">
        <f t="shared" si="75"/>
        <v>0</v>
      </c>
      <c r="BG307" s="197">
        <f t="shared" si="76"/>
        <v>0</v>
      </c>
      <c r="BH307" s="197">
        <f t="shared" si="77"/>
        <v>0</v>
      </c>
      <c r="BI307" s="197">
        <f t="shared" si="78"/>
        <v>0</v>
      </c>
      <c r="BJ307" s="14" t="s">
        <v>87</v>
      </c>
      <c r="BK307" s="197">
        <f t="shared" si="79"/>
        <v>0</v>
      </c>
      <c r="BL307" s="14" t="s">
        <v>256</v>
      </c>
      <c r="BM307" s="196" t="s">
        <v>1813</v>
      </c>
    </row>
    <row r="308" spans="1:65" s="2" customFormat="1" ht="16.5" customHeight="1">
      <c r="A308" s="31"/>
      <c r="B308" s="32"/>
      <c r="C308" s="184" t="s">
        <v>740</v>
      </c>
      <c r="D308" s="184" t="s">
        <v>189</v>
      </c>
      <c r="E308" s="185" t="s">
        <v>531</v>
      </c>
      <c r="F308" s="186" t="s">
        <v>532</v>
      </c>
      <c r="G308" s="187" t="s">
        <v>270</v>
      </c>
      <c r="H308" s="188">
        <v>0.058</v>
      </c>
      <c r="I308" s="189"/>
      <c r="J308" s="190">
        <f t="shared" si="70"/>
        <v>0</v>
      </c>
      <c r="K308" s="191"/>
      <c r="L308" s="36"/>
      <c r="M308" s="192" t="s">
        <v>1</v>
      </c>
      <c r="N308" s="193" t="s">
        <v>44</v>
      </c>
      <c r="O308" s="68"/>
      <c r="P308" s="194">
        <f t="shared" si="71"/>
        <v>0</v>
      </c>
      <c r="Q308" s="194">
        <v>0</v>
      </c>
      <c r="R308" s="194">
        <f t="shared" si="72"/>
        <v>0</v>
      </c>
      <c r="S308" s="194">
        <v>0</v>
      </c>
      <c r="T308" s="195">
        <f t="shared" si="73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96" t="s">
        <v>256</v>
      </c>
      <c r="AT308" s="196" t="s">
        <v>189</v>
      </c>
      <c r="AU308" s="196" t="s">
        <v>89</v>
      </c>
      <c r="AY308" s="14" t="s">
        <v>186</v>
      </c>
      <c r="BE308" s="197">
        <f t="shared" si="74"/>
        <v>0</v>
      </c>
      <c r="BF308" s="197">
        <f t="shared" si="75"/>
        <v>0</v>
      </c>
      <c r="BG308" s="197">
        <f t="shared" si="76"/>
        <v>0</v>
      </c>
      <c r="BH308" s="197">
        <f t="shared" si="77"/>
        <v>0</v>
      </c>
      <c r="BI308" s="197">
        <f t="shared" si="78"/>
        <v>0</v>
      </c>
      <c r="BJ308" s="14" t="s">
        <v>87</v>
      </c>
      <c r="BK308" s="197">
        <f t="shared" si="79"/>
        <v>0</v>
      </c>
      <c r="BL308" s="14" t="s">
        <v>256</v>
      </c>
      <c r="BM308" s="196" t="s">
        <v>1814</v>
      </c>
    </row>
    <row r="309" spans="1:65" s="2" customFormat="1" ht="16.5" customHeight="1">
      <c r="A309" s="31"/>
      <c r="B309" s="32"/>
      <c r="C309" s="184" t="s">
        <v>744</v>
      </c>
      <c r="D309" s="184" t="s">
        <v>189</v>
      </c>
      <c r="E309" s="185" t="s">
        <v>535</v>
      </c>
      <c r="F309" s="186" t="s">
        <v>536</v>
      </c>
      <c r="G309" s="187" t="s">
        <v>270</v>
      </c>
      <c r="H309" s="188">
        <v>0.058</v>
      </c>
      <c r="I309" s="189"/>
      <c r="J309" s="190">
        <f t="shared" si="70"/>
        <v>0</v>
      </c>
      <c r="K309" s="191"/>
      <c r="L309" s="36"/>
      <c r="M309" s="192" t="s">
        <v>1</v>
      </c>
      <c r="N309" s="193" t="s">
        <v>44</v>
      </c>
      <c r="O309" s="68"/>
      <c r="P309" s="194">
        <f t="shared" si="71"/>
        <v>0</v>
      </c>
      <c r="Q309" s="194">
        <v>0</v>
      </c>
      <c r="R309" s="194">
        <f t="shared" si="72"/>
        <v>0</v>
      </c>
      <c r="S309" s="194">
        <v>0</v>
      </c>
      <c r="T309" s="195">
        <f t="shared" si="73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96" t="s">
        <v>256</v>
      </c>
      <c r="AT309" s="196" t="s">
        <v>189</v>
      </c>
      <c r="AU309" s="196" t="s">
        <v>89</v>
      </c>
      <c r="AY309" s="14" t="s">
        <v>186</v>
      </c>
      <c r="BE309" s="197">
        <f t="shared" si="74"/>
        <v>0</v>
      </c>
      <c r="BF309" s="197">
        <f t="shared" si="75"/>
        <v>0</v>
      </c>
      <c r="BG309" s="197">
        <f t="shared" si="76"/>
        <v>0</v>
      </c>
      <c r="BH309" s="197">
        <f t="shared" si="77"/>
        <v>0</v>
      </c>
      <c r="BI309" s="197">
        <f t="shared" si="78"/>
        <v>0</v>
      </c>
      <c r="BJ309" s="14" t="s">
        <v>87</v>
      </c>
      <c r="BK309" s="197">
        <f t="shared" si="79"/>
        <v>0</v>
      </c>
      <c r="BL309" s="14" t="s">
        <v>256</v>
      </c>
      <c r="BM309" s="196" t="s">
        <v>1815</v>
      </c>
    </row>
    <row r="310" spans="2:63" s="12" customFormat="1" ht="22.9" customHeight="1">
      <c r="B310" s="168"/>
      <c r="C310" s="169"/>
      <c r="D310" s="170" t="s">
        <v>78</v>
      </c>
      <c r="E310" s="182" t="s">
        <v>538</v>
      </c>
      <c r="F310" s="182" t="s">
        <v>539</v>
      </c>
      <c r="G310" s="169"/>
      <c r="H310" s="169"/>
      <c r="I310" s="172"/>
      <c r="J310" s="183">
        <f>BK310</f>
        <v>0</v>
      </c>
      <c r="K310" s="169"/>
      <c r="L310" s="174"/>
      <c r="M310" s="175"/>
      <c r="N310" s="176"/>
      <c r="O310" s="176"/>
      <c r="P310" s="177">
        <f>SUM(P311:P319)</f>
        <v>0</v>
      </c>
      <c r="Q310" s="176"/>
      <c r="R310" s="177">
        <f>SUM(R311:R319)</f>
        <v>0.00706</v>
      </c>
      <c r="S310" s="176"/>
      <c r="T310" s="178">
        <f>SUM(T311:T319)</f>
        <v>0.011000000000000001</v>
      </c>
      <c r="AR310" s="179" t="s">
        <v>89</v>
      </c>
      <c r="AT310" s="180" t="s">
        <v>78</v>
      </c>
      <c r="AU310" s="180" t="s">
        <v>87</v>
      </c>
      <c r="AY310" s="179" t="s">
        <v>186</v>
      </c>
      <c r="BK310" s="181">
        <f>SUM(BK311:BK319)</f>
        <v>0</v>
      </c>
    </row>
    <row r="311" spans="1:65" s="2" customFormat="1" ht="16.5" customHeight="1">
      <c r="A311" s="31"/>
      <c r="B311" s="32"/>
      <c r="C311" s="184" t="s">
        <v>749</v>
      </c>
      <c r="D311" s="184" t="s">
        <v>189</v>
      </c>
      <c r="E311" s="185" t="s">
        <v>541</v>
      </c>
      <c r="F311" s="186" t="s">
        <v>542</v>
      </c>
      <c r="G311" s="187" t="s">
        <v>192</v>
      </c>
      <c r="H311" s="188">
        <v>10</v>
      </c>
      <c r="I311" s="189"/>
      <c r="J311" s="190">
        <f>ROUND(I311*H311,1)</f>
        <v>0</v>
      </c>
      <c r="K311" s="191"/>
      <c r="L311" s="36"/>
      <c r="M311" s="192" t="s">
        <v>1</v>
      </c>
      <c r="N311" s="193" t="s">
        <v>44</v>
      </c>
      <c r="O311" s="68"/>
      <c r="P311" s="194">
        <f>O311*H311</f>
        <v>0</v>
      </c>
      <c r="Q311" s="194">
        <v>0.00013</v>
      </c>
      <c r="R311" s="194">
        <f>Q311*H311</f>
        <v>0.0013</v>
      </c>
      <c r="S311" s="194">
        <v>0.0011</v>
      </c>
      <c r="T311" s="195">
        <f>S311*H311</f>
        <v>0.011000000000000001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96" t="s">
        <v>256</v>
      </c>
      <c r="AT311" s="196" t="s">
        <v>189</v>
      </c>
      <c r="AU311" s="196" t="s">
        <v>89</v>
      </c>
      <c r="AY311" s="14" t="s">
        <v>186</v>
      </c>
      <c r="BE311" s="197">
        <f>IF(N311="základní",J311,0)</f>
        <v>0</v>
      </c>
      <c r="BF311" s="197">
        <f>IF(N311="snížená",J311,0)</f>
        <v>0</v>
      </c>
      <c r="BG311" s="197">
        <f>IF(N311="zákl. přenesená",J311,0)</f>
        <v>0</v>
      </c>
      <c r="BH311" s="197">
        <f>IF(N311="sníž. přenesená",J311,0)</f>
        <v>0</v>
      </c>
      <c r="BI311" s="197">
        <f>IF(N311="nulová",J311,0)</f>
        <v>0</v>
      </c>
      <c r="BJ311" s="14" t="s">
        <v>87</v>
      </c>
      <c r="BK311" s="197">
        <f>ROUND(I311*H311,1)</f>
        <v>0</v>
      </c>
      <c r="BL311" s="14" t="s">
        <v>256</v>
      </c>
      <c r="BM311" s="196" t="s">
        <v>543</v>
      </c>
    </row>
    <row r="312" spans="1:47" s="2" customFormat="1" ht="29.25">
      <c r="A312" s="31"/>
      <c r="B312" s="32"/>
      <c r="C312" s="33"/>
      <c r="D312" s="198" t="s">
        <v>206</v>
      </c>
      <c r="E312" s="33"/>
      <c r="F312" s="199" t="s">
        <v>1816</v>
      </c>
      <c r="G312" s="33"/>
      <c r="H312" s="33"/>
      <c r="I312" s="200"/>
      <c r="J312" s="33"/>
      <c r="K312" s="33"/>
      <c r="L312" s="36"/>
      <c r="M312" s="201"/>
      <c r="N312" s="202"/>
      <c r="O312" s="68"/>
      <c r="P312" s="68"/>
      <c r="Q312" s="68"/>
      <c r="R312" s="68"/>
      <c r="S312" s="68"/>
      <c r="T312" s="69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T312" s="14" t="s">
        <v>206</v>
      </c>
      <c r="AU312" s="14" t="s">
        <v>89</v>
      </c>
    </row>
    <row r="313" spans="1:65" s="2" customFormat="1" ht="21.75" customHeight="1">
      <c r="A313" s="31"/>
      <c r="B313" s="32"/>
      <c r="C313" s="184" t="s">
        <v>753</v>
      </c>
      <c r="D313" s="184" t="s">
        <v>189</v>
      </c>
      <c r="E313" s="185" t="s">
        <v>545</v>
      </c>
      <c r="F313" s="186" t="s">
        <v>546</v>
      </c>
      <c r="G313" s="187" t="s">
        <v>192</v>
      </c>
      <c r="H313" s="188">
        <v>4</v>
      </c>
      <c r="I313" s="189"/>
      <c r="J313" s="190">
        <f aca="true" t="shared" si="80" ref="J313:J319">ROUND(I313*H313,1)</f>
        <v>0</v>
      </c>
      <c r="K313" s="191"/>
      <c r="L313" s="36"/>
      <c r="M313" s="192" t="s">
        <v>1</v>
      </c>
      <c r="N313" s="193" t="s">
        <v>44</v>
      </c>
      <c r="O313" s="68"/>
      <c r="P313" s="194">
        <f aca="true" t="shared" si="81" ref="P313:P319">O313*H313</f>
        <v>0</v>
      </c>
      <c r="Q313" s="194">
        <v>0.00025</v>
      </c>
      <c r="R313" s="194">
        <f aca="true" t="shared" si="82" ref="R313:R319">Q313*H313</f>
        <v>0.001</v>
      </c>
      <c r="S313" s="194">
        <v>0</v>
      </c>
      <c r="T313" s="195">
        <f aca="true" t="shared" si="83" ref="T313:T319">S313*H313</f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96" t="s">
        <v>256</v>
      </c>
      <c r="AT313" s="196" t="s">
        <v>189</v>
      </c>
      <c r="AU313" s="196" t="s">
        <v>89</v>
      </c>
      <c r="AY313" s="14" t="s">
        <v>186</v>
      </c>
      <c r="BE313" s="197">
        <f aca="true" t="shared" si="84" ref="BE313:BE319">IF(N313="základní",J313,0)</f>
        <v>0</v>
      </c>
      <c r="BF313" s="197">
        <f aca="true" t="shared" si="85" ref="BF313:BF319">IF(N313="snížená",J313,0)</f>
        <v>0</v>
      </c>
      <c r="BG313" s="197">
        <f aca="true" t="shared" si="86" ref="BG313:BG319">IF(N313="zákl. přenesená",J313,0)</f>
        <v>0</v>
      </c>
      <c r="BH313" s="197">
        <f aca="true" t="shared" si="87" ref="BH313:BH319">IF(N313="sníž. přenesená",J313,0)</f>
        <v>0</v>
      </c>
      <c r="BI313" s="197">
        <f aca="true" t="shared" si="88" ref="BI313:BI319">IF(N313="nulová",J313,0)</f>
        <v>0</v>
      </c>
      <c r="BJ313" s="14" t="s">
        <v>87</v>
      </c>
      <c r="BK313" s="197">
        <f aca="true" t="shared" si="89" ref="BK313:BK319">ROUND(I313*H313,1)</f>
        <v>0</v>
      </c>
      <c r="BL313" s="14" t="s">
        <v>256</v>
      </c>
      <c r="BM313" s="196" t="s">
        <v>547</v>
      </c>
    </row>
    <row r="314" spans="1:65" s="2" customFormat="1" ht="16.5" customHeight="1">
      <c r="A314" s="31"/>
      <c r="B314" s="32"/>
      <c r="C314" s="184" t="s">
        <v>757</v>
      </c>
      <c r="D314" s="184" t="s">
        <v>189</v>
      </c>
      <c r="E314" s="185" t="s">
        <v>549</v>
      </c>
      <c r="F314" s="186" t="s">
        <v>550</v>
      </c>
      <c r="G314" s="187" t="s">
        <v>192</v>
      </c>
      <c r="H314" s="188">
        <v>4</v>
      </c>
      <c r="I314" s="189"/>
      <c r="J314" s="190">
        <f t="shared" si="80"/>
        <v>0</v>
      </c>
      <c r="K314" s="191"/>
      <c r="L314" s="36"/>
      <c r="M314" s="192" t="s">
        <v>1</v>
      </c>
      <c r="N314" s="193" t="s">
        <v>44</v>
      </c>
      <c r="O314" s="68"/>
      <c r="P314" s="194">
        <f t="shared" si="81"/>
        <v>0</v>
      </c>
      <c r="Q314" s="194">
        <v>0.00069</v>
      </c>
      <c r="R314" s="194">
        <f t="shared" si="82"/>
        <v>0.00276</v>
      </c>
      <c r="S314" s="194">
        <v>0</v>
      </c>
      <c r="T314" s="195">
        <f t="shared" si="8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96" t="s">
        <v>256</v>
      </c>
      <c r="AT314" s="196" t="s">
        <v>189</v>
      </c>
      <c r="AU314" s="196" t="s">
        <v>89</v>
      </c>
      <c r="AY314" s="14" t="s">
        <v>186</v>
      </c>
      <c r="BE314" s="197">
        <f t="shared" si="84"/>
        <v>0</v>
      </c>
      <c r="BF314" s="197">
        <f t="shared" si="85"/>
        <v>0</v>
      </c>
      <c r="BG314" s="197">
        <f t="shared" si="86"/>
        <v>0</v>
      </c>
      <c r="BH314" s="197">
        <f t="shared" si="87"/>
        <v>0</v>
      </c>
      <c r="BI314" s="197">
        <f t="shared" si="88"/>
        <v>0</v>
      </c>
      <c r="BJ314" s="14" t="s">
        <v>87</v>
      </c>
      <c r="BK314" s="197">
        <f t="shared" si="89"/>
        <v>0</v>
      </c>
      <c r="BL314" s="14" t="s">
        <v>256</v>
      </c>
      <c r="BM314" s="196" t="s">
        <v>551</v>
      </c>
    </row>
    <row r="315" spans="1:65" s="2" customFormat="1" ht="16.5" customHeight="1">
      <c r="A315" s="31"/>
      <c r="B315" s="32"/>
      <c r="C315" s="184" t="s">
        <v>761</v>
      </c>
      <c r="D315" s="184" t="s">
        <v>189</v>
      </c>
      <c r="E315" s="185" t="s">
        <v>553</v>
      </c>
      <c r="F315" s="186" t="s">
        <v>554</v>
      </c>
      <c r="G315" s="187" t="s">
        <v>192</v>
      </c>
      <c r="H315" s="188">
        <v>4</v>
      </c>
      <c r="I315" s="189"/>
      <c r="J315" s="190">
        <f t="shared" si="80"/>
        <v>0</v>
      </c>
      <c r="K315" s="191"/>
      <c r="L315" s="36"/>
      <c r="M315" s="192" t="s">
        <v>1</v>
      </c>
      <c r="N315" s="193" t="s">
        <v>44</v>
      </c>
      <c r="O315" s="68"/>
      <c r="P315" s="194">
        <f t="shared" si="81"/>
        <v>0</v>
      </c>
      <c r="Q315" s="194">
        <v>0.00014</v>
      </c>
      <c r="R315" s="194">
        <f t="shared" si="82"/>
        <v>0.00056</v>
      </c>
      <c r="S315" s="194">
        <v>0</v>
      </c>
      <c r="T315" s="195">
        <f t="shared" si="8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96" t="s">
        <v>256</v>
      </c>
      <c r="AT315" s="196" t="s">
        <v>189</v>
      </c>
      <c r="AU315" s="196" t="s">
        <v>89</v>
      </c>
      <c r="AY315" s="14" t="s">
        <v>186</v>
      </c>
      <c r="BE315" s="197">
        <f t="shared" si="84"/>
        <v>0</v>
      </c>
      <c r="BF315" s="197">
        <f t="shared" si="85"/>
        <v>0</v>
      </c>
      <c r="BG315" s="197">
        <f t="shared" si="86"/>
        <v>0</v>
      </c>
      <c r="BH315" s="197">
        <f t="shared" si="87"/>
        <v>0</v>
      </c>
      <c r="BI315" s="197">
        <f t="shared" si="88"/>
        <v>0</v>
      </c>
      <c r="BJ315" s="14" t="s">
        <v>87</v>
      </c>
      <c r="BK315" s="197">
        <f t="shared" si="89"/>
        <v>0</v>
      </c>
      <c r="BL315" s="14" t="s">
        <v>256</v>
      </c>
      <c r="BM315" s="196" t="s">
        <v>555</v>
      </c>
    </row>
    <row r="316" spans="1:65" s="2" customFormat="1" ht="16.5" customHeight="1">
      <c r="A316" s="31"/>
      <c r="B316" s="32"/>
      <c r="C316" s="184" t="s">
        <v>765</v>
      </c>
      <c r="D316" s="184" t="s">
        <v>189</v>
      </c>
      <c r="E316" s="185" t="s">
        <v>557</v>
      </c>
      <c r="F316" s="186" t="s">
        <v>558</v>
      </c>
      <c r="G316" s="187" t="s">
        <v>192</v>
      </c>
      <c r="H316" s="188">
        <v>4</v>
      </c>
      <c r="I316" s="189"/>
      <c r="J316" s="190">
        <f t="shared" si="80"/>
        <v>0</v>
      </c>
      <c r="K316" s="191"/>
      <c r="L316" s="36"/>
      <c r="M316" s="192" t="s">
        <v>1</v>
      </c>
      <c r="N316" s="193" t="s">
        <v>44</v>
      </c>
      <c r="O316" s="68"/>
      <c r="P316" s="194">
        <f t="shared" si="81"/>
        <v>0</v>
      </c>
      <c r="Q316" s="194">
        <v>0.00036</v>
      </c>
      <c r="R316" s="194">
        <f t="shared" si="82"/>
        <v>0.00144</v>
      </c>
      <c r="S316" s="194">
        <v>0</v>
      </c>
      <c r="T316" s="195">
        <f t="shared" si="8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96" t="s">
        <v>256</v>
      </c>
      <c r="AT316" s="196" t="s">
        <v>189</v>
      </c>
      <c r="AU316" s="196" t="s">
        <v>89</v>
      </c>
      <c r="AY316" s="14" t="s">
        <v>186</v>
      </c>
      <c r="BE316" s="197">
        <f t="shared" si="84"/>
        <v>0</v>
      </c>
      <c r="BF316" s="197">
        <f t="shared" si="85"/>
        <v>0</v>
      </c>
      <c r="BG316" s="197">
        <f t="shared" si="86"/>
        <v>0</v>
      </c>
      <c r="BH316" s="197">
        <f t="shared" si="87"/>
        <v>0</v>
      </c>
      <c r="BI316" s="197">
        <f t="shared" si="88"/>
        <v>0</v>
      </c>
      <c r="BJ316" s="14" t="s">
        <v>87</v>
      </c>
      <c r="BK316" s="197">
        <f t="shared" si="89"/>
        <v>0</v>
      </c>
      <c r="BL316" s="14" t="s">
        <v>256</v>
      </c>
      <c r="BM316" s="196" t="s">
        <v>559</v>
      </c>
    </row>
    <row r="317" spans="1:65" s="2" customFormat="1" ht="16.5" customHeight="1">
      <c r="A317" s="31"/>
      <c r="B317" s="32"/>
      <c r="C317" s="184" t="s">
        <v>769</v>
      </c>
      <c r="D317" s="184" t="s">
        <v>189</v>
      </c>
      <c r="E317" s="185" t="s">
        <v>1410</v>
      </c>
      <c r="F317" s="186" t="s">
        <v>1411</v>
      </c>
      <c r="G317" s="187" t="s">
        <v>270</v>
      </c>
      <c r="H317" s="188">
        <v>0.007</v>
      </c>
      <c r="I317" s="189"/>
      <c r="J317" s="190">
        <f t="shared" si="80"/>
        <v>0</v>
      </c>
      <c r="K317" s="191"/>
      <c r="L317" s="36"/>
      <c r="M317" s="192" t="s">
        <v>1</v>
      </c>
      <c r="N317" s="193" t="s">
        <v>44</v>
      </c>
      <c r="O317" s="68"/>
      <c r="P317" s="194">
        <f t="shared" si="81"/>
        <v>0</v>
      </c>
      <c r="Q317" s="194">
        <v>0</v>
      </c>
      <c r="R317" s="194">
        <f t="shared" si="82"/>
        <v>0</v>
      </c>
      <c r="S317" s="194">
        <v>0</v>
      </c>
      <c r="T317" s="195">
        <f t="shared" si="8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96" t="s">
        <v>256</v>
      </c>
      <c r="AT317" s="196" t="s">
        <v>189</v>
      </c>
      <c r="AU317" s="196" t="s">
        <v>89</v>
      </c>
      <c r="AY317" s="14" t="s">
        <v>186</v>
      </c>
      <c r="BE317" s="197">
        <f t="shared" si="84"/>
        <v>0</v>
      </c>
      <c r="BF317" s="197">
        <f t="shared" si="85"/>
        <v>0</v>
      </c>
      <c r="BG317" s="197">
        <f t="shared" si="86"/>
        <v>0</v>
      </c>
      <c r="BH317" s="197">
        <f t="shared" si="87"/>
        <v>0</v>
      </c>
      <c r="BI317" s="197">
        <f t="shared" si="88"/>
        <v>0</v>
      </c>
      <c r="BJ317" s="14" t="s">
        <v>87</v>
      </c>
      <c r="BK317" s="197">
        <f t="shared" si="89"/>
        <v>0</v>
      </c>
      <c r="BL317" s="14" t="s">
        <v>256</v>
      </c>
      <c r="BM317" s="196" t="s">
        <v>1817</v>
      </c>
    </row>
    <row r="318" spans="1:65" s="2" customFormat="1" ht="16.5" customHeight="1">
      <c r="A318" s="31"/>
      <c r="B318" s="32"/>
      <c r="C318" s="184" t="s">
        <v>773</v>
      </c>
      <c r="D318" s="184" t="s">
        <v>189</v>
      </c>
      <c r="E318" s="185" t="s">
        <v>565</v>
      </c>
      <c r="F318" s="186" t="s">
        <v>566</v>
      </c>
      <c r="G318" s="187" t="s">
        <v>270</v>
      </c>
      <c r="H318" s="188">
        <v>0.007</v>
      </c>
      <c r="I318" s="189"/>
      <c r="J318" s="190">
        <f t="shared" si="80"/>
        <v>0</v>
      </c>
      <c r="K318" s="191"/>
      <c r="L318" s="36"/>
      <c r="M318" s="192" t="s">
        <v>1</v>
      </c>
      <c r="N318" s="193" t="s">
        <v>44</v>
      </c>
      <c r="O318" s="68"/>
      <c r="P318" s="194">
        <f t="shared" si="81"/>
        <v>0</v>
      </c>
      <c r="Q318" s="194">
        <v>0</v>
      </c>
      <c r="R318" s="194">
        <f t="shared" si="82"/>
        <v>0</v>
      </c>
      <c r="S318" s="194">
        <v>0</v>
      </c>
      <c r="T318" s="195">
        <f t="shared" si="83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96" t="s">
        <v>256</v>
      </c>
      <c r="AT318" s="196" t="s">
        <v>189</v>
      </c>
      <c r="AU318" s="196" t="s">
        <v>89</v>
      </c>
      <c r="AY318" s="14" t="s">
        <v>186</v>
      </c>
      <c r="BE318" s="197">
        <f t="shared" si="84"/>
        <v>0</v>
      </c>
      <c r="BF318" s="197">
        <f t="shared" si="85"/>
        <v>0</v>
      </c>
      <c r="BG318" s="197">
        <f t="shared" si="86"/>
        <v>0</v>
      </c>
      <c r="BH318" s="197">
        <f t="shared" si="87"/>
        <v>0</v>
      </c>
      <c r="BI318" s="197">
        <f t="shared" si="88"/>
        <v>0</v>
      </c>
      <c r="BJ318" s="14" t="s">
        <v>87</v>
      </c>
      <c r="BK318" s="197">
        <f t="shared" si="89"/>
        <v>0</v>
      </c>
      <c r="BL318" s="14" t="s">
        <v>256</v>
      </c>
      <c r="BM318" s="196" t="s">
        <v>1818</v>
      </c>
    </row>
    <row r="319" spans="1:65" s="2" customFormat="1" ht="16.5" customHeight="1">
      <c r="A319" s="31"/>
      <c r="B319" s="32"/>
      <c r="C319" s="184" t="s">
        <v>777</v>
      </c>
      <c r="D319" s="184" t="s">
        <v>189</v>
      </c>
      <c r="E319" s="185" t="s">
        <v>569</v>
      </c>
      <c r="F319" s="186" t="s">
        <v>570</v>
      </c>
      <c r="G319" s="187" t="s">
        <v>270</v>
      </c>
      <c r="H319" s="188">
        <v>0.007</v>
      </c>
      <c r="I319" s="189"/>
      <c r="J319" s="190">
        <f t="shared" si="80"/>
        <v>0</v>
      </c>
      <c r="K319" s="191"/>
      <c r="L319" s="36"/>
      <c r="M319" s="192" t="s">
        <v>1</v>
      </c>
      <c r="N319" s="193" t="s">
        <v>44</v>
      </c>
      <c r="O319" s="68"/>
      <c r="P319" s="194">
        <f t="shared" si="81"/>
        <v>0</v>
      </c>
      <c r="Q319" s="194">
        <v>0</v>
      </c>
      <c r="R319" s="194">
        <f t="shared" si="82"/>
        <v>0</v>
      </c>
      <c r="S319" s="194">
        <v>0</v>
      </c>
      <c r="T319" s="195">
        <f t="shared" si="83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96" t="s">
        <v>256</v>
      </c>
      <c r="AT319" s="196" t="s">
        <v>189</v>
      </c>
      <c r="AU319" s="196" t="s">
        <v>89</v>
      </c>
      <c r="AY319" s="14" t="s">
        <v>186</v>
      </c>
      <c r="BE319" s="197">
        <f t="shared" si="84"/>
        <v>0</v>
      </c>
      <c r="BF319" s="197">
        <f t="shared" si="85"/>
        <v>0</v>
      </c>
      <c r="BG319" s="197">
        <f t="shared" si="86"/>
        <v>0</v>
      </c>
      <c r="BH319" s="197">
        <f t="shared" si="87"/>
        <v>0</v>
      </c>
      <c r="BI319" s="197">
        <f t="shared" si="88"/>
        <v>0</v>
      </c>
      <c r="BJ319" s="14" t="s">
        <v>87</v>
      </c>
      <c r="BK319" s="197">
        <f t="shared" si="89"/>
        <v>0</v>
      </c>
      <c r="BL319" s="14" t="s">
        <v>256</v>
      </c>
      <c r="BM319" s="196" t="s">
        <v>1819</v>
      </c>
    </row>
    <row r="320" spans="2:63" s="12" customFormat="1" ht="22.9" customHeight="1">
      <c r="B320" s="168"/>
      <c r="C320" s="169"/>
      <c r="D320" s="170" t="s">
        <v>78</v>
      </c>
      <c r="E320" s="182" t="s">
        <v>572</v>
      </c>
      <c r="F320" s="182" t="s">
        <v>573</v>
      </c>
      <c r="G320" s="169"/>
      <c r="H320" s="169"/>
      <c r="I320" s="172"/>
      <c r="J320" s="183">
        <f>BK320</f>
        <v>0</v>
      </c>
      <c r="K320" s="169"/>
      <c r="L320" s="174"/>
      <c r="M320" s="175"/>
      <c r="N320" s="176"/>
      <c r="O320" s="176"/>
      <c r="P320" s="177">
        <f>SUM(P321:P327)</f>
        <v>0</v>
      </c>
      <c r="Q320" s="176"/>
      <c r="R320" s="177">
        <f>SUM(R321:R327)</f>
        <v>0.08744</v>
      </c>
      <c r="S320" s="176"/>
      <c r="T320" s="178">
        <f>SUM(T321:T327)</f>
        <v>0.12465000000000001</v>
      </c>
      <c r="AR320" s="179" t="s">
        <v>89</v>
      </c>
      <c r="AT320" s="180" t="s">
        <v>78</v>
      </c>
      <c r="AU320" s="180" t="s">
        <v>87</v>
      </c>
      <c r="AY320" s="179" t="s">
        <v>186</v>
      </c>
      <c r="BK320" s="181">
        <f>SUM(BK321:BK327)</f>
        <v>0</v>
      </c>
    </row>
    <row r="321" spans="1:65" s="2" customFormat="1" ht="21.75" customHeight="1">
      <c r="A321" s="31"/>
      <c r="B321" s="32"/>
      <c r="C321" s="184" t="s">
        <v>783</v>
      </c>
      <c r="D321" s="184" t="s">
        <v>189</v>
      </c>
      <c r="E321" s="185" t="s">
        <v>1820</v>
      </c>
      <c r="F321" s="186" t="s">
        <v>1821</v>
      </c>
      <c r="G321" s="187" t="s">
        <v>192</v>
      </c>
      <c r="H321" s="188">
        <v>4</v>
      </c>
      <c r="I321" s="189"/>
      <c r="J321" s="190">
        <f>ROUND(I321*H321,1)</f>
        <v>0</v>
      </c>
      <c r="K321" s="191"/>
      <c r="L321" s="36"/>
      <c r="M321" s="192" t="s">
        <v>1</v>
      </c>
      <c r="N321" s="193" t="s">
        <v>44</v>
      </c>
      <c r="O321" s="68"/>
      <c r="P321" s="194">
        <f>O321*H321</f>
        <v>0</v>
      </c>
      <c r="Q321" s="194">
        <v>0.02176</v>
      </c>
      <c r="R321" s="194">
        <f>Q321*H321</f>
        <v>0.08704</v>
      </c>
      <c r="S321" s="194">
        <v>0</v>
      </c>
      <c r="T321" s="195">
        <f>S321*H321</f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96" t="s">
        <v>256</v>
      </c>
      <c r="AT321" s="196" t="s">
        <v>189</v>
      </c>
      <c r="AU321" s="196" t="s">
        <v>89</v>
      </c>
      <c r="AY321" s="14" t="s">
        <v>186</v>
      </c>
      <c r="BE321" s="197">
        <f>IF(N321="základní",J321,0)</f>
        <v>0</v>
      </c>
      <c r="BF321" s="197">
        <f>IF(N321="snížená",J321,0)</f>
        <v>0</v>
      </c>
      <c r="BG321" s="197">
        <f>IF(N321="zákl. přenesená",J321,0)</f>
        <v>0</v>
      </c>
      <c r="BH321" s="197">
        <f>IF(N321="sníž. přenesená",J321,0)</f>
        <v>0</v>
      </c>
      <c r="BI321" s="197">
        <f>IF(N321="nulová",J321,0)</f>
        <v>0</v>
      </c>
      <c r="BJ321" s="14" t="s">
        <v>87</v>
      </c>
      <c r="BK321" s="197">
        <f>ROUND(I321*H321,1)</f>
        <v>0</v>
      </c>
      <c r="BL321" s="14" t="s">
        <v>256</v>
      </c>
      <c r="BM321" s="196" t="s">
        <v>1822</v>
      </c>
    </row>
    <row r="322" spans="1:47" s="2" customFormat="1" ht="19.5">
      <c r="A322" s="31"/>
      <c r="B322" s="32"/>
      <c r="C322" s="33"/>
      <c r="D322" s="198" t="s">
        <v>206</v>
      </c>
      <c r="E322" s="33"/>
      <c r="F322" s="199" t="s">
        <v>1823</v>
      </c>
      <c r="G322" s="33"/>
      <c r="H322" s="33"/>
      <c r="I322" s="200"/>
      <c r="J322" s="33"/>
      <c r="K322" s="33"/>
      <c r="L322" s="36"/>
      <c r="M322" s="201"/>
      <c r="N322" s="202"/>
      <c r="O322" s="68"/>
      <c r="P322" s="68"/>
      <c r="Q322" s="68"/>
      <c r="R322" s="68"/>
      <c r="S322" s="68"/>
      <c r="T322" s="69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T322" s="14" t="s">
        <v>206</v>
      </c>
      <c r="AU322" s="14" t="s">
        <v>89</v>
      </c>
    </row>
    <row r="323" spans="1:65" s="2" customFormat="1" ht="16.5" customHeight="1">
      <c r="A323" s="31"/>
      <c r="B323" s="32"/>
      <c r="C323" s="184" t="s">
        <v>787</v>
      </c>
      <c r="D323" s="184" t="s">
        <v>189</v>
      </c>
      <c r="E323" s="185" t="s">
        <v>1824</v>
      </c>
      <c r="F323" s="186" t="s">
        <v>1825</v>
      </c>
      <c r="G323" s="187" t="s">
        <v>192</v>
      </c>
      <c r="H323" s="188">
        <v>5</v>
      </c>
      <c r="I323" s="189"/>
      <c r="J323" s="190">
        <f>ROUND(I323*H323,1)</f>
        <v>0</v>
      </c>
      <c r="K323" s="191"/>
      <c r="L323" s="36"/>
      <c r="M323" s="192" t="s">
        <v>1</v>
      </c>
      <c r="N323" s="193" t="s">
        <v>44</v>
      </c>
      <c r="O323" s="68"/>
      <c r="P323" s="194">
        <f>O323*H323</f>
        <v>0</v>
      </c>
      <c r="Q323" s="194">
        <v>8E-05</v>
      </c>
      <c r="R323" s="194">
        <f>Q323*H323</f>
        <v>0.0004</v>
      </c>
      <c r="S323" s="194">
        <v>0.02493</v>
      </c>
      <c r="T323" s="195">
        <f>S323*H323</f>
        <v>0.12465000000000001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96" t="s">
        <v>256</v>
      </c>
      <c r="AT323" s="196" t="s">
        <v>189</v>
      </c>
      <c r="AU323" s="196" t="s">
        <v>89</v>
      </c>
      <c r="AY323" s="14" t="s">
        <v>186</v>
      </c>
      <c r="BE323" s="197">
        <f>IF(N323="základní",J323,0)</f>
        <v>0</v>
      </c>
      <c r="BF323" s="197">
        <f>IF(N323="snížená",J323,0)</f>
        <v>0</v>
      </c>
      <c r="BG323" s="197">
        <f>IF(N323="zákl. přenesená",J323,0)</f>
        <v>0</v>
      </c>
      <c r="BH323" s="197">
        <f>IF(N323="sníž. přenesená",J323,0)</f>
        <v>0</v>
      </c>
      <c r="BI323" s="197">
        <f>IF(N323="nulová",J323,0)</f>
        <v>0</v>
      </c>
      <c r="BJ323" s="14" t="s">
        <v>87</v>
      </c>
      <c r="BK323" s="197">
        <f>ROUND(I323*H323,1)</f>
        <v>0</v>
      </c>
      <c r="BL323" s="14" t="s">
        <v>256</v>
      </c>
      <c r="BM323" s="196" t="s">
        <v>1826</v>
      </c>
    </row>
    <row r="324" spans="1:65" s="2" customFormat="1" ht="16.5" customHeight="1">
      <c r="A324" s="31"/>
      <c r="B324" s="32"/>
      <c r="C324" s="184" t="s">
        <v>791</v>
      </c>
      <c r="D324" s="184" t="s">
        <v>189</v>
      </c>
      <c r="E324" s="185" t="s">
        <v>585</v>
      </c>
      <c r="F324" s="186" t="s">
        <v>586</v>
      </c>
      <c r="G324" s="187" t="s">
        <v>270</v>
      </c>
      <c r="H324" s="188">
        <v>0.125</v>
      </c>
      <c r="I324" s="189"/>
      <c r="J324" s="190">
        <f>ROUND(I324*H324,1)</f>
        <v>0</v>
      </c>
      <c r="K324" s="191"/>
      <c r="L324" s="36"/>
      <c r="M324" s="192" t="s">
        <v>1</v>
      </c>
      <c r="N324" s="193" t="s">
        <v>44</v>
      </c>
      <c r="O324" s="68"/>
      <c r="P324" s="194">
        <f>O324*H324</f>
        <v>0</v>
      </c>
      <c r="Q324" s="194">
        <v>0</v>
      </c>
      <c r="R324" s="194">
        <f>Q324*H324</f>
        <v>0</v>
      </c>
      <c r="S324" s="194">
        <v>0</v>
      </c>
      <c r="T324" s="195">
        <f>S324*H324</f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96" t="s">
        <v>256</v>
      </c>
      <c r="AT324" s="196" t="s">
        <v>189</v>
      </c>
      <c r="AU324" s="196" t="s">
        <v>89</v>
      </c>
      <c r="AY324" s="14" t="s">
        <v>186</v>
      </c>
      <c r="BE324" s="197">
        <f>IF(N324="základní",J324,0)</f>
        <v>0</v>
      </c>
      <c r="BF324" s="197">
        <f>IF(N324="snížená",J324,0)</f>
        <v>0</v>
      </c>
      <c r="BG324" s="197">
        <f>IF(N324="zákl. přenesená",J324,0)</f>
        <v>0</v>
      </c>
      <c r="BH324" s="197">
        <f>IF(N324="sníž. přenesená",J324,0)</f>
        <v>0</v>
      </c>
      <c r="BI324" s="197">
        <f>IF(N324="nulová",J324,0)</f>
        <v>0</v>
      </c>
      <c r="BJ324" s="14" t="s">
        <v>87</v>
      </c>
      <c r="BK324" s="197">
        <f>ROUND(I324*H324,1)</f>
        <v>0</v>
      </c>
      <c r="BL324" s="14" t="s">
        <v>256</v>
      </c>
      <c r="BM324" s="196" t="s">
        <v>587</v>
      </c>
    </row>
    <row r="325" spans="1:65" s="2" customFormat="1" ht="16.5" customHeight="1">
      <c r="A325" s="31"/>
      <c r="B325" s="32"/>
      <c r="C325" s="184" t="s">
        <v>795</v>
      </c>
      <c r="D325" s="184" t="s">
        <v>189</v>
      </c>
      <c r="E325" s="185" t="s">
        <v>1827</v>
      </c>
      <c r="F325" s="186" t="s">
        <v>1828</v>
      </c>
      <c r="G325" s="187" t="s">
        <v>270</v>
      </c>
      <c r="H325" s="188">
        <v>0.087</v>
      </c>
      <c r="I325" s="189"/>
      <c r="J325" s="190">
        <f>ROUND(I325*H325,1)</f>
        <v>0</v>
      </c>
      <c r="K325" s="191"/>
      <c r="L325" s="36"/>
      <c r="M325" s="192" t="s">
        <v>1</v>
      </c>
      <c r="N325" s="193" t="s">
        <v>44</v>
      </c>
      <c r="O325" s="68"/>
      <c r="P325" s="194">
        <f>O325*H325</f>
        <v>0</v>
      </c>
      <c r="Q325" s="194">
        <v>0</v>
      </c>
      <c r="R325" s="194">
        <f>Q325*H325</f>
        <v>0</v>
      </c>
      <c r="S325" s="194">
        <v>0</v>
      </c>
      <c r="T325" s="195">
        <f>S325*H325</f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96" t="s">
        <v>256</v>
      </c>
      <c r="AT325" s="196" t="s">
        <v>189</v>
      </c>
      <c r="AU325" s="196" t="s">
        <v>89</v>
      </c>
      <c r="AY325" s="14" t="s">
        <v>186</v>
      </c>
      <c r="BE325" s="197">
        <f>IF(N325="základní",J325,0)</f>
        <v>0</v>
      </c>
      <c r="BF325" s="197">
        <f>IF(N325="snížená",J325,0)</f>
        <v>0</v>
      </c>
      <c r="BG325" s="197">
        <f>IF(N325="zákl. přenesená",J325,0)</f>
        <v>0</v>
      </c>
      <c r="BH325" s="197">
        <f>IF(N325="sníž. přenesená",J325,0)</f>
        <v>0</v>
      </c>
      <c r="BI325" s="197">
        <f>IF(N325="nulová",J325,0)</f>
        <v>0</v>
      </c>
      <c r="BJ325" s="14" t="s">
        <v>87</v>
      </c>
      <c r="BK325" s="197">
        <f>ROUND(I325*H325,1)</f>
        <v>0</v>
      </c>
      <c r="BL325" s="14" t="s">
        <v>256</v>
      </c>
      <c r="BM325" s="196" t="s">
        <v>1829</v>
      </c>
    </row>
    <row r="326" spans="1:65" s="2" customFormat="1" ht="16.5" customHeight="1">
      <c r="A326" s="31"/>
      <c r="B326" s="32"/>
      <c r="C326" s="184" t="s">
        <v>799</v>
      </c>
      <c r="D326" s="184" t="s">
        <v>189</v>
      </c>
      <c r="E326" s="185" t="s">
        <v>593</v>
      </c>
      <c r="F326" s="186" t="s">
        <v>594</v>
      </c>
      <c r="G326" s="187" t="s">
        <v>270</v>
      </c>
      <c r="H326" s="188">
        <v>0.087</v>
      </c>
      <c r="I326" s="189"/>
      <c r="J326" s="190">
        <f>ROUND(I326*H326,1)</f>
        <v>0</v>
      </c>
      <c r="K326" s="191"/>
      <c r="L326" s="36"/>
      <c r="M326" s="192" t="s">
        <v>1</v>
      </c>
      <c r="N326" s="193" t="s">
        <v>44</v>
      </c>
      <c r="O326" s="68"/>
      <c r="P326" s="194">
        <f>O326*H326</f>
        <v>0</v>
      </c>
      <c r="Q326" s="194">
        <v>0</v>
      </c>
      <c r="R326" s="194">
        <f>Q326*H326</f>
        <v>0</v>
      </c>
      <c r="S326" s="194">
        <v>0</v>
      </c>
      <c r="T326" s="195">
        <f>S326*H326</f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96" t="s">
        <v>256</v>
      </c>
      <c r="AT326" s="196" t="s">
        <v>189</v>
      </c>
      <c r="AU326" s="196" t="s">
        <v>89</v>
      </c>
      <c r="AY326" s="14" t="s">
        <v>186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14" t="s">
        <v>87</v>
      </c>
      <c r="BK326" s="197">
        <f>ROUND(I326*H326,1)</f>
        <v>0</v>
      </c>
      <c r="BL326" s="14" t="s">
        <v>256</v>
      </c>
      <c r="BM326" s="196" t="s">
        <v>1830</v>
      </c>
    </row>
    <row r="327" spans="1:65" s="2" customFormat="1" ht="16.5" customHeight="1">
      <c r="A327" s="31"/>
      <c r="B327" s="32"/>
      <c r="C327" s="184" t="s">
        <v>803</v>
      </c>
      <c r="D327" s="184" t="s">
        <v>189</v>
      </c>
      <c r="E327" s="185" t="s">
        <v>597</v>
      </c>
      <c r="F327" s="186" t="s">
        <v>598</v>
      </c>
      <c r="G327" s="187" t="s">
        <v>270</v>
      </c>
      <c r="H327" s="188">
        <v>0.087</v>
      </c>
      <c r="I327" s="189"/>
      <c r="J327" s="190">
        <f>ROUND(I327*H327,1)</f>
        <v>0</v>
      </c>
      <c r="K327" s="191"/>
      <c r="L327" s="36"/>
      <c r="M327" s="192" t="s">
        <v>1</v>
      </c>
      <c r="N327" s="193" t="s">
        <v>44</v>
      </c>
      <c r="O327" s="68"/>
      <c r="P327" s="194">
        <f>O327*H327</f>
        <v>0</v>
      </c>
      <c r="Q327" s="194">
        <v>0</v>
      </c>
      <c r="R327" s="194">
        <f>Q327*H327</f>
        <v>0</v>
      </c>
      <c r="S327" s="194">
        <v>0</v>
      </c>
      <c r="T327" s="195">
        <f>S327*H327</f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96" t="s">
        <v>256</v>
      </c>
      <c r="AT327" s="196" t="s">
        <v>189</v>
      </c>
      <c r="AU327" s="196" t="s">
        <v>89</v>
      </c>
      <c r="AY327" s="14" t="s">
        <v>186</v>
      </c>
      <c r="BE327" s="197">
        <f>IF(N327="základní",J327,0)</f>
        <v>0</v>
      </c>
      <c r="BF327" s="197">
        <f>IF(N327="snížená",J327,0)</f>
        <v>0</v>
      </c>
      <c r="BG327" s="197">
        <f>IF(N327="zákl. přenesená",J327,0)</f>
        <v>0</v>
      </c>
      <c r="BH327" s="197">
        <f>IF(N327="sníž. přenesená",J327,0)</f>
        <v>0</v>
      </c>
      <c r="BI327" s="197">
        <f>IF(N327="nulová",J327,0)</f>
        <v>0</v>
      </c>
      <c r="BJ327" s="14" t="s">
        <v>87</v>
      </c>
      <c r="BK327" s="197">
        <f>ROUND(I327*H327,1)</f>
        <v>0</v>
      </c>
      <c r="BL327" s="14" t="s">
        <v>256</v>
      </c>
      <c r="BM327" s="196" t="s">
        <v>1831</v>
      </c>
    </row>
    <row r="328" spans="2:63" s="12" customFormat="1" ht="22.9" customHeight="1">
      <c r="B328" s="168"/>
      <c r="C328" s="169"/>
      <c r="D328" s="170" t="s">
        <v>78</v>
      </c>
      <c r="E328" s="182" t="s">
        <v>600</v>
      </c>
      <c r="F328" s="182" t="s">
        <v>601</v>
      </c>
      <c r="G328" s="169"/>
      <c r="H328" s="169"/>
      <c r="I328" s="172"/>
      <c r="J328" s="183">
        <f>BK328</f>
        <v>0</v>
      </c>
      <c r="K328" s="169"/>
      <c r="L328" s="174"/>
      <c r="M328" s="175"/>
      <c r="N328" s="176"/>
      <c r="O328" s="176"/>
      <c r="P328" s="177">
        <f>SUM(P329:P332)</f>
        <v>0</v>
      </c>
      <c r="Q328" s="176"/>
      <c r="R328" s="177">
        <f>SUM(R329:R332)</f>
        <v>0</v>
      </c>
      <c r="S328" s="176"/>
      <c r="T328" s="178">
        <f>SUM(T329:T332)</f>
        <v>0.06789200000000001</v>
      </c>
      <c r="AR328" s="179" t="s">
        <v>89</v>
      </c>
      <c r="AT328" s="180" t="s">
        <v>78</v>
      </c>
      <c r="AU328" s="180" t="s">
        <v>87</v>
      </c>
      <c r="AY328" s="179" t="s">
        <v>186</v>
      </c>
      <c r="BK328" s="181">
        <f>SUM(BK329:BK332)</f>
        <v>0</v>
      </c>
    </row>
    <row r="329" spans="1:65" s="2" customFormat="1" ht="16.5" customHeight="1">
      <c r="A329" s="31"/>
      <c r="B329" s="32"/>
      <c r="C329" s="184" t="s">
        <v>809</v>
      </c>
      <c r="D329" s="184" t="s">
        <v>189</v>
      </c>
      <c r="E329" s="185" t="s">
        <v>603</v>
      </c>
      <c r="F329" s="186" t="s">
        <v>604</v>
      </c>
      <c r="G329" s="187" t="s">
        <v>308</v>
      </c>
      <c r="H329" s="188">
        <v>30</v>
      </c>
      <c r="I329" s="189"/>
      <c r="J329" s="190">
        <f>ROUND(I329*H329,1)</f>
        <v>0</v>
      </c>
      <c r="K329" s="191"/>
      <c r="L329" s="36"/>
      <c r="M329" s="192" t="s">
        <v>1</v>
      </c>
      <c r="N329" s="193" t="s">
        <v>44</v>
      </c>
      <c r="O329" s="68"/>
      <c r="P329" s="194">
        <f>O329*H329</f>
        <v>0</v>
      </c>
      <c r="Q329" s="194">
        <v>0</v>
      </c>
      <c r="R329" s="194">
        <f>Q329*H329</f>
        <v>0</v>
      </c>
      <c r="S329" s="194">
        <v>0.00215</v>
      </c>
      <c r="T329" s="195">
        <f>S329*H329</f>
        <v>0.0645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96" t="s">
        <v>256</v>
      </c>
      <c r="AT329" s="196" t="s">
        <v>189</v>
      </c>
      <c r="AU329" s="196" t="s">
        <v>89</v>
      </c>
      <c r="AY329" s="14" t="s">
        <v>186</v>
      </c>
      <c r="BE329" s="197">
        <f>IF(N329="základní",J329,0)</f>
        <v>0</v>
      </c>
      <c r="BF329" s="197">
        <f>IF(N329="snížená",J329,0)</f>
        <v>0</v>
      </c>
      <c r="BG329" s="197">
        <f>IF(N329="zákl. přenesená",J329,0)</f>
        <v>0</v>
      </c>
      <c r="BH329" s="197">
        <f>IF(N329="sníž. přenesená",J329,0)</f>
        <v>0</v>
      </c>
      <c r="BI329" s="197">
        <f>IF(N329="nulová",J329,0)</f>
        <v>0</v>
      </c>
      <c r="BJ329" s="14" t="s">
        <v>87</v>
      </c>
      <c r="BK329" s="197">
        <f>ROUND(I329*H329,1)</f>
        <v>0</v>
      </c>
      <c r="BL329" s="14" t="s">
        <v>256</v>
      </c>
      <c r="BM329" s="196" t="s">
        <v>605</v>
      </c>
    </row>
    <row r="330" spans="1:65" s="2" customFormat="1" ht="21.75" customHeight="1">
      <c r="A330" s="31"/>
      <c r="B330" s="32"/>
      <c r="C330" s="184" t="s">
        <v>813</v>
      </c>
      <c r="D330" s="184" t="s">
        <v>189</v>
      </c>
      <c r="E330" s="185" t="s">
        <v>607</v>
      </c>
      <c r="F330" s="186" t="s">
        <v>608</v>
      </c>
      <c r="G330" s="187" t="s">
        <v>192</v>
      </c>
      <c r="H330" s="188">
        <v>3</v>
      </c>
      <c r="I330" s="189"/>
      <c r="J330" s="190">
        <f>ROUND(I330*H330,1)</f>
        <v>0</v>
      </c>
      <c r="K330" s="191"/>
      <c r="L330" s="36"/>
      <c r="M330" s="192" t="s">
        <v>1</v>
      </c>
      <c r="N330" s="193" t="s">
        <v>44</v>
      </c>
      <c r="O330" s="68"/>
      <c r="P330" s="194">
        <f>O330*H330</f>
        <v>0</v>
      </c>
      <c r="Q330" s="194">
        <v>0</v>
      </c>
      <c r="R330" s="194">
        <f>Q330*H330</f>
        <v>0</v>
      </c>
      <c r="S330" s="194">
        <v>4.8E-05</v>
      </c>
      <c r="T330" s="195">
        <f>S330*H330</f>
        <v>0.000144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96" t="s">
        <v>256</v>
      </c>
      <c r="AT330" s="196" t="s">
        <v>189</v>
      </c>
      <c r="AU330" s="196" t="s">
        <v>89</v>
      </c>
      <c r="AY330" s="14" t="s">
        <v>186</v>
      </c>
      <c r="BE330" s="197">
        <f>IF(N330="základní",J330,0)</f>
        <v>0</v>
      </c>
      <c r="BF330" s="197">
        <f>IF(N330="snížená",J330,0)</f>
        <v>0</v>
      </c>
      <c r="BG330" s="197">
        <f>IF(N330="zákl. přenesená",J330,0)</f>
        <v>0</v>
      </c>
      <c r="BH330" s="197">
        <f>IF(N330="sníž. přenesená",J330,0)</f>
        <v>0</v>
      </c>
      <c r="BI330" s="197">
        <f>IF(N330="nulová",J330,0)</f>
        <v>0</v>
      </c>
      <c r="BJ330" s="14" t="s">
        <v>87</v>
      </c>
      <c r="BK330" s="197">
        <f>ROUND(I330*H330,1)</f>
        <v>0</v>
      </c>
      <c r="BL330" s="14" t="s">
        <v>256</v>
      </c>
      <c r="BM330" s="196" t="s">
        <v>609</v>
      </c>
    </row>
    <row r="331" spans="1:65" s="2" customFormat="1" ht="24.2" customHeight="1">
      <c r="A331" s="31"/>
      <c r="B331" s="32"/>
      <c r="C331" s="184" t="s">
        <v>817</v>
      </c>
      <c r="D331" s="184" t="s">
        <v>189</v>
      </c>
      <c r="E331" s="185" t="s">
        <v>611</v>
      </c>
      <c r="F331" s="186" t="s">
        <v>612</v>
      </c>
      <c r="G331" s="187" t="s">
        <v>192</v>
      </c>
      <c r="H331" s="188">
        <v>1</v>
      </c>
      <c r="I331" s="189"/>
      <c r="J331" s="190">
        <f>ROUND(I331*H331,1)</f>
        <v>0</v>
      </c>
      <c r="K331" s="191"/>
      <c r="L331" s="36"/>
      <c r="M331" s="192" t="s">
        <v>1</v>
      </c>
      <c r="N331" s="193" t="s">
        <v>44</v>
      </c>
      <c r="O331" s="68"/>
      <c r="P331" s="194">
        <f>O331*H331</f>
        <v>0</v>
      </c>
      <c r="Q331" s="194">
        <v>0</v>
      </c>
      <c r="R331" s="194">
        <f>Q331*H331</f>
        <v>0</v>
      </c>
      <c r="S331" s="194">
        <v>4.8E-05</v>
      </c>
      <c r="T331" s="195">
        <f>S331*H331</f>
        <v>4.8E-05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96" t="s">
        <v>256</v>
      </c>
      <c r="AT331" s="196" t="s">
        <v>189</v>
      </c>
      <c r="AU331" s="196" t="s">
        <v>89</v>
      </c>
      <c r="AY331" s="14" t="s">
        <v>186</v>
      </c>
      <c r="BE331" s="197">
        <f>IF(N331="základní",J331,0)</f>
        <v>0</v>
      </c>
      <c r="BF331" s="197">
        <f>IF(N331="snížená",J331,0)</f>
        <v>0</v>
      </c>
      <c r="BG331" s="197">
        <f>IF(N331="zákl. přenesená",J331,0)</f>
        <v>0</v>
      </c>
      <c r="BH331" s="197">
        <f>IF(N331="sníž. přenesená",J331,0)</f>
        <v>0</v>
      </c>
      <c r="BI331" s="197">
        <f>IF(N331="nulová",J331,0)</f>
        <v>0</v>
      </c>
      <c r="BJ331" s="14" t="s">
        <v>87</v>
      </c>
      <c r="BK331" s="197">
        <f>ROUND(I331*H331,1)</f>
        <v>0</v>
      </c>
      <c r="BL331" s="14" t="s">
        <v>256</v>
      </c>
      <c r="BM331" s="196" t="s">
        <v>613</v>
      </c>
    </row>
    <row r="332" spans="1:65" s="2" customFormat="1" ht="24.2" customHeight="1">
      <c r="A332" s="31"/>
      <c r="B332" s="32"/>
      <c r="C332" s="184" t="s">
        <v>821</v>
      </c>
      <c r="D332" s="184" t="s">
        <v>189</v>
      </c>
      <c r="E332" s="185" t="s">
        <v>1832</v>
      </c>
      <c r="F332" s="186" t="s">
        <v>1833</v>
      </c>
      <c r="G332" s="187" t="s">
        <v>192</v>
      </c>
      <c r="H332" s="188">
        <v>4</v>
      </c>
      <c r="I332" s="189"/>
      <c r="J332" s="190">
        <f>ROUND(I332*H332,1)</f>
        <v>0</v>
      </c>
      <c r="K332" s="191"/>
      <c r="L332" s="36"/>
      <c r="M332" s="192" t="s">
        <v>1</v>
      </c>
      <c r="N332" s="193" t="s">
        <v>44</v>
      </c>
      <c r="O332" s="68"/>
      <c r="P332" s="194">
        <f>O332*H332</f>
        <v>0</v>
      </c>
      <c r="Q332" s="194">
        <v>0</v>
      </c>
      <c r="R332" s="194">
        <f>Q332*H332</f>
        <v>0</v>
      </c>
      <c r="S332" s="194">
        <v>0.0008</v>
      </c>
      <c r="T332" s="195">
        <f>S332*H332</f>
        <v>0.0032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96" t="s">
        <v>256</v>
      </c>
      <c r="AT332" s="196" t="s">
        <v>189</v>
      </c>
      <c r="AU332" s="196" t="s">
        <v>89</v>
      </c>
      <c r="AY332" s="14" t="s">
        <v>186</v>
      </c>
      <c r="BE332" s="197">
        <f>IF(N332="základní",J332,0)</f>
        <v>0</v>
      </c>
      <c r="BF332" s="197">
        <f>IF(N332="snížená",J332,0)</f>
        <v>0</v>
      </c>
      <c r="BG332" s="197">
        <f>IF(N332="zákl. přenesená",J332,0)</f>
        <v>0</v>
      </c>
      <c r="BH332" s="197">
        <f>IF(N332="sníž. přenesená",J332,0)</f>
        <v>0</v>
      </c>
      <c r="BI332" s="197">
        <f>IF(N332="nulová",J332,0)</f>
        <v>0</v>
      </c>
      <c r="BJ332" s="14" t="s">
        <v>87</v>
      </c>
      <c r="BK332" s="197">
        <f>ROUND(I332*H332,1)</f>
        <v>0</v>
      </c>
      <c r="BL332" s="14" t="s">
        <v>256</v>
      </c>
      <c r="BM332" s="196" t="s">
        <v>1834</v>
      </c>
    </row>
    <row r="333" spans="2:63" s="12" customFormat="1" ht="22.9" customHeight="1">
      <c r="B333" s="168"/>
      <c r="C333" s="169"/>
      <c r="D333" s="170" t="s">
        <v>78</v>
      </c>
      <c r="E333" s="182" t="s">
        <v>985</v>
      </c>
      <c r="F333" s="182" t="s">
        <v>986</v>
      </c>
      <c r="G333" s="169"/>
      <c r="H333" s="169"/>
      <c r="I333" s="172"/>
      <c r="J333" s="183">
        <f>BK333</f>
        <v>0</v>
      </c>
      <c r="K333" s="169"/>
      <c r="L333" s="174"/>
      <c r="M333" s="175"/>
      <c r="N333" s="176"/>
      <c r="O333" s="176"/>
      <c r="P333" s="177">
        <f>SUM(P334:P335)</f>
        <v>0</v>
      </c>
      <c r="Q333" s="176"/>
      <c r="R333" s="177">
        <f>SUM(R334:R335)</f>
        <v>0</v>
      </c>
      <c r="S333" s="176"/>
      <c r="T333" s="178">
        <f>SUM(T334:T335)</f>
        <v>0</v>
      </c>
      <c r="AR333" s="179" t="s">
        <v>89</v>
      </c>
      <c r="AT333" s="180" t="s">
        <v>78</v>
      </c>
      <c r="AU333" s="180" t="s">
        <v>87</v>
      </c>
      <c r="AY333" s="179" t="s">
        <v>186</v>
      </c>
      <c r="BK333" s="181">
        <f>SUM(BK334:BK335)</f>
        <v>0</v>
      </c>
    </row>
    <row r="334" spans="1:65" s="2" customFormat="1" ht="16.5" customHeight="1">
      <c r="A334" s="31"/>
      <c r="B334" s="32"/>
      <c r="C334" s="184" t="s">
        <v>825</v>
      </c>
      <c r="D334" s="184" t="s">
        <v>189</v>
      </c>
      <c r="E334" s="185" t="s">
        <v>987</v>
      </c>
      <c r="F334" s="186" t="s">
        <v>1835</v>
      </c>
      <c r="G334" s="187" t="s">
        <v>624</v>
      </c>
      <c r="H334" s="188">
        <v>1</v>
      </c>
      <c r="I334" s="189"/>
      <c r="J334" s="190">
        <f>ROUND(I334*H334,1)</f>
        <v>0</v>
      </c>
      <c r="K334" s="191"/>
      <c r="L334" s="36"/>
      <c r="M334" s="192" t="s">
        <v>1</v>
      </c>
      <c r="N334" s="193" t="s">
        <v>44</v>
      </c>
      <c r="O334" s="68"/>
      <c r="P334" s="194">
        <f>O334*H334</f>
        <v>0</v>
      </c>
      <c r="Q334" s="194">
        <v>0</v>
      </c>
      <c r="R334" s="194">
        <f>Q334*H334</f>
        <v>0</v>
      </c>
      <c r="S334" s="194">
        <v>0</v>
      </c>
      <c r="T334" s="195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96" t="s">
        <v>256</v>
      </c>
      <c r="AT334" s="196" t="s">
        <v>189</v>
      </c>
      <c r="AU334" s="196" t="s">
        <v>89</v>
      </c>
      <c r="AY334" s="14" t="s">
        <v>186</v>
      </c>
      <c r="BE334" s="197">
        <f>IF(N334="základní",J334,0)</f>
        <v>0</v>
      </c>
      <c r="BF334" s="197">
        <f>IF(N334="snížená",J334,0)</f>
        <v>0</v>
      </c>
      <c r="BG334" s="197">
        <f>IF(N334="zákl. přenesená",J334,0)</f>
        <v>0</v>
      </c>
      <c r="BH334" s="197">
        <f>IF(N334="sníž. přenesená",J334,0)</f>
        <v>0</v>
      </c>
      <c r="BI334" s="197">
        <f>IF(N334="nulová",J334,0)</f>
        <v>0</v>
      </c>
      <c r="BJ334" s="14" t="s">
        <v>87</v>
      </c>
      <c r="BK334" s="197">
        <f>ROUND(I334*H334,1)</f>
        <v>0</v>
      </c>
      <c r="BL334" s="14" t="s">
        <v>256</v>
      </c>
      <c r="BM334" s="196" t="s">
        <v>989</v>
      </c>
    </row>
    <row r="335" spans="1:47" s="2" customFormat="1" ht="29.25">
      <c r="A335" s="31"/>
      <c r="B335" s="32"/>
      <c r="C335" s="33"/>
      <c r="D335" s="198" t="s">
        <v>206</v>
      </c>
      <c r="E335" s="33"/>
      <c r="F335" s="199" t="s">
        <v>1836</v>
      </c>
      <c r="G335" s="33"/>
      <c r="H335" s="33"/>
      <c r="I335" s="200"/>
      <c r="J335" s="33"/>
      <c r="K335" s="33"/>
      <c r="L335" s="36"/>
      <c r="M335" s="201"/>
      <c r="N335" s="202"/>
      <c r="O335" s="68"/>
      <c r="P335" s="68"/>
      <c r="Q335" s="68"/>
      <c r="R335" s="68"/>
      <c r="S335" s="68"/>
      <c r="T335" s="69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T335" s="14" t="s">
        <v>206</v>
      </c>
      <c r="AU335" s="14" t="s">
        <v>89</v>
      </c>
    </row>
    <row r="336" spans="2:63" s="12" customFormat="1" ht="22.9" customHeight="1">
      <c r="B336" s="168"/>
      <c r="C336" s="169"/>
      <c r="D336" s="170" t="s">
        <v>78</v>
      </c>
      <c r="E336" s="182" t="s">
        <v>1283</v>
      </c>
      <c r="F336" s="182" t="s">
        <v>1284</v>
      </c>
      <c r="G336" s="169"/>
      <c r="H336" s="169"/>
      <c r="I336" s="172"/>
      <c r="J336" s="183">
        <f>BK336</f>
        <v>0</v>
      </c>
      <c r="K336" s="169"/>
      <c r="L336" s="174"/>
      <c r="M336" s="175"/>
      <c r="N336" s="176"/>
      <c r="O336" s="176"/>
      <c r="P336" s="177">
        <f>SUM(P337:P354)</f>
        <v>0</v>
      </c>
      <c r="Q336" s="176"/>
      <c r="R336" s="177">
        <f>SUM(R337:R354)</f>
        <v>2.0859780000000003</v>
      </c>
      <c r="S336" s="176"/>
      <c r="T336" s="178">
        <f>SUM(T337:T354)</f>
        <v>0</v>
      </c>
      <c r="AR336" s="179" t="s">
        <v>89</v>
      </c>
      <c r="AT336" s="180" t="s">
        <v>78</v>
      </c>
      <c r="AU336" s="180" t="s">
        <v>87</v>
      </c>
      <c r="AY336" s="179" t="s">
        <v>186</v>
      </c>
      <c r="BK336" s="181">
        <f>SUM(BK337:BK354)</f>
        <v>0</v>
      </c>
    </row>
    <row r="337" spans="1:65" s="2" customFormat="1" ht="16.5" customHeight="1">
      <c r="A337" s="31"/>
      <c r="B337" s="32"/>
      <c r="C337" s="184" t="s">
        <v>829</v>
      </c>
      <c r="D337" s="184" t="s">
        <v>189</v>
      </c>
      <c r="E337" s="185" t="s">
        <v>1837</v>
      </c>
      <c r="F337" s="186" t="s">
        <v>1838</v>
      </c>
      <c r="G337" s="187" t="s">
        <v>197</v>
      </c>
      <c r="H337" s="188">
        <v>37.5</v>
      </c>
      <c r="I337" s="189"/>
      <c r="J337" s="190">
        <f>ROUND(I337*H337,1)</f>
        <v>0</v>
      </c>
      <c r="K337" s="191"/>
      <c r="L337" s="36"/>
      <c r="M337" s="192" t="s">
        <v>1</v>
      </c>
      <c r="N337" s="193" t="s">
        <v>44</v>
      </c>
      <c r="O337" s="68"/>
      <c r="P337" s="194">
        <f>O337*H337</f>
        <v>0</v>
      </c>
      <c r="Q337" s="194">
        <v>0.02614</v>
      </c>
      <c r="R337" s="194">
        <f>Q337*H337</f>
        <v>0.98025</v>
      </c>
      <c r="S337" s="194">
        <v>0</v>
      </c>
      <c r="T337" s="195">
        <f>S337*H337</f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96" t="s">
        <v>256</v>
      </c>
      <c r="AT337" s="196" t="s">
        <v>189</v>
      </c>
      <c r="AU337" s="196" t="s">
        <v>89</v>
      </c>
      <c r="AY337" s="14" t="s">
        <v>186</v>
      </c>
      <c r="BE337" s="197">
        <f>IF(N337="základní",J337,0)</f>
        <v>0</v>
      </c>
      <c r="BF337" s="197">
        <f>IF(N337="snížená",J337,0)</f>
        <v>0</v>
      </c>
      <c r="BG337" s="197">
        <f>IF(N337="zákl. přenesená",J337,0)</f>
        <v>0</v>
      </c>
      <c r="BH337" s="197">
        <f>IF(N337="sníž. přenesená",J337,0)</f>
        <v>0</v>
      </c>
      <c r="BI337" s="197">
        <f>IF(N337="nulová",J337,0)</f>
        <v>0</v>
      </c>
      <c r="BJ337" s="14" t="s">
        <v>87</v>
      </c>
      <c r="BK337" s="197">
        <f>ROUND(I337*H337,1)</f>
        <v>0</v>
      </c>
      <c r="BL337" s="14" t="s">
        <v>256</v>
      </c>
      <c r="BM337" s="196" t="s">
        <v>1839</v>
      </c>
    </row>
    <row r="338" spans="1:47" s="2" customFormat="1" ht="19.5">
      <c r="A338" s="31"/>
      <c r="B338" s="32"/>
      <c r="C338" s="33"/>
      <c r="D338" s="198" t="s">
        <v>206</v>
      </c>
      <c r="E338" s="33"/>
      <c r="F338" s="199" t="s">
        <v>1840</v>
      </c>
      <c r="G338" s="33"/>
      <c r="H338" s="33"/>
      <c r="I338" s="200"/>
      <c r="J338" s="33"/>
      <c r="K338" s="33"/>
      <c r="L338" s="36"/>
      <c r="M338" s="201"/>
      <c r="N338" s="202"/>
      <c r="O338" s="68"/>
      <c r="P338" s="68"/>
      <c r="Q338" s="68"/>
      <c r="R338" s="68"/>
      <c r="S338" s="68"/>
      <c r="T338" s="69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T338" s="14" t="s">
        <v>206</v>
      </c>
      <c r="AU338" s="14" t="s">
        <v>89</v>
      </c>
    </row>
    <row r="339" spans="1:65" s="2" customFormat="1" ht="21.75" customHeight="1">
      <c r="A339" s="31"/>
      <c r="B339" s="32"/>
      <c r="C339" s="184" t="s">
        <v>835</v>
      </c>
      <c r="D339" s="184" t="s">
        <v>189</v>
      </c>
      <c r="E339" s="185" t="s">
        <v>1841</v>
      </c>
      <c r="F339" s="186" t="s">
        <v>1842</v>
      </c>
      <c r="G339" s="187" t="s">
        <v>197</v>
      </c>
      <c r="H339" s="188">
        <v>16.15</v>
      </c>
      <c r="I339" s="189"/>
      <c r="J339" s="190">
        <f>ROUND(I339*H339,1)</f>
        <v>0</v>
      </c>
      <c r="K339" s="191"/>
      <c r="L339" s="36"/>
      <c r="M339" s="192" t="s">
        <v>1</v>
      </c>
      <c r="N339" s="193" t="s">
        <v>44</v>
      </c>
      <c r="O339" s="68"/>
      <c r="P339" s="194">
        <f>O339*H339</f>
        <v>0</v>
      </c>
      <c r="Q339" s="194">
        <v>0.04832</v>
      </c>
      <c r="R339" s="194">
        <f>Q339*H339</f>
        <v>0.780368</v>
      </c>
      <c r="S339" s="194">
        <v>0</v>
      </c>
      <c r="T339" s="195">
        <f>S339*H339</f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96" t="s">
        <v>256</v>
      </c>
      <c r="AT339" s="196" t="s">
        <v>189</v>
      </c>
      <c r="AU339" s="196" t="s">
        <v>89</v>
      </c>
      <c r="AY339" s="14" t="s">
        <v>186</v>
      </c>
      <c r="BE339" s="197">
        <f>IF(N339="základní",J339,0)</f>
        <v>0</v>
      </c>
      <c r="BF339" s="197">
        <f>IF(N339="snížená",J339,0)</f>
        <v>0</v>
      </c>
      <c r="BG339" s="197">
        <f>IF(N339="zákl. přenesená",J339,0)</f>
        <v>0</v>
      </c>
      <c r="BH339" s="197">
        <f>IF(N339="sníž. přenesená",J339,0)</f>
        <v>0</v>
      </c>
      <c r="BI339" s="197">
        <f>IF(N339="nulová",J339,0)</f>
        <v>0</v>
      </c>
      <c r="BJ339" s="14" t="s">
        <v>87</v>
      </c>
      <c r="BK339" s="197">
        <f>ROUND(I339*H339,1)</f>
        <v>0</v>
      </c>
      <c r="BL339" s="14" t="s">
        <v>256</v>
      </c>
      <c r="BM339" s="196" t="s">
        <v>1843</v>
      </c>
    </row>
    <row r="340" spans="1:47" s="2" customFormat="1" ht="29.25">
      <c r="A340" s="31"/>
      <c r="B340" s="32"/>
      <c r="C340" s="33"/>
      <c r="D340" s="198" t="s">
        <v>206</v>
      </c>
      <c r="E340" s="33"/>
      <c r="F340" s="199" t="s">
        <v>1844</v>
      </c>
      <c r="G340" s="33"/>
      <c r="H340" s="33"/>
      <c r="I340" s="200"/>
      <c r="J340" s="33"/>
      <c r="K340" s="33"/>
      <c r="L340" s="36"/>
      <c r="M340" s="201"/>
      <c r="N340" s="202"/>
      <c r="O340" s="68"/>
      <c r="P340" s="68"/>
      <c r="Q340" s="68"/>
      <c r="R340" s="68"/>
      <c r="S340" s="68"/>
      <c r="T340" s="69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T340" s="14" t="s">
        <v>206</v>
      </c>
      <c r="AU340" s="14" t="s">
        <v>89</v>
      </c>
    </row>
    <row r="341" spans="1:65" s="2" customFormat="1" ht="16.5" customHeight="1">
      <c r="A341" s="31"/>
      <c r="B341" s="32"/>
      <c r="C341" s="184" t="s">
        <v>842</v>
      </c>
      <c r="D341" s="184" t="s">
        <v>189</v>
      </c>
      <c r="E341" s="185" t="s">
        <v>1845</v>
      </c>
      <c r="F341" s="186" t="s">
        <v>1846</v>
      </c>
      <c r="G341" s="187" t="s">
        <v>197</v>
      </c>
      <c r="H341" s="188">
        <v>20</v>
      </c>
      <c r="I341" s="189"/>
      <c r="J341" s="190">
        <f>ROUND(I341*H341,1)</f>
        <v>0</v>
      </c>
      <c r="K341" s="191"/>
      <c r="L341" s="36"/>
      <c r="M341" s="192" t="s">
        <v>1</v>
      </c>
      <c r="N341" s="193" t="s">
        <v>44</v>
      </c>
      <c r="O341" s="68"/>
      <c r="P341" s="194">
        <f>O341*H341</f>
        <v>0</v>
      </c>
      <c r="Q341" s="194">
        <v>0.01259</v>
      </c>
      <c r="R341" s="194">
        <f>Q341*H341</f>
        <v>0.2518</v>
      </c>
      <c r="S341" s="194">
        <v>0</v>
      </c>
      <c r="T341" s="195">
        <f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96" t="s">
        <v>256</v>
      </c>
      <c r="AT341" s="196" t="s">
        <v>189</v>
      </c>
      <c r="AU341" s="196" t="s">
        <v>89</v>
      </c>
      <c r="AY341" s="14" t="s">
        <v>186</v>
      </c>
      <c r="BE341" s="197">
        <f>IF(N341="základní",J341,0)</f>
        <v>0</v>
      </c>
      <c r="BF341" s="197">
        <f>IF(N341="snížená",J341,0)</f>
        <v>0</v>
      </c>
      <c r="BG341" s="197">
        <f>IF(N341="zákl. přenesená",J341,0)</f>
        <v>0</v>
      </c>
      <c r="BH341" s="197">
        <f>IF(N341="sníž. přenesená",J341,0)</f>
        <v>0</v>
      </c>
      <c r="BI341" s="197">
        <f>IF(N341="nulová",J341,0)</f>
        <v>0</v>
      </c>
      <c r="BJ341" s="14" t="s">
        <v>87</v>
      </c>
      <c r="BK341" s="197">
        <f>ROUND(I341*H341,1)</f>
        <v>0</v>
      </c>
      <c r="BL341" s="14" t="s">
        <v>256</v>
      </c>
      <c r="BM341" s="196" t="s">
        <v>1847</v>
      </c>
    </row>
    <row r="342" spans="1:47" s="2" customFormat="1" ht="29.25">
      <c r="A342" s="31"/>
      <c r="B342" s="32"/>
      <c r="C342" s="33"/>
      <c r="D342" s="198" t="s">
        <v>206</v>
      </c>
      <c r="E342" s="33"/>
      <c r="F342" s="199" t="s">
        <v>1848</v>
      </c>
      <c r="G342" s="33"/>
      <c r="H342" s="33"/>
      <c r="I342" s="200"/>
      <c r="J342" s="33"/>
      <c r="K342" s="33"/>
      <c r="L342" s="36"/>
      <c r="M342" s="201"/>
      <c r="N342" s="202"/>
      <c r="O342" s="68"/>
      <c r="P342" s="68"/>
      <c r="Q342" s="68"/>
      <c r="R342" s="68"/>
      <c r="S342" s="68"/>
      <c r="T342" s="69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T342" s="14" t="s">
        <v>206</v>
      </c>
      <c r="AU342" s="14" t="s">
        <v>89</v>
      </c>
    </row>
    <row r="343" spans="1:65" s="2" customFormat="1" ht="16.5" customHeight="1">
      <c r="A343" s="31"/>
      <c r="B343" s="32"/>
      <c r="C343" s="184" t="s">
        <v>848</v>
      </c>
      <c r="D343" s="184" t="s">
        <v>189</v>
      </c>
      <c r="E343" s="185" t="s">
        <v>1849</v>
      </c>
      <c r="F343" s="186" t="s">
        <v>1850</v>
      </c>
      <c r="G343" s="187" t="s">
        <v>192</v>
      </c>
      <c r="H343" s="188">
        <v>3</v>
      </c>
      <c r="I343" s="189"/>
      <c r="J343" s="190">
        <f aca="true" t="shared" si="90" ref="J343:J350">ROUND(I343*H343,1)</f>
        <v>0</v>
      </c>
      <c r="K343" s="191"/>
      <c r="L343" s="36"/>
      <c r="M343" s="192" t="s">
        <v>1</v>
      </c>
      <c r="N343" s="193" t="s">
        <v>44</v>
      </c>
      <c r="O343" s="68"/>
      <c r="P343" s="194">
        <f aca="true" t="shared" si="91" ref="P343:P350">O343*H343</f>
        <v>0</v>
      </c>
      <c r="Q343" s="194">
        <v>1E-05</v>
      </c>
      <c r="R343" s="194">
        <f aca="true" t="shared" si="92" ref="R343:R350">Q343*H343</f>
        <v>3.0000000000000004E-05</v>
      </c>
      <c r="S343" s="194">
        <v>0</v>
      </c>
      <c r="T343" s="195">
        <f aca="true" t="shared" si="93" ref="T343:T350">S343*H343</f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96" t="s">
        <v>256</v>
      </c>
      <c r="AT343" s="196" t="s">
        <v>189</v>
      </c>
      <c r="AU343" s="196" t="s">
        <v>89</v>
      </c>
      <c r="AY343" s="14" t="s">
        <v>186</v>
      </c>
      <c r="BE343" s="197">
        <f aca="true" t="shared" si="94" ref="BE343:BE350">IF(N343="základní",J343,0)</f>
        <v>0</v>
      </c>
      <c r="BF343" s="197">
        <f aca="true" t="shared" si="95" ref="BF343:BF350">IF(N343="snížená",J343,0)</f>
        <v>0</v>
      </c>
      <c r="BG343" s="197">
        <f aca="true" t="shared" si="96" ref="BG343:BG350">IF(N343="zákl. přenesená",J343,0)</f>
        <v>0</v>
      </c>
      <c r="BH343" s="197">
        <f aca="true" t="shared" si="97" ref="BH343:BH350">IF(N343="sníž. přenesená",J343,0)</f>
        <v>0</v>
      </c>
      <c r="BI343" s="197">
        <f aca="true" t="shared" si="98" ref="BI343:BI350">IF(N343="nulová",J343,0)</f>
        <v>0</v>
      </c>
      <c r="BJ343" s="14" t="s">
        <v>87</v>
      </c>
      <c r="BK343" s="197">
        <f aca="true" t="shared" si="99" ref="BK343:BK350">ROUND(I343*H343,1)</f>
        <v>0</v>
      </c>
      <c r="BL343" s="14" t="s">
        <v>256</v>
      </c>
      <c r="BM343" s="196" t="s">
        <v>1851</v>
      </c>
    </row>
    <row r="344" spans="1:65" s="2" customFormat="1" ht="16.5" customHeight="1">
      <c r="A344" s="31"/>
      <c r="B344" s="32"/>
      <c r="C344" s="203" t="s">
        <v>852</v>
      </c>
      <c r="D344" s="203" t="s">
        <v>480</v>
      </c>
      <c r="E344" s="204" t="s">
        <v>1852</v>
      </c>
      <c r="F344" s="205" t="s">
        <v>1853</v>
      </c>
      <c r="G344" s="206" t="s">
        <v>192</v>
      </c>
      <c r="H344" s="207">
        <v>3</v>
      </c>
      <c r="I344" s="208"/>
      <c r="J344" s="209">
        <f t="shared" si="90"/>
        <v>0</v>
      </c>
      <c r="K344" s="210"/>
      <c r="L344" s="211"/>
      <c r="M344" s="212" t="s">
        <v>1</v>
      </c>
      <c r="N344" s="213" t="s">
        <v>44</v>
      </c>
      <c r="O344" s="68"/>
      <c r="P344" s="194">
        <f t="shared" si="91"/>
        <v>0</v>
      </c>
      <c r="Q344" s="194">
        <v>0.0025</v>
      </c>
      <c r="R344" s="194">
        <f t="shared" si="92"/>
        <v>0.0075</v>
      </c>
      <c r="S344" s="194">
        <v>0</v>
      </c>
      <c r="T344" s="195">
        <f t="shared" si="93"/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96" t="s">
        <v>330</v>
      </c>
      <c r="AT344" s="196" t="s">
        <v>480</v>
      </c>
      <c r="AU344" s="196" t="s">
        <v>89</v>
      </c>
      <c r="AY344" s="14" t="s">
        <v>186</v>
      </c>
      <c r="BE344" s="197">
        <f t="shared" si="94"/>
        <v>0</v>
      </c>
      <c r="BF344" s="197">
        <f t="shared" si="95"/>
        <v>0</v>
      </c>
      <c r="BG344" s="197">
        <f t="shared" si="96"/>
        <v>0</v>
      </c>
      <c r="BH344" s="197">
        <f t="shared" si="97"/>
        <v>0</v>
      </c>
      <c r="BI344" s="197">
        <f t="shared" si="98"/>
        <v>0</v>
      </c>
      <c r="BJ344" s="14" t="s">
        <v>87</v>
      </c>
      <c r="BK344" s="197">
        <f t="shared" si="99"/>
        <v>0</v>
      </c>
      <c r="BL344" s="14" t="s">
        <v>256</v>
      </c>
      <c r="BM344" s="196" t="s">
        <v>1854</v>
      </c>
    </row>
    <row r="345" spans="1:65" s="2" customFormat="1" ht="16.5" customHeight="1">
      <c r="A345" s="31"/>
      <c r="B345" s="32"/>
      <c r="C345" s="184" t="s">
        <v>1855</v>
      </c>
      <c r="D345" s="184" t="s">
        <v>189</v>
      </c>
      <c r="E345" s="185" t="s">
        <v>1856</v>
      </c>
      <c r="F345" s="186" t="s">
        <v>1857</v>
      </c>
      <c r="G345" s="187" t="s">
        <v>192</v>
      </c>
      <c r="H345" s="188">
        <v>2</v>
      </c>
      <c r="I345" s="189"/>
      <c r="J345" s="190">
        <f t="shared" si="90"/>
        <v>0</v>
      </c>
      <c r="K345" s="191"/>
      <c r="L345" s="36"/>
      <c r="M345" s="192" t="s">
        <v>1</v>
      </c>
      <c r="N345" s="193" t="s">
        <v>44</v>
      </c>
      <c r="O345" s="68"/>
      <c r="P345" s="194">
        <f t="shared" si="91"/>
        <v>0</v>
      </c>
      <c r="Q345" s="194">
        <v>1E-05</v>
      </c>
      <c r="R345" s="194">
        <f t="shared" si="92"/>
        <v>2E-05</v>
      </c>
      <c r="S345" s="194">
        <v>0</v>
      </c>
      <c r="T345" s="195">
        <f t="shared" si="93"/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96" t="s">
        <v>256</v>
      </c>
      <c r="AT345" s="196" t="s">
        <v>189</v>
      </c>
      <c r="AU345" s="196" t="s">
        <v>89</v>
      </c>
      <c r="AY345" s="14" t="s">
        <v>186</v>
      </c>
      <c r="BE345" s="197">
        <f t="shared" si="94"/>
        <v>0</v>
      </c>
      <c r="BF345" s="197">
        <f t="shared" si="95"/>
        <v>0</v>
      </c>
      <c r="BG345" s="197">
        <f t="shared" si="96"/>
        <v>0</v>
      </c>
      <c r="BH345" s="197">
        <f t="shared" si="97"/>
        <v>0</v>
      </c>
      <c r="BI345" s="197">
        <f t="shared" si="98"/>
        <v>0</v>
      </c>
      <c r="BJ345" s="14" t="s">
        <v>87</v>
      </c>
      <c r="BK345" s="197">
        <f t="shared" si="99"/>
        <v>0</v>
      </c>
      <c r="BL345" s="14" t="s">
        <v>256</v>
      </c>
      <c r="BM345" s="196" t="s">
        <v>1858</v>
      </c>
    </row>
    <row r="346" spans="1:65" s="2" customFormat="1" ht="16.5" customHeight="1">
      <c r="A346" s="31"/>
      <c r="B346" s="32"/>
      <c r="C346" s="203" t="s">
        <v>1859</v>
      </c>
      <c r="D346" s="203" t="s">
        <v>480</v>
      </c>
      <c r="E346" s="204" t="s">
        <v>1860</v>
      </c>
      <c r="F346" s="205" t="s">
        <v>1861</v>
      </c>
      <c r="G346" s="206" t="s">
        <v>192</v>
      </c>
      <c r="H346" s="207">
        <v>2</v>
      </c>
      <c r="I346" s="208"/>
      <c r="J346" s="209">
        <f t="shared" si="90"/>
        <v>0</v>
      </c>
      <c r="K346" s="210"/>
      <c r="L346" s="211"/>
      <c r="M346" s="212" t="s">
        <v>1</v>
      </c>
      <c r="N346" s="213" t="s">
        <v>44</v>
      </c>
      <c r="O346" s="68"/>
      <c r="P346" s="194">
        <f t="shared" si="91"/>
        <v>0</v>
      </c>
      <c r="Q346" s="194">
        <v>0.0067</v>
      </c>
      <c r="R346" s="194">
        <f t="shared" si="92"/>
        <v>0.0134</v>
      </c>
      <c r="S346" s="194">
        <v>0</v>
      </c>
      <c r="T346" s="195">
        <f t="shared" si="93"/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96" t="s">
        <v>330</v>
      </c>
      <c r="AT346" s="196" t="s">
        <v>480</v>
      </c>
      <c r="AU346" s="196" t="s">
        <v>89</v>
      </c>
      <c r="AY346" s="14" t="s">
        <v>186</v>
      </c>
      <c r="BE346" s="197">
        <f t="shared" si="94"/>
        <v>0</v>
      </c>
      <c r="BF346" s="197">
        <f t="shared" si="95"/>
        <v>0</v>
      </c>
      <c r="BG346" s="197">
        <f t="shared" si="96"/>
        <v>0</v>
      </c>
      <c r="BH346" s="197">
        <f t="shared" si="97"/>
        <v>0</v>
      </c>
      <c r="BI346" s="197">
        <f t="shared" si="98"/>
        <v>0</v>
      </c>
      <c r="BJ346" s="14" t="s">
        <v>87</v>
      </c>
      <c r="BK346" s="197">
        <f t="shared" si="99"/>
        <v>0</v>
      </c>
      <c r="BL346" s="14" t="s">
        <v>256</v>
      </c>
      <c r="BM346" s="196" t="s">
        <v>1862</v>
      </c>
    </row>
    <row r="347" spans="1:65" s="2" customFormat="1" ht="16.5" customHeight="1">
      <c r="A347" s="31"/>
      <c r="B347" s="32"/>
      <c r="C347" s="184" t="s">
        <v>1863</v>
      </c>
      <c r="D347" s="184" t="s">
        <v>189</v>
      </c>
      <c r="E347" s="185" t="s">
        <v>1864</v>
      </c>
      <c r="F347" s="186" t="s">
        <v>1865</v>
      </c>
      <c r="G347" s="187" t="s">
        <v>192</v>
      </c>
      <c r="H347" s="188">
        <v>3</v>
      </c>
      <c r="I347" s="189"/>
      <c r="J347" s="190">
        <f t="shared" si="90"/>
        <v>0</v>
      </c>
      <c r="K347" s="191"/>
      <c r="L347" s="36"/>
      <c r="M347" s="192" t="s">
        <v>1</v>
      </c>
      <c r="N347" s="193" t="s">
        <v>44</v>
      </c>
      <c r="O347" s="68"/>
      <c r="P347" s="194">
        <f t="shared" si="91"/>
        <v>0</v>
      </c>
      <c r="Q347" s="194">
        <v>1E-05</v>
      </c>
      <c r="R347" s="194">
        <f t="shared" si="92"/>
        <v>3.0000000000000004E-05</v>
      </c>
      <c r="S347" s="194">
        <v>0</v>
      </c>
      <c r="T347" s="195">
        <f t="shared" si="93"/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96" t="s">
        <v>256</v>
      </c>
      <c r="AT347" s="196" t="s">
        <v>189</v>
      </c>
      <c r="AU347" s="196" t="s">
        <v>89</v>
      </c>
      <c r="AY347" s="14" t="s">
        <v>186</v>
      </c>
      <c r="BE347" s="197">
        <f t="shared" si="94"/>
        <v>0</v>
      </c>
      <c r="BF347" s="197">
        <f t="shared" si="95"/>
        <v>0</v>
      </c>
      <c r="BG347" s="197">
        <f t="shared" si="96"/>
        <v>0</v>
      </c>
      <c r="BH347" s="197">
        <f t="shared" si="97"/>
        <v>0</v>
      </c>
      <c r="BI347" s="197">
        <f t="shared" si="98"/>
        <v>0</v>
      </c>
      <c r="BJ347" s="14" t="s">
        <v>87</v>
      </c>
      <c r="BK347" s="197">
        <f t="shared" si="99"/>
        <v>0</v>
      </c>
      <c r="BL347" s="14" t="s">
        <v>256</v>
      </c>
      <c r="BM347" s="196" t="s">
        <v>1866</v>
      </c>
    </row>
    <row r="348" spans="1:65" s="2" customFormat="1" ht="16.5" customHeight="1">
      <c r="A348" s="31"/>
      <c r="B348" s="32"/>
      <c r="C348" s="203" t="s">
        <v>1867</v>
      </c>
      <c r="D348" s="203" t="s">
        <v>480</v>
      </c>
      <c r="E348" s="204" t="s">
        <v>1868</v>
      </c>
      <c r="F348" s="205" t="s">
        <v>1869</v>
      </c>
      <c r="G348" s="206" t="s">
        <v>192</v>
      </c>
      <c r="H348" s="207">
        <v>3</v>
      </c>
      <c r="I348" s="208"/>
      <c r="J348" s="209">
        <f t="shared" si="90"/>
        <v>0</v>
      </c>
      <c r="K348" s="210"/>
      <c r="L348" s="211"/>
      <c r="M348" s="212" t="s">
        <v>1</v>
      </c>
      <c r="N348" s="213" t="s">
        <v>44</v>
      </c>
      <c r="O348" s="68"/>
      <c r="P348" s="194">
        <f t="shared" si="91"/>
        <v>0</v>
      </c>
      <c r="Q348" s="194">
        <v>0.0009</v>
      </c>
      <c r="R348" s="194">
        <f t="shared" si="92"/>
        <v>0.0027</v>
      </c>
      <c r="S348" s="194">
        <v>0</v>
      </c>
      <c r="T348" s="195">
        <f t="shared" si="93"/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96" t="s">
        <v>330</v>
      </c>
      <c r="AT348" s="196" t="s">
        <v>480</v>
      </c>
      <c r="AU348" s="196" t="s">
        <v>89</v>
      </c>
      <c r="AY348" s="14" t="s">
        <v>186</v>
      </c>
      <c r="BE348" s="197">
        <f t="shared" si="94"/>
        <v>0</v>
      </c>
      <c r="BF348" s="197">
        <f t="shared" si="95"/>
        <v>0</v>
      </c>
      <c r="BG348" s="197">
        <f t="shared" si="96"/>
        <v>0</v>
      </c>
      <c r="BH348" s="197">
        <f t="shared" si="97"/>
        <v>0</v>
      </c>
      <c r="BI348" s="197">
        <f t="shared" si="98"/>
        <v>0</v>
      </c>
      <c r="BJ348" s="14" t="s">
        <v>87</v>
      </c>
      <c r="BK348" s="197">
        <f t="shared" si="99"/>
        <v>0</v>
      </c>
      <c r="BL348" s="14" t="s">
        <v>256</v>
      </c>
      <c r="BM348" s="196" t="s">
        <v>1870</v>
      </c>
    </row>
    <row r="349" spans="1:65" s="2" customFormat="1" ht="16.5" customHeight="1">
      <c r="A349" s="31"/>
      <c r="B349" s="32"/>
      <c r="C349" s="184" t="s">
        <v>1871</v>
      </c>
      <c r="D349" s="184" t="s">
        <v>189</v>
      </c>
      <c r="E349" s="185" t="s">
        <v>1872</v>
      </c>
      <c r="F349" s="186" t="s">
        <v>1873</v>
      </c>
      <c r="G349" s="187" t="s">
        <v>192</v>
      </c>
      <c r="H349" s="188">
        <v>4</v>
      </c>
      <c r="I349" s="189"/>
      <c r="J349" s="190">
        <f t="shared" si="90"/>
        <v>0</v>
      </c>
      <c r="K349" s="191"/>
      <c r="L349" s="36"/>
      <c r="M349" s="192" t="s">
        <v>1</v>
      </c>
      <c r="N349" s="193" t="s">
        <v>44</v>
      </c>
      <c r="O349" s="68"/>
      <c r="P349" s="194">
        <f t="shared" si="91"/>
        <v>0</v>
      </c>
      <c r="Q349" s="194">
        <v>0.00022</v>
      </c>
      <c r="R349" s="194">
        <f t="shared" si="92"/>
        <v>0.00088</v>
      </c>
      <c r="S349" s="194">
        <v>0</v>
      </c>
      <c r="T349" s="195">
        <f t="shared" si="93"/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96" t="s">
        <v>256</v>
      </c>
      <c r="AT349" s="196" t="s">
        <v>189</v>
      </c>
      <c r="AU349" s="196" t="s">
        <v>89</v>
      </c>
      <c r="AY349" s="14" t="s">
        <v>186</v>
      </c>
      <c r="BE349" s="197">
        <f t="shared" si="94"/>
        <v>0</v>
      </c>
      <c r="BF349" s="197">
        <f t="shared" si="95"/>
        <v>0</v>
      </c>
      <c r="BG349" s="197">
        <f t="shared" si="96"/>
        <v>0</v>
      </c>
      <c r="BH349" s="197">
        <f t="shared" si="97"/>
        <v>0</v>
      </c>
      <c r="BI349" s="197">
        <f t="shared" si="98"/>
        <v>0</v>
      </c>
      <c r="BJ349" s="14" t="s">
        <v>87</v>
      </c>
      <c r="BK349" s="197">
        <f t="shared" si="99"/>
        <v>0</v>
      </c>
      <c r="BL349" s="14" t="s">
        <v>256</v>
      </c>
      <c r="BM349" s="196" t="s">
        <v>1874</v>
      </c>
    </row>
    <row r="350" spans="1:65" s="2" customFormat="1" ht="21.75" customHeight="1">
      <c r="A350" s="31"/>
      <c r="B350" s="32"/>
      <c r="C350" s="203" t="s">
        <v>1875</v>
      </c>
      <c r="D350" s="203" t="s">
        <v>480</v>
      </c>
      <c r="E350" s="204" t="s">
        <v>1876</v>
      </c>
      <c r="F350" s="205" t="s">
        <v>1877</v>
      </c>
      <c r="G350" s="206" t="s">
        <v>192</v>
      </c>
      <c r="H350" s="207">
        <v>4</v>
      </c>
      <c r="I350" s="208"/>
      <c r="J350" s="209">
        <f t="shared" si="90"/>
        <v>0</v>
      </c>
      <c r="K350" s="210"/>
      <c r="L350" s="211"/>
      <c r="M350" s="212" t="s">
        <v>1</v>
      </c>
      <c r="N350" s="213" t="s">
        <v>44</v>
      </c>
      <c r="O350" s="68"/>
      <c r="P350" s="194">
        <f t="shared" si="91"/>
        <v>0</v>
      </c>
      <c r="Q350" s="194">
        <v>0.01225</v>
      </c>
      <c r="R350" s="194">
        <f t="shared" si="92"/>
        <v>0.049</v>
      </c>
      <c r="S350" s="194">
        <v>0</v>
      </c>
      <c r="T350" s="195">
        <f t="shared" si="93"/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96" t="s">
        <v>330</v>
      </c>
      <c r="AT350" s="196" t="s">
        <v>480</v>
      </c>
      <c r="AU350" s="196" t="s">
        <v>89</v>
      </c>
      <c r="AY350" s="14" t="s">
        <v>186</v>
      </c>
      <c r="BE350" s="197">
        <f t="shared" si="94"/>
        <v>0</v>
      </c>
      <c r="BF350" s="197">
        <f t="shared" si="95"/>
        <v>0</v>
      </c>
      <c r="BG350" s="197">
        <f t="shared" si="96"/>
        <v>0</v>
      </c>
      <c r="BH350" s="197">
        <f t="shared" si="97"/>
        <v>0</v>
      </c>
      <c r="BI350" s="197">
        <f t="shared" si="98"/>
        <v>0</v>
      </c>
      <c r="BJ350" s="14" t="s">
        <v>87</v>
      </c>
      <c r="BK350" s="197">
        <f t="shared" si="99"/>
        <v>0</v>
      </c>
      <c r="BL350" s="14" t="s">
        <v>256</v>
      </c>
      <c r="BM350" s="196" t="s">
        <v>1878</v>
      </c>
    </row>
    <row r="351" spans="1:47" s="2" customFormat="1" ht="19.5">
      <c r="A351" s="31"/>
      <c r="B351" s="32"/>
      <c r="C351" s="33"/>
      <c r="D351" s="198" t="s">
        <v>206</v>
      </c>
      <c r="E351" s="33"/>
      <c r="F351" s="199" t="s">
        <v>1879</v>
      </c>
      <c r="G351" s="33"/>
      <c r="H351" s="33"/>
      <c r="I351" s="200"/>
      <c r="J351" s="33"/>
      <c r="K351" s="33"/>
      <c r="L351" s="36"/>
      <c r="M351" s="201"/>
      <c r="N351" s="202"/>
      <c r="O351" s="68"/>
      <c r="P351" s="68"/>
      <c r="Q351" s="68"/>
      <c r="R351" s="68"/>
      <c r="S351" s="68"/>
      <c r="T351" s="69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T351" s="14" t="s">
        <v>206</v>
      </c>
      <c r="AU351" s="14" t="s">
        <v>89</v>
      </c>
    </row>
    <row r="352" spans="1:65" s="2" customFormat="1" ht="16.5" customHeight="1">
      <c r="A352" s="31"/>
      <c r="B352" s="32"/>
      <c r="C352" s="184" t="s">
        <v>1880</v>
      </c>
      <c r="D352" s="184" t="s">
        <v>189</v>
      </c>
      <c r="E352" s="185" t="s">
        <v>1422</v>
      </c>
      <c r="F352" s="186" t="s">
        <v>1423</v>
      </c>
      <c r="G352" s="187" t="s">
        <v>270</v>
      </c>
      <c r="H352" s="188">
        <v>2.086</v>
      </c>
      <c r="I352" s="189"/>
      <c r="J352" s="190">
        <f>ROUND(I352*H352,1)</f>
        <v>0</v>
      </c>
      <c r="K352" s="191"/>
      <c r="L352" s="36"/>
      <c r="M352" s="192" t="s">
        <v>1</v>
      </c>
      <c r="N352" s="193" t="s">
        <v>44</v>
      </c>
      <c r="O352" s="68"/>
      <c r="P352" s="194">
        <f>O352*H352</f>
        <v>0</v>
      </c>
      <c r="Q352" s="194">
        <v>0</v>
      </c>
      <c r="R352" s="194">
        <f>Q352*H352</f>
        <v>0</v>
      </c>
      <c r="S352" s="194">
        <v>0</v>
      </c>
      <c r="T352" s="195">
        <f>S352*H352</f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96" t="s">
        <v>256</v>
      </c>
      <c r="AT352" s="196" t="s">
        <v>189</v>
      </c>
      <c r="AU352" s="196" t="s">
        <v>89</v>
      </c>
      <c r="AY352" s="14" t="s">
        <v>186</v>
      </c>
      <c r="BE352" s="197">
        <f>IF(N352="základní",J352,0)</f>
        <v>0</v>
      </c>
      <c r="BF352" s="197">
        <f>IF(N352="snížená",J352,0)</f>
        <v>0</v>
      </c>
      <c r="BG352" s="197">
        <f>IF(N352="zákl. přenesená",J352,0)</f>
        <v>0</v>
      </c>
      <c r="BH352" s="197">
        <f>IF(N352="sníž. přenesená",J352,0)</f>
        <v>0</v>
      </c>
      <c r="BI352" s="197">
        <f>IF(N352="nulová",J352,0)</f>
        <v>0</v>
      </c>
      <c r="BJ352" s="14" t="s">
        <v>87</v>
      </c>
      <c r="BK352" s="197">
        <f>ROUND(I352*H352,1)</f>
        <v>0</v>
      </c>
      <c r="BL352" s="14" t="s">
        <v>256</v>
      </c>
      <c r="BM352" s="196" t="s">
        <v>1881</v>
      </c>
    </row>
    <row r="353" spans="1:65" s="2" customFormat="1" ht="16.5" customHeight="1">
      <c r="A353" s="31"/>
      <c r="B353" s="32"/>
      <c r="C353" s="184" t="s">
        <v>1882</v>
      </c>
      <c r="D353" s="184" t="s">
        <v>189</v>
      </c>
      <c r="E353" s="185" t="s">
        <v>1295</v>
      </c>
      <c r="F353" s="186" t="s">
        <v>1296</v>
      </c>
      <c r="G353" s="187" t="s">
        <v>270</v>
      </c>
      <c r="H353" s="188">
        <v>2.086</v>
      </c>
      <c r="I353" s="189"/>
      <c r="J353" s="190">
        <f>ROUND(I353*H353,1)</f>
        <v>0</v>
      </c>
      <c r="K353" s="191"/>
      <c r="L353" s="36"/>
      <c r="M353" s="192" t="s">
        <v>1</v>
      </c>
      <c r="N353" s="193" t="s">
        <v>44</v>
      </c>
      <c r="O353" s="68"/>
      <c r="P353" s="194">
        <f>O353*H353</f>
        <v>0</v>
      </c>
      <c r="Q353" s="194">
        <v>0</v>
      </c>
      <c r="R353" s="194">
        <f>Q353*H353</f>
        <v>0</v>
      </c>
      <c r="S353" s="194">
        <v>0</v>
      </c>
      <c r="T353" s="195">
        <f>S353*H353</f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96" t="s">
        <v>256</v>
      </c>
      <c r="AT353" s="196" t="s">
        <v>189</v>
      </c>
      <c r="AU353" s="196" t="s">
        <v>89</v>
      </c>
      <c r="AY353" s="14" t="s">
        <v>186</v>
      </c>
      <c r="BE353" s="197">
        <f>IF(N353="základní",J353,0)</f>
        <v>0</v>
      </c>
      <c r="BF353" s="197">
        <f>IF(N353="snížená",J353,0)</f>
        <v>0</v>
      </c>
      <c r="BG353" s="197">
        <f>IF(N353="zákl. přenesená",J353,0)</f>
        <v>0</v>
      </c>
      <c r="BH353" s="197">
        <f>IF(N353="sníž. přenesená",J353,0)</f>
        <v>0</v>
      </c>
      <c r="BI353" s="197">
        <f>IF(N353="nulová",J353,0)</f>
        <v>0</v>
      </c>
      <c r="BJ353" s="14" t="s">
        <v>87</v>
      </c>
      <c r="BK353" s="197">
        <f>ROUND(I353*H353,1)</f>
        <v>0</v>
      </c>
      <c r="BL353" s="14" t="s">
        <v>256</v>
      </c>
      <c r="BM353" s="196" t="s">
        <v>1883</v>
      </c>
    </row>
    <row r="354" spans="1:65" s="2" customFormat="1" ht="16.5" customHeight="1">
      <c r="A354" s="31"/>
      <c r="B354" s="32"/>
      <c r="C354" s="184" t="s">
        <v>1884</v>
      </c>
      <c r="D354" s="184" t="s">
        <v>189</v>
      </c>
      <c r="E354" s="185" t="s">
        <v>1298</v>
      </c>
      <c r="F354" s="186" t="s">
        <v>1299</v>
      </c>
      <c r="G354" s="187" t="s">
        <v>270</v>
      </c>
      <c r="H354" s="188">
        <v>2.086</v>
      </c>
      <c r="I354" s="189"/>
      <c r="J354" s="190">
        <f>ROUND(I354*H354,1)</f>
        <v>0</v>
      </c>
      <c r="K354" s="191"/>
      <c r="L354" s="36"/>
      <c r="M354" s="192" t="s">
        <v>1</v>
      </c>
      <c r="N354" s="193" t="s">
        <v>44</v>
      </c>
      <c r="O354" s="68"/>
      <c r="P354" s="194">
        <f>O354*H354</f>
        <v>0</v>
      </c>
      <c r="Q354" s="194">
        <v>0</v>
      </c>
      <c r="R354" s="194">
        <f>Q354*H354</f>
        <v>0</v>
      </c>
      <c r="S354" s="194">
        <v>0</v>
      </c>
      <c r="T354" s="195">
        <f>S354*H354</f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96" t="s">
        <v>256</v>
      </c>
      <c r="AT354" s="196" t="s">
        <v>189</v>
      </c>
      <c r="AU354" s="196" t="s">
        <v>89</v>
      </c>
      <c r="AY354" s="14" t="s">
        <v>186</v>
      </c>
      <c r="BE354" s="197">
        <f>IF(N354="základní",J354,0)</f>
        <v>0</v>
      </c>
      <c r="BF354" s="197">
        <f>IF(N354="snížená",J354,0)</f>
        <v>0</v>
      </c>
      <c r="BG354" s="197">
        <f>IF(N354="zákl. přenesená",J354,0)</f>
        <v>0</v>
      </c>
      <c r="BH354" s="197">
        <f>IF(N354="sníž. přenesená",J354,0)</f>
        <v>0</v>
      </c>
      <c r="BI354" s="197">
        <f>IF(N354="nulová",J354,0)</f>
        <v>0</v>
      </c>
      <c r="BJ354" s="14" t="s">
        <v>87</v>
      </c>
      <c r="BK354" s="197">
        <f>ROUND(I354*H354,1)</f>
        <v>0</v>
      </c>
      <c r="BL354" s="14" t="s">
        <v>256</v>
      </c>
      <c r="BM354" s="196" t="s">
        <v>1885</v>
      </c>
    </row>
    <row r="355" spans="2:63" s="12" customFormat="1" ht="22.9" customHeight="1">
      <c r="B355" s="168"/>
      <c r="C355" s="169"/>
      <c r="D355" s="170" t="s">
        <v>78</v>
      </c>
      <c r="E355" s="182" t="s">
        <v>627</v>
      </c>
      <c r="F355" s="182" t="s">
        <v>628</v>
      </c>
      <c r="G355" s="169"/>
      <c r="H355" s="169"/>
      <c r="I355" s="172"/>
      <c r="J355" s="183">
        <f>BK355</f>
        <v>0</v>
      </c>
      <c r="K355" s="169"/>
      <c r="L355" s="174"/>
      <c r="M355" s="175"/>
      <c r="N355" s="176"/>
      <c r="O355" s="176"/>
      <c r="P355" s="177">
        <f>SUM(P356:P368)</f>
        <v>0</v>
      </c>
      <c r="Q355" s="176"/>
      <c r="R355" s="177">
        <f>SUM(R356:R368)</f>
        <v>0.07712000000000001</v>
      </c>
      <c r="S355" s="176"/>
      <c r="T355" s="178">
        <f>SUM(T356:T368)</f>
        <v>0.0276</v>
      </c>
      <c r="AR355" s="179" t="s">
        <v>89</v>
      </c>
      <c r="AT355" s="180" t="s">
        <v>78</v>
      </c>
      <c r="AU355" s="180" t="s">
        <v>87</v>
      </c>
      <c r="AY355" s="179" t="s">
        <v>186</v>
      </c>
      <c r="BK355" s="181">
        <f>SUM(BK356:BK368)</f>
        <v>0</v>
      </c>
    </row>
    <row r="356" spans="1:65" s="2" customFormat="1" ht="16.5" customHeight="1">
      <c r="A356" s="31"/>
      <c r="B356" s="32"/>
      <c r="C356" s="184" t="s">
        <v>1886</v>
      </c>
      <c r="D356" s="184" t="s">
        <v>189</v>
      </c>
      <c r="E356" s="185" t="s">
        <v>1887</v>
      </c>
      <c r="F356" s="186" t="s">
        <v>1888</v>
      </c>
      <c r="G356" s="187" t="s">
        <v>192</v>
      </c>
      <c r="H356" s="188">
        <v>4</v>
      </c>
      <c r="I356" s="189"/>
      <c r="J356" s="190">
        <f aca="true" t="shared" si="100" ref="J356:J364">ROUND(I356*H356,1)</f>
        <v>0</v>
      </c>
      <c r="K356" s="191"/>
      <c r="L356" s="36"/>
      <c r="M356" s="192" t="s">
        <v>1</v>
      </c>
      <c r="N356" s="193" t="s">
        <v>44</v>
      </c>
      <c r="O356" s="68"/>
      <c r="P356" s="194">
        <f aca="true" t="shared" si="101" ref="P356:P364">O356*H356</f>
        <v>0</v>
      </c>
      <c r="Q356" s="194">
        <v>0</v>
      </c>
      <c r="R356" s="194">
        <f aca="true" t="shared" si="102" ref="R356:R364">Q356*H356</f>
        <v>0</v>
      </c>
      <c r="S356" s="194">
        <v>0</v>
      </c>
      <c r="T356" s="195">
        <f aca="true" t="shared" si="103" ref="T356:T364">S356*H356</f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96" t="s">
        <v>256</v>
      </c>
      <c r="AT356" s="196" t="s">
        <v>189</v>
      </c>
      <c r="AU356" s="196" t="s">
        <v>89</v>
      </c>
      <c r="AY356" s="14" t="s">
        <v>186</v>
      </c>
      <c r="BE356" s="197">
        <f aca="true" t="shared" si="104" ref="BE356:BE364">IF(N356="základní",J356,0)</f>
        <v>0</v>
      </c>
      <c r="BF356" s="197">
        <f aca="true" t="shared" si="105" ref="BF356:BF364">IF(N356="snížená",J356,0)</f>
        <v>0</v>
      </c>
      <c r="BG356" s="197">
        <f aca="true" t="shared" si="106" ref="BG356:BG364">IF(N356="zákl. přenesená",J356,0)</f>
        <v>0</v>
      </c>
      <c r="BH356" s="197">
        <f aca="true" t="shared" si="107" ref="BH356:BH364">IF(N356="sníž. přenesená",J356,0)</f>
        <v>0</v>
      </c>
      <c r="BI356" s="197">
        <f aca="true" t="shared" si="108" ref="BI356:BI364">IF(N356="nulová",J356,0)</f>
        <v>0</v>
      </c>
      <c r="BJ356" s="14" t="s">
        <v>87</v>
      </c>
      <c r="BK356" s="197">
        <f aca="true" t="shared" si="109" ref="BK356:BK364">ROUND(I356*H356,1)</f>
        <v>0</v>
      </c>
      <c r="BL356" s="14" t="s">
        <v>256</v>
      </c>
      <c r="BM356" s="196" t="s">
        <v>1889</v>
      </c>
    </row>
    <row r="357" spans="1:65" s="2" customFormat="1" ht="16.5" customHeight="1">
      <c r="A357" s="31"/>
      <c r="B357" s="32"/>
      <c r="C357" s="203" t="s">
        <v>1890</v>
      </c>
      <c r="D357" s="203" t="s">
        <v>480</v>
      </c>
      <c r="E357" s="204" t="s">
        <v>1891</v>
      </c>
      <c r="F357" s="205" t="s">
        <v>1892</v>
      </c>
      <c r="G357" s="206" t="s">
        <v>192</v>
      </c>
      <c r="H357" s="207">
        <v>4</v>
      </c>
      <c r="I357" s="208"/>
      <c r="J357" s="209">
        <f t="shared" si="100"/>
        <v>0</v>
      </c>
      <c r="K357" s="210"/>
      <c r="L357" s="211"/>
      <c r="M357" s="212" t="s">
        <v>1</v>
      </c>
      <c r="N357" s="213" t="s">
        <v>44</v>
      </c>
      <c r="O357" s="68"/>
      <c r="P357" s="194">
        <f t="shared" si="101"/>
        <v>0</v>
      </c>
      <c r="Q357" s="194">
        <v>0.017</v>
      </c>
      <c r="R357" s="194">
        <f t="shared" si="102"/>
        <v>0.068</v>
      </c>
      <c r="S357" s="194">
        <v>0</v>
      </c>
      <c r="T357" s="195">
        <f t="shared" si="103"/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96" t="s">
        <v>330</v>
      </c>
      <c r="AT357" s="196" t="s">
        <v>480</v>
      </c>
      <c r="AU357" s="196" t="s">
        <v>89</v>
      </c>
      <c r="AY357" s="14" t="s">
        <v>186</v>
      </c>
      <c r="BE357" s="197">
        <f t="shared" si="104"/>
        <v>0</v>
      </c>
      <c r="BF357" s="197">
        <f t="shared" si="105"/>
        <v>0</v>
      </c>
      <c r="BG357" s="197">
        <f t="shared" si="106"/>
        <v>0</v>
      </c>
      <c r="BH357" s="197">
        <f t="shared" si="107"/>
        <v>0</v>
      </c>
      <c r="BI357" s="197">
        <f t="shared" si="108"/>
        <v>0</v>
      </c>
      <c r="BJ357" s="14" t="s">
        <v>87</v>
      </c>
      <c r="BK357" s="197">
        <f t="shared" si="109"/>
        <v>0</v>
      </c>
      <c r="BL357" s="14" t="s">
        <v>256</v>
      </c>
      <c r="BM357" s="196" t="s">
        <v>1893</v>
      </c>
    </row>
    <row r="358" spans="1:65" s="2" customFormat="1" ht="16.5" customHeight="1">
      <c r="A358" s="31"/>
      <c r="B358" s="32"/>
      <c r="C358" s="184" t="s">
        <v>1894</v>
      </c>
      <c r="D358" s="184" t="s">
        <v>189</v>
      </c>
      <c r="E358" s="185" t="s">
        <v>1895</v>
      </c>
      <c r="F358" s="186" t="s">
        <v>1896</v>
      </c>
      <c r="G358" s="187" t="s">
        <v>192</v>
      </c>
      <c r="H358" s="188">
        <v>4</v>
      </c>
      <c r="I358" s="189"/>
      <c r="J358" s="190">
        <f t="shared" si="100"/>
        <v>0</v>
      </c>
      <c r="K358" s="191"/>
      <c r="L358" s="36"/>
      <c r="M358" s="192" t="s">
        <v>1</v>
      </c>
      <c r="N358" s="193" t="s">
        <v>44</v>
      </c>
      <c r="O358" s="68"/>
      <c r="P358" s="194">
        <f t="shared" si="101"/>
        <v>0</v>
      </c>
      <c r="Q358" s="194">
        <v>0</v>
      </c>
      <c r="R358" s="194">
        <f t="shared" si="102"/>
        <v>0</v>
      </c>
      <c r="S358" s="194">
        <v>0</v>
      </c>
      <c r="T358" s="195">
        <f t="shared" si="103"/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96" t="s">
        <v>193</v>
      </c>
      <c r="AT358" s="196" t="s">
        <v>189</v>
      </c>
      <c r="AU358" s="196" t="s">
        <v>89</v>
      </c>
      <c r="AY358" s="14" t="s">
        <v>186</v>
      </c>
      <c r="BE358" s="197">
        <f t="shared" si="104"/>
        <v>0</v>
      </c>
      <c r="BF358" s="197">
        <f t="shared" si="105"/>
        <v>0</v>
      </c>
      <c r="BG358" s="197">
        <f t="shared" si="106"/>
        <v>0</v>
      </c>
      <c r="BH358" s="197">
        <f t="shared" si="107"/>
        <v>0</v>
      </c>
      <c r="BI358" s="197">
        <f t="shared" si="108"/>
        <v>0</v>
      </c>
      <c r="BJ358" s="14" t="s">
        <v>87</v>
      </c>
      <c r="BK358" s="197">
        <f t="shared" si="109"/>
        <v>0</v>
      </c>
      <c r="BL358" s="14" t="s">
        <v>193</v>
      </c>
      <c r="BM358" s="196" t="s">
        <v>1897</v>
      </c>
    </row>
    <row r="359" spans="1:65" s="2" customFormat="1" ht="16.5" customHeight="1">
      <c r="A359" s="31"/>
      <c r="B359" s="32"/>
      <c r="C359" s="203" t="s">
        <v>1898</v>
      </c>
      <c r="D359" s="203" t="s">
        <v>480</v>
      </c>
      <c r="E359" s="204" t="s">
        <v>1899</v>
      </c>
      <c r="F359" s="205" t="s">
        <v>1900</v>
      </c>
      <c r="G359" s="206" t="s">
        <v>192</v>
      </c>
      <c r="H359" s="207">
        <v>4</v>
      </c>
      <c r="I359" s="208"/>
      <c r="J359" s="209">
        <f t="shared" si="100"/>
        <v>0</v>
      </c>
      <c r="K359" s="210"/>
      <c r="L359" s="211"/>
      <c r="M359" s="212" t="s">
        <v>1</v>
      </c>
      <c r="N359" s="213" t="s">
        <v>44</v>
      </c>
      <c r="O359" s="68"/>
      <c r="P359" s="194">
        <f t="shared" si="101"/>
        <v>0</v>
      </c>
      <c r="Q359" s="194">
        <v>0.0012</v>
      </c>
      <c r="R359" s="194">
        <f t="shared" si="102"/>
        <v>0.0048</v>
      </c>
      <c r="S359" s="194">
        <v>0</v>
      </c>
      <c r="T359" s="195">
        <f t="shared" si="103"/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96" t="s">
        <v>221</v>
      </c>
      <c r="AT359" s="196" t="s">
        <v>480</v>
      </c>
      <c r="AU359" s="196" t="s">
        <v>89</v>
      </c>
      <c r="AY359" s="14" t="s">
        <v>186</v>
      </c>
      <c r="BE359" s="197">
        <f t="shared" si="104"/>
        <v>0</v>
      </c>
      <c r="BF359" s="197">
        <f t="shared" si="105"/>
        <v>0</v>
      </c>
      <c r="BG359" s="197">
        <f t="shared" si="106"/>
        <v>0</v>
      </c>
      <c r="BH359" s="197">
        <f t="shared" si="107"/>
        <v>0</v>
      </c>
      <c r="BI359" s="197">
        <f t="shared" si="108"/>
        <v>0</v>
      </c>
      <c r="BJ359" s="14" t="s">
        <v>87</v>
      </c>
      <c r="BK359" s="197">
        <f t="shared" si="109"/>
        <v>0</v>
      </c>
      <c r="BL359" s="14" t="s">
        <v>193</v>
      </c>
      <c r="BM359" s="196" t="s">
        <v>1901</v>
      </c>
    </row>
    <row r="360" spans="1:65" s="2" customFormat="1" ht="16.5" customHeight="1">
      <c r="A360" s="31"/>
      <c r="B360" s="32"/>
      <c r="C360" s="184" t="s">
        <v>1902</v>
      </c>
      <c r="D360" s="184" t="s">
        <v>189</v>
      </c>
      <c r="E360" s="185" t="s">
        <v>630</v>
      </c>
      <c r="F360" s="186" t="s">
        <v>631</v>
      </c>
      <c r="G360" s="187" t="s">
        <v>192</v>
      </c>
      <c r="H360" s="188">
        <v>1</v>
      </c>
      <c r="I360" s="189"/>
      <c r="J360" s="190">
        <f t="shared" si="100"/>
        <v>0</v>
      </c>
      <c r="K360" s="191"/>
      <c r="L360" s="36"/>
      <c r="M360" s="192" t="s">
        <v>1</v>
      </c>
      <c r="N360" s="193" t="s">
        <v>44</v>
      </c>
      <c r="O360" s="68"/>
      <c r="P360" s="194">
        <f t="shared" si="101"/>
        <v>0</v>
      </c>
      <c r="Q360" s="194">
        <v>0</v>
      </c>
      <c r="R360" s="194">
        <f t="shared" si="102"/>
        <v>0</v>
      </c>
      <c r="S360" s="194">
        <v>0.0018</v>
      </c>
      <c r="T360" s="195">
        <f t="shared" si="103"/>
        <v>0.0018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96" t="s">
        <v>256</v>
      </c>
      <c r="AT360" s="196" t="s">
        <v>189</v>
      </c>
      <c r="AU360" s="196" t="s">
        <v>89</v>
      </c>
      <c r="AY360" s="14" t="s">
        <v>186</v>
      </c>
      <c r="BE360" s="197">
        <f t="shared" si="104"/>
        <v>0</v>
      </c>
      <c r="BF360" s="197">
        <f t="shared" si="105"/>
        <v>0</v>
      </c>
      <c r="BG360" s="197">
        <f t="shared" si="106"/>
        <v>0</v>
      </c>
      <c r="BH360" s="197">
        <f t="shared" si="107"/>
        <v>0</v>
      </c>
      <c r="BI360" s="197">
        <f t="shared" si="108"/>
        <v>0</v>
      </c>
      <c r="BJ360" s="14" t="s">
        <v>87</v>
      </c>
      <c r="BK360" s="197">
        <f t="shared" si="109"/>
        <v>0</v>
      </c>
      <c r="BL360" s="14" t="s">
        <v>256</v>
      </c>
      <c r="BM360" s="196" t="s">
        <v>632</v>
      </c>
    </row>
    <row r="361" spans="1:65" s="2" customFormat="1" ht="16.5" customHeight="1">
      <c r="A361" s="31"/>
      <c r="B361" s="32"/>
      <c r="C361" s="184" t="s">
        <v>1903</v>
      </c>
      <c r="D361" s="184" t="s">
        <v>189</v>
      </c>
      <c r="E361" s="185" t="s">
        <v>634</v>
      </c>
      <c r="F361" s="186" t="s">
        <v>635</v>
      </c>
      <c r="G361" s="187" t="s">
        <v>192</v>
      </c>
      <c r="H361" s="188">
        <v>1</v>
      </c>
      <c r="I361" s="189"/>
      <c r="J361" s="190">
        <f t="shared" si="100"/>
        <v>0</v>
      </c>
      <c r="K361" s="191"/>
      <c r="L361" s="36"/>
      <c r="M361" s="192" t="s">
        <v>1</v>
      </c>
      <c r="N361" s="193" t="s">
        <v>44</v>
      </c>
      <c r="O361" s="68"/>
      <c r="P361" s="194">
        <f t="shared" si="101"/>
        <v>0</v>
      </c>
      <c r="Q361" s="194">
        <v>0</v>
      </c>
      <c r="R361" s="194">
        <f t="shared" si="102"/>
        <v>0</v>
      </c>
      <c r="S361" s="194">
        <v>0.024</v>
      </c>
      <c r="T361" s="195">
        <f t="shared" si="103"/>
        <v>0.024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96" t="s">
        <v>256</v>
      </c>
      <c r="AT361" s="196" t="s">
        <v>189</v>
      </c>
      <c r="AU361" s="196" t="s">
        <v>89</v>
      </c>
      <c r="AY361" s="14" t="s">
        <v>186</v>
      </c>
      <c r="BE361" s="197">
        <f t="shared" si="104"/>
        <v>0</v>
      </c>
      <c r="BF361" s="197">
        <f t="shared" si="105"/>
        <v>0</v>
      </c>
      <c r="BG361" s="197">
        <f t="shared" si="106"/>
        <v>0</v>
      </c>
      <c r="BH361" s="197">
        <f t="shared" si="107"/>
        <v>0</v>
      </c>
      <c r="BI361" s="197">
        <f t="shared" si="108"/>
        <v>0</v>
      </c>
      <c r="BJ361" s="14" t="s">
        <v>87</v>
      </c>
      <c r="BK361" s="197">
        <f t="shared" si="109"/>
        <v>0</v>
      </c>
      <c r="BL361" s="14" t="s">
        <v>256</v>
      </c>
      <c r="BM361" s="196" t="s">
        <v>636</v>
      </c>
    </row>
    <row r="362" spans="1:65" s="2" customFormat="1" ht="16.5" customHeight="1">
      <c r="A362" s="31"/>
      <c r="B362" s="32"/>
      <c r="C362" s="184" t="s">
        <v>1904</v>
      </c>
      <c r="D362" s="184" t="s">
        <v>189</v>
      </c>
      <c r="E362" s="185" t="s">
        <v>1905</v>
      </c>
      <c r="F362" s="186" t="s">
        <v>1906</v>
      </c>
      <c r="G362" s="187" t="s">
        <v>192</v>
      </c>
      <c r="H362" s="188">
        <v>4</v>
      </c>
      <c r="I362" s="189"/>
      <c r="J362" s="190">
        <f t="shared" si="100"/>
        <v>0</v>
      </c>
      <c r="K362" s="191"/>
      <c r="L362" s="36"/>
      <c r="M362" s="192" t="s">
        <v>1</v>
      </c>
      <c r="N362" s="193" t="s">
        <v>44</v>
      </c>
      <c r="O362" s="68"/>
      <c r="P362" s="194">
        <f t="shared" si="101"/>
        <v>0</v>
      </c>
      <c r="Q362" s="194">
        <v>0</v>
      </c>
      <c r="R362" s="194">
        <f t="shared" si="102"/>
        <v>0</v>
      </c>
      <c r="S362" s="194">
        <v>0</v>
      </c>
      <c r="T362" s="195">
        <f t="shared" si="103"/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96" t="s">
        <v>256</v>
      </c>
      <c r="AT362" s="196" t="s">
        <v>189</v>
      </c>
      <c r="AU362" s="196" t="s">
        <v>89</v>
      </c>
      <c r="AY362" s="14" t="s">
        <v>186</v>
      </c>
      <c r="BE362" s="197">
        <f t="shared" si="104"/>
        <v>0</v>
      </c>
      <c r="BF362" s="197">
        <f t="shared" si="105"/>
        <v>0</v>
      </c>
      <c r="BG362" s="197">
        <f t="shared" si="106"/>
        <v>0</v>
      </c>
      <c r="BH362" s="197">
        <f t="shared" si="107"/>
        <v>0</v>
      </c>
      <c r="BI362" s="197">
        <f t="shared" si="108"/>
        <v>0</v>
      </c>
      <c r="BJ362" s="14" t="s">
        <v>87</v>
      </c>
      <c r="BK362" s="197">
        <f t="shared" si="109"/>
        <v>0</v>
      </c>
      <c r="BL362" s="14" t="s">
        <v>256</v>
      </c>
      <c r="BM362" s="196" t="s">
        <v>1907</v>
      </c>
    </row>
    <row r="363" spans="1:65" s="2" customFormat="1" ht="16.5" customHeight="1">
      <c r="A363" s="31"/>
      <c r="B363" s="32"/>
      <c r="C363" s="203" t="s">
        <v>1908</v>
      </c>
      <c r="D363" s="203" t="s">
        <v>480</v>
      </c>
      <c r="E363" s="204" t="s">
        <v>1909</v>
      </c>
      <c r="F363" s="205" t="s">
        <v>1910</v>
      </c>
      <c r="G363" s="206" t="s">
        <v>192</v>
      </c>
      <c r="H363" s="207">
        <v>4</v>
      </c>
      <c r="I363" s="208"/>
      <c r="J363" s="209">
        <f t="shared" si="100"/>
        <v>0</v>
      </c>
      <c r="K363" s="210"/>
      <c r="L363" s="211"/>
      <c r="M363" s="212" t="s">
        <v>1</v>
      </c>
      <c r="N363" s="213" t="s">
        <v>44</v>
      </c>
      <c r="O363" s="68"/>
      <c r="P363" s="194">
        <f t="shared" si="101"/>
        <v>0</v>
      </c>
      <c r="Q363" s="194">
        <v>0.00108</v>
      </c>
      <c r="R363" s="194">
        <f t="shared" si="102"/>
        <v>0.00432</v>
      </c>
      <c r="S363" s="194">
        <v>0</v>
      </c>
      <c r="T363" s="195">
        <f t="shared" si="103"/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96" t="s">
        <v>330</v>
      </c>
      <c r="AT363" s="196" t="s">
        <v>480</v>
      </c>
      <c r="AU363" s="196" t="s">
        <v>89</v>
      </c>
      <c r="AY363" s="14" t="s">
        <v>186</v>
      </c>
      <c r="BE363" s="197">
        <f t="shared" si="104"/>
        <v>0</v>
      </c>
      <c r="BF363" s="197">
        <f t="shared" si="105"/>
        <v>0</v>
      </c>
      <c r="BG363" s="197">
        <f t="shared" si="106"/>
        <v>0</v>
      </c>
      <c r="BH363" s="197">
        <f t="shared" si="107"/>
        <v>0</v>
      </c>
      <c r="BI363" s="197">
        <f t="shared" si="108"/>
        <v>0</v>
      </c>
      <c r="BJ363" s="14" t="s">
        <v>87</v>
      </c>
      <c r="BK363" s="197">
        <f t="shared" si="109"/>
        <v>0</v>
      </c>
      <c r="BL363" s="14" t="s">
        <v>256</v>
      </c>
      <c r="BM363" s="196" t="s">
        <v>1911</v>
      </c>
    </row>
    <row r="364" spans="1:65" s="2" customFormat="1" ht="37.9" customHeight="1">
      <c r="A364" s="31"/>
      <c r="B364" s="32"/>
      <c r="C364" s="184" t="s">
        <v>1912</v>
      </c>
      <c r="D364" s="184" t="s">
        <v>189</v>
      </c>
      <c r="E364" s="185" t="s">
        <v>638</v>
      </c>
      <c r="F364" s="186" t="s">
        <v>1913</v>
      </c>
      <c r="G364" s="187" t="s">
        <v>624</v>
      </c>
      <c r="H364" s="188">
        <v>1</v>
      </c>
      <c r="I364" s="189"/>
      <c r="J364" s="190">
        <f t="shared" si="100"/>
        <v>0</v>
      </c>
      <c r="K364" s="191"/>
      <c r="L364" s="36"/>
      <c r="M364" s="192" t="s">
        <v>1</v>
      </c>
      <c r="N364" s="193" t="s">
        <v>44</v>
      </c>
      <c r="O364" s="68"/>
      <c r="P364" s="194">
        <f t="shared" si="101"/>
        <v>0</v>
      </c>
      <c r="Q364" s="194">
        <v>0</v>
      </c>
      <c r="R364" s="194">
        <f t="shared" si="102"/>
        <v>0</v>
      </c>
      <c r="S364" s="194">
        <v>0.0018</v>
      </c>
      <c r="T364" s="195">
        <f t="shared" si="103"/>
        <v>0.0018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96" t="s">
        <v>256</v>
      </c>
      <c r="AT364" s="196" t="s">
        <v>189</v>
      </c>
      <c r="AU364" s="196" t="s">
        <v>89</v>
      </c>
      <c r="AY364" s="14" t="s">
        <v>186</v>
      </c>
      <c r="BE364" s="197">
        <f t="shared" si="104"/>
        <v>0</v>
      </c>
      <c r="BF364" s="197">
        <f t="shared" si="105"/>
        <v>0</v>
      </c>
      <c r="BG364" s="197">
        <f t="shared" si="106"/>
        <v>0</v>
      </c>
      <c r="BH364" s="197">
        <f t="shared" si="107"/>
        <v>0</v>
      </c>
      <c r="BI364" s="197">
        <f t="shared" si="108"/>
        <v>0</v>
      </c>
      <c r="BJ364" s="14" t="s">
        <v>87</v>
      </c>
      <c r="BK364" s="197">
        <f t="shared" si="109"/>
        <v>0</v>
      </c>
      <c r="BL364" s="14" t="s">
        <v>256</v>
      </c>
      <c r="BM364" s="196" t="s">
        <v>640</v>
      </c>
    </row>
    <row r="365" spans="1:47" s="2" customFormat="1" ht="39">
      <c r="A365" s="31"/>
      <c r="B365" s="32"/>
      <c r="C365" s="33"/>
      <c r="D365" s="198" t="s">
        <v>206</v>
      </c>
      <c r="E365" s="33"/>
      <c r="F365" s="199" t="s">
        <v>1914</v>
      </c>
      <c r="G365" s="33"/>
      <c r="H365" s="33"/>
      <c r="I365" s="200"/>
      <c r="J365" s="33"/>
      <c r="K365" s="33"/>
      <c r="L365" s="36"/>
      <c r="M365" s="201"/>
      <c r="N365" s="202"/>
      <c r="O365" s="68"/>
      <c r="P365" s="68"/>
      <c r="Q365" s="68"/>
      <c r="R365" s="68"/>
      <c r="S365" s="68"/>
      <c r="T365" s="69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T365" s="14" t="s">
        <v>206</v>
      </c>
      <c r="AU365" s="14" t="s">
        <v>89</v>
      </c>
    </row>
    <row r="366" spans="1:65" s="2" customFormat="1" ht="16.5" customHeight="1">
      <c r="A366" s="31"/>
      <c r="B366" s="32"/>
      <c r="C366" s="184" t="s">
        <v>1915</v>
      </c>
      <c r="D366" s="184" t="s">
        <v>189</v>
      </c>
      <c r="E366" s="185" t="s">
        <v>1916</v>
      </c>
      <c r="F366" s="186" t="s">
        <v>1917</v>
      </c>
      <c r="G366" s="187" t="s">
        <v>270</v>
      </c>
      <c r="H366" s="188">
        <v>0.072</v>
      </c>
      <c r="I366" s="189"/>
      <c r="J366" s="190">
        <f>ROUND(I366*H366,1)</f>
        <v>0</v>
      </c>
      <c r="K366" s="191"/>
      <c r="L366" s="36"/>
      <c r="M366" s="192" t="s">
        <v>1</v>
      </c>
      <c r="N366" s="193" t="s">
        <v>44</v>
      </c>
      <c r="O366" s="68"/>
      <c r="P366" s="194">
        <f>O366*H366</f>
        <v>0</v>
      </c>
      <c r="Q366" s="194">
        <v>0</v>
      </c>
      <c r="R366" s="194">
        <f>Q366*H366</f>
        <v>0</v>
      </c>
      <c r="S366" s="194">
        <v>0</v>
      </c>
      <c r="T366" s="195">
        <f>S366*H366</f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96" t="s">
        <v>256</v>
      </c>
      <c r="AT366" s="196" t="s">
        <v>189</v>
      </c>
      <c r="AU366" s="196" t="s">
        <v>89</v>
      </c>
      <c r="AY366" s="14" t="s">
        <v>186</v>
      </c>
      <c r="BE366" s="197">
        <f>IF(N366="základní",J366,0)</f>
        <v>0</v>
      </c>
      <c r="BF366" s="197">
        <f>IF(N366="snížená",J366,0)</f>
        <v>0</v>
      </c>
      <c r="BG366" s="197">
        <f>IF(N366="zákl. přenesená",J366,0)</f>
        <v>0</v>
      </c>
      <c r="BH366" s="197">
        <f>IF(N366="sníž. přenesená",J366,0)</f>
        <v>0</v>
      </c>
      <c r="BI366" s="197">
        <f>IF(N366="nulová",J366,0)</f>
        <v>0</v>
      </c>
      <c r="BJ366" s="14" t="s">
        <v>87</v>
      </c>
      <c r="BK366" s="197">
        <f>ROUND(I366*H366,1)</f>
        <v>0</v>
      </c>
      <c r="BL366" s="14" t="s">
        <v>256</v>
      </c>
      <c r="BM366" s="196" t="s">
        <v>1918</v>
      </c>
    </row>
    <row r="367" spans="1:65" s="2" customFormat="1" ht="16.5" customHeight="1">
      <c r="A367" s="31"/>
      <c r="B367" s="32"/>
      <c r="C367" s="184" t="s">
        <v>1919</v>
      </c>
      <c r="D367" s="184" t="s">
        <v>189</v>
      </c>
      <c r="E367" s="185" t="s">
        <v>1920</v>
      </c>
      <c r="F367" s="186" t="s">
        <v>1921</v>
      </c>
      <c r="G367" s="187" t="s">
        <v>270</v>
      </c>
      <c r="H367" s="188">
        <v>0.072</v>
      </c>
      <c r="I367" s="189"/>
      <c r="J367" s="190">
        <f>ROUND(I367*H367,1)</f>
        <v>0</v>
      </c>
      <c r="K367" s="191"/>
      <c r="L367" s="36"/>
      <c r="M367" s="192" t="s">
        <v>1</v>
      </c>
      <c r="N367" s="193" t="s">
        <v>44</v>
      </c>
      <c r="O367" s="68"/>
      <c r="P367" s="194">
        <f>O367*H367</f>
        <v>0</v>
      </c>
      <c r="Q367" s="194">
        <v>0</v>
      </c>
      <c r="R367" s="194">
        <f>Q367*H367</f>
        <v>0</v>
      </c>
      <c r="S367" s="194">
        <v>0</v>
      </c>
      <c r="T367" s="195">
        <f>S367*H367</f>
        <v>0</v>
      </c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R367" s="196" t="s">
        <v>256</v>
      </c>
      <c r="AT367" s="196" t="s">
        <v>189</v>
      </c>
      <c r="AU367" s="196" t="s">
        <v>89</v>
      </c>
      <c r="AY367" s="14" t="s">
        <v>186</v>
      </c>
      <c r="BE367" s="197">
        <f>IF(N367="základní",J367,0)</f>
        <v>0</v>
      </c>
      <c r="BF367" s="197">
        <f>IF(N367="snížená",J367,0)</f>
        <v>0</v>
      </c>
      <c r="BG367" s="197">
        <f>IF(N367="zákl. přenesená",J367,0)</f>
        <v>0</v>
      </c>
      <c r="BH367" s="197">
        <f>IF(N367="sníž. přenesená",J367,0)</f>
        <v>0</v>
      </c>
      <c r="BI367" s="197">
        <f>IF(N367="nulová",J367,0)</f>
        <v>0</v>
      </c>
      <c r="BJ367" s="14" t="s">
        <v>87</v>
      </c>
      <c r="BK367" s="197">
        <f>ROUND(I367*H367,1)</f>
        <v>0</v>
      </c>
      <c r="BL367" s="14" t="s">
        <v>256</v>
      </c>
      <c r="BM367" s="196" t="s">
        <v>1922</v>
      </c>
    </row>
    <row r="368" spans="1:65" s="2" customFormat="1" ht="16.5" customHeight="1">
      <c r="A368" s="31"/>
      <c r="B368" s="32"/>
      <c r="C368" s="184" t="s">
        <v>1923</v>
      </c>
      <c r="D368" s="184" t="s">
        <v>189</v>
      </c>
      <c r="E368" s="185" t="s">
        <v>1924</v>
      </c>
      <c r="F368" s="186" t="s">
        <v>1925</v>
      </c>
      <c r="G368" s="187" t="s">
        <v>270</v>
      </c>
      <c r="H368" s="188">
        <v>0.072</v>
      </c>
      <c r="I368" s="189"/>
      <c r="J368" s="190">
        <f>ROUND(I368*H368,1)</f>
        <v>0</v>
      </c>
      <c r="K368" s="191"/>
      <c r="L368" s="36"/>
      <c r="M368" s="192" t="s">
        <v>1</v>
      </c>
      <c r="N368" s="193" t="s">
        <v>44</v>
      </c>
      <c r="O368" s="68"/>
      <c r="P368" s="194">
        <f>O368*H368</f>
        <v>0</v>
      </c>
      <c r="Q368" s="194">
        <v>0</v>
      </c>
      <c r="R368" s="194">
        <f>Q368*H368</f>
        <v>0</v>
      </c>
      <c r="S368" s="194">
        <v>0</v>
      </c>
      <c r="T368" s="195">
        <f>S368*H368</f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96" t="s">
        <v>256</v>
      </c>
      <c r="AT368" s="196" t="s">
        <v>189</v>
      </c>
      <c r="AU368" s="196" t="s">
        <v>89</v>
      </c>
      <c r="AY368" s="14" t="s">
        <v>186</v>
      </c>
      <c r="BE368" s="197">
        <f>IF(N368="základní",J368,0)</f>
        <v>0</v>
      </c>
      <c r="BF368" s="197">
        <f>IF(N368="snížená",J368,0)</f>
        <v>0</v>
      </c>
      <c r="BG368" s="197">
        <f>IF(N368="zákl. přenesená",J368,0)</f>
        <v>0</v>
      </c>
      <c r="BH368" s="197">
        <f>IF(N368="sníž. přenesená",J368,0)</f>
        <v>0</v>
      </c>
      <c r="BI368" s="197">
        <f>IF(N368="nulová",J368,0)</f>
        <v>0</v>
      </c>
      <c r="BJ368" s="14" t="s">
        <v>87</v>
      </c>
      <c r="BK368" s="197">
        <f>ROUND(I368*H368,1)</f>
        <v>0</v>
      </c>
      <c r="BL368" s="14" t="s">
        <v>256</v>
      </c>
      <c r="BM368" s="196" t="s">
        <v>1926</v>
      </c>
    </row>
    <row r="369" spans="2:63" s="12" customFormat="1" ht="22.9" customHeight="1">
      <c r="B369" s="168"/>
      <c r="C369" s="169"/>
      <c r="D369" s="170" t="s">
        <v>78</v>
      </c>
      <c r="E369" s="182" t="s">
        <v>997</v>
      </c>
      <c r="F369" s="182" t="s">
        <v>998</v>
      </c>
      <c r="G369" s="169"/>
      <c r="H369" s="169"/>
      <c r="I369" s="172"/>
      <c r="J369" s="183">
        <f>BK369</f>
        <v>0</v>
      </c>
      <c r="K369" s="169"/>
      <c r="L369" s="174"/>
      <c r="M369" s="175"/>
      <c r="N369" s="176"/>
      <c r="O369" s="176"/>
      <c r="P369" s="177">
        <f>SUM(P370:P382)</f>
        <v>0</v>
      </c>
      <c r="Q369" s="176"/>
      <c r="R369" s="177">
        <f>SUM(R370:R382)</f>
        <v>0.7641441</v>
      </c>
      <c r="S369" s="176"/>
      <c r="T369" s="178">
        <f>SUM(T370:T382)</f>
        <v>0</v>
      </c>
      <c r="AR369" s="179" t="s">
        <v>89</v>
      </c>
      <c r="AT369" s="180" t="s">
        <v>78</v>
      </c>
      <c r="AU369" s="180" t="s">
        <v>87</v>
      </c>
      <c r="AY369" s="179" t="s">
        <v>186</v>
      </c>
      <c r="BK369" s="181">
        <f>SUM(BK370:BK382)</f>
        <v>0</v>
      </c>
    </row>
    <row r="370" spans="1:65" s="2" customFormat="1" ht="16.5" customHeight="1">
      <c r="A370" s="31"/>
      <c r="B370" s="32"/>
      <c r="C370" s="184" t="s">
        <v>1927</v>
      </c>
      <c r="D370" s="184" t="s">
        <v>189</v>
      </c>
      <c r="E370" s="185" t="s">
        <v>999</v>
      </c>
      <c r="F370" s="186" t="s">
        <v>1000</v>
      </c>
      <c r="G370" s="187" t="s">
        <v>197</v>
      </c>
      <c r="H370" s="188">
        <v>21</v>
      </c>
      <c r="I370" s="189"/>
      <c r="J370" s="190">
        <f>ROUND(I370*H370,1)</f>
        <v>0</v>
      </c>
      <c r="K370" s="191"/>
      <c r="L370" s="36"/>
      <c r="M370" s="192" t="s">
        <v>1</v>
      </c>
      <c r="N370" s="193" t="s">
        <v>44</v>
      </c>
      <c r="O370" s="68"/>
      <c r="P370" s="194">
        <f>O370*H370</f>
        <v>0</v>
      </c>
      <c r="Q370" s="194">
        <v>0</v>
      </c>
      <c r="R370" s="194">
        <f>Q370*H370</f>
        <v>0</v>
      </c>
      <c r="S370" s="194">
        <v>0</v>
      </c>
      <c r="T370" s="195">
        <f>S370*H370</f>
        <v>0</v>
      </c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R370" s="196" t="s">
        <v>256</v>
      </c>
      <c r="AT370" s="196" t="s">
        <v>189</v>
      </c>
      <c r="AU370" s="196" t="s">
        <v>89</v>
      </c>
      <c r="AY370" s="14" t="s">
        <v>186</v>
      </c>
      <c r="BE370" s="197">
        <f>IF(N370="základní",J370,0)</f>
        <v>0</v>
      </c>
      <c r="BF370" s="197">
        <f>IF(N370="snížená",J370,0)</f>
        <v>0</v>
      </c>
      <c r="BG370" s="197">
        <f>IF(N370="zákl. přenesená",J370,0)</f>
        <v>0</v>
      </c>
      <c r="BH370" s="197">
        <f>IF(N370="sníž. přenesená",J370,0)</f>
        <v>0</v>
      </c>
      <c r="BI370" s="197">
        <f>IF(N370="nulová",J370,0)</f>
        <v>0</v>
      </c>
      <c r="BJ370" s="14" t="s">
        <v>87</v>
      </c>
      <c r="BK370" s="197">
        <f>ROUND(I370*H370,1)</f>
        <v>0</v>
      </c>
      <c r="BL370" s="14" t="s">
        <v>256</v>
      </c>
      <c r="BM370" s="196" t="s">
        <v>1001</v>
      </c>
    </row>
    <row r="371" spans="1:65" s="2" customFormat="1" ht="16.5" customHeight="1">
      <c r="A371" s="31"/>
      <c r="B371" s="32"/>
      <c r="C371" s="184" t="s">
        <v>1928</v>
      </c>
      <c r="D371" s="184" t="s">
        <v>189</v>
      </c>
      <c r="E371" s="185" t="s">
        <v>1002</v>
      </c>
      <c r="F371" s="186" t="s">
        <v>1003</v>
      </c>
      <c r="G371" s="187" t="s">
        <v>197</v>
      </c>
      <c r="H371" s="188">
        <v>21</v>
      </c>
      <c r="I371" s="189"/>
      <c r="J371" s="190">
        <f>ROUND(I371*H371,1)</f>
        <v>0</v>
      </c>
      <c r="K371" s="191"/>
      <c r="L371" s="36"/>
      <c r="M371" s="192" t="s">
        <v>1</v>
      </c>
      <c r="N371" s="193" t="s">
        <v>44</v>
      </c>
      <c r="O371" s="68"/>
      <c r="P371" s="194">
        <f>O371*H371</f>
        <v>0</v>
      </c>
      <c r="Q371" s="194">
        <v>0.0003</v>
      </c>
      <c r="R371" s="194">
        <f>Q371*H371</f>
        <v>0.006299999999999999</v>
      </c>
      <c r="S371" s="194">
        <v>0</v>
      </c>
      <c r="T371" s="195">
        <f>S371*H371</f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96" t="s">
        <v>256</v>
      </c>
      <c r="AT371" s="196" t="s">
        <v>189</v>
      </c>
      <c r="AU371" s="196" t="s">
        <v>89</v>
      </c>
      <c r="AY371" s="14" t="s">
        <v>186</v>
      </c>
      <c r="BE371" s="197">
        <f>IF(N371="základní",J371,0)</f>
        <v>0</v>
      </c>
      <c r="BF371" s="197">
        <f>IF(N371="snížená",J371,0)</f>
        <v>0</v>
      </c>
      <c r="BG371" s="197">
        <f>IF(N371="zákl. přenesená",J371,0)</f>
        <v>0</v>
      </c>
      <c r="BH371" s="197">
        <f>IF(N371="sníž. přenesená",J371,0)</f>
        <v>0</v>
      </c>
      <c r="BI371" s="197">
        <f>IF(N371="nulová",J371,0)</f>
        <v>0</v>
      </c>
      <c r="BJ371" s="14" t="s">
        <v>87</v>
      </c>
      <c r="BK371" s="197">
        <f>ROUND(I371*H371,1)</f>
        <v>0</v>
      </c>
      <c r="BL371" s="14" t="s">
        <v>256</v>
      </c>
      <c r="BM371" s="196" t="s">
        <v>1004</v>
      </c>
    </row>
    <row r="372" spans="1:65" s="2" customFormat="1" ht="16.5" customHeight="1">
      <c r="A372" s="31"/>
      <c r="B372" s="32"/>
      <c r="C372" s="184" t="s">
        <v>1929</v>
      </c>
      <c r="D372" s="184" t="s">
        <v>189</v>
      </c>
      <c r="E372" s="185" t="s">
        <v>1005</v>
      </c>
      <c r="F372" s="186" t="s">
        <v>1006</v>
      </c>
      <c r="G372" s="187" t="s">
        <v>197</v>
      </c>
      <c r="H372" s="188">
        <v>21</v>
      </c>
      <c r="I372" s="189"/>
      <c r="J372" s="190">
        <f>ROUND(I372*H372,1)</f>
        <v>0</v>
      </c>
      <c r="K372" s="191"/>
      <c r="L372" s="36"/>
      <c r="M372" s="192" t="s">
        <v>1</v>
      </c>
      <c r="N372" s="193" t="s">
        <v>44</v>
      </c>
      <c r="O372" s="68"/>
      <c r="P372" s="194">
        <f>O372*H372</f>
        <v>0</v>
      </c>
      <c r="Q372" s="194">
        <v>0.0075</v>
      </c>
      <c r="R372" s="194">
        <f>Q372*H372</f>
        <v>0.1575</v>
      </c>
      <c r="S372" s="194">
        <v>0</v>
      </c>
      <c r="T372" s="195">
        <f>S372*H372</f>
        <v>0</v>
      </c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196" t="s">
        <v>256</v>
      </c>
      <c r="AT372" s="196" t="s">
        <v>189</v>
      </c>
      <c r="AU372" s="196" t="s">
        <v>89</v>
      </c>
      <c r="AY372" s="14" t="s">
        <v>186</v>
      </c>
      <c r="BE372" s="197">
        <f>IF(N372="základní",J372,0)</f>
        <v>0</v>
      </c>
      <c r="BF372" s="197">
        <f>IF(N372="snížená",J372,0)</f>
        <v>0</v>
      </c>
      <c r="BG372" s="197">
        <f>IF(N372="zákl. přenesená",J372,0)</f>
        <v>0</v>
      </c>
      <c r="BH372" s="197">
        <f>IF(N372="sníž. přenesená",J372,0)</f>
        <v>0</v>
      </c>
      <c r="BI372" s="197">
        <f>IF(N372="nulová",J372,0)</f>
        <v>0</v>
      </c>
      <c r="BJ372" s="14" t="s">
        <v>87</v>
      </c>
      <c r="BK372" s="197">
        <f>ROUND(I372*H372,1)</f>
        <v>0</v>
      </c>
      <c r="BL372" s="14" t="s">
        <v>256</v>
      </c>
      <c r="BM372" s="196" t="s">
        <v>1007</v>
      </c>
    </row>
    <row r="373" spans="1:65" s="2" customFormat="1" ht="16.5" customHeight="1">
      <c r="A373" s="31"/>
      <c r="B373" s="32"/>
      <c r="C373" s="184" t="s">
        <v>1930</v>
      </c>
      <c r="D373" s="184" t="s">
        <v>189</v>
      </c>
      <c r="E373" s="185" t="s">
        <v>1014</v>
      </c>
      <c r="F373" s="186" t="s">
        <v>1015</v>
      </c>
      <c r="G373" s="187" t="s">
        <v>197</v>
      </c>
      <c r="H373" s="188">
        <v>21</v>
      </c>
      <c r="I373" s="189"/>
      <c r="J373" s="190">
        <f>ROUND(I373*H373,1)</f>
        <v>0</v>
      </c>
      <c r="K373" s="191"/>
      <c r="L373" s="36"/>
      <c r="M373" s="192" t="s">
        <v>1</v>
      </c>
      <c r="N373" s="193" t="s">
        <v>44</v>
      </c>
      <c r="O373" s="68"/>
      <c r="P373" s="194">
        <f>O373*H373</f>
        <v>0</v>
      </c>
      <c r="Q373" s="194">
        <v>0.0075</v>
      </c>
      <c r="R373" s="194">
        <f>Q373*H373</f>
        <v>0.1575</v>
      </c>
      <c r="S373" s="194">
        <v>0</v>
      </c>
      <c r="T373" s="195">
        <f>S373*H373</f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96" t="s">
        <v>256</v>
      </c>
      <c r="AT373" s="196" t="s">
        <v>189</v>
      </c>
      <c r="AU373" s="196" t="s">
        <v>89</v>
      </c>
      <c r="AY373" s="14" t="s">
        <v>186</v>
      </c>
      <c r="BE373" s="197">
        <f>IF(N373="základní",J373,0)</f>
        <v>0</v>
      </c>
      <c r="BF373" s="197">
        <f>IF(N373="snížená",J373,0)</f>
        <v>0</v>
      </c>
      <c r="BG373" s="197">
        <f>IF(N373="zákl. přenesená",J373,0)</f>
        <v>0</v>
      </c>
      <c r="BH373" s="197">
        <f>IF(N373="sníž. přenesená",J373,0)</f>
        <v>0</v>
      </c>
      <c r="BI373" s="197">
        <f>IF(N373="nulová",J373,0)</f>
        <v>0</v>
      </c>
      <c r="BJ373" s="14" t="s">
        <v>87</v>
      </c>
      <c r="BK373" s="197">
        <f>ROUND(I373*H373,1)</f>
        <v>0</v>
      </c>
      <c r="BL373" s="14" t="s">
        <v>256</v>
      </c>
      <c r="BM373" s="196" t="s">
        <v>1016</v>
      </c>
    </row>
    <row r="374" spans="1:65" s="2" customFormat="1" ht="16.5" customHeight="1">
      <c r="A374" s="31"/>
      <c r="B374" s="32"/>
      <c r="C374" s="203" t="s">
        <v>1931</v>
      </c>
      <c r="D374" s="203" t="s">
        <v>480</v>
      </c>
      <c r="E374" s="204" t="s">
        <v>1017</v>
      </c>
      <c r="F374" s="205" t="s">
        <v>1018</v>
      </c>
      <c r="G374" s="206" t="s">
        <v>197</v>
      </c>
      <c r="H374" s="207">
        <v>23.1</v>
      </c>
      <c r="I374" s="208"/>
      <c r="J374" s="209">
        <f>ROUND(I374*H374,1)</f>
        <v>0</v>
      </c>
      <c r="K374" s="210"/>
      <c r="L374" s="211"/>
      <c r="M374" s="212" t="s">
        <v>1</v>
      </c>
      <c r="N374" s="213" t="s">
        <v>44</v>
      </c>
      <c r="O374" s="68"/>
      <c r="P374" s="194">
        <f>O374*H374</f>
        <v>0</v>
      </c>
      <c r="Q374" s="194">
        <v>0.0177</v>
      </c>
      <c r="R374" s="194">
        <f>Q374*H374</f>
        <v>0.40887</v>
      </c>
      <c r="S374" s="194">
        <v>0</v>
      </c>
      <c r="T374" s="195">
        <f>S374*H374</f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96" t="s">
        <v>330</v>
      </c>
      <c r="AT374" s="196" t="s">
        <v>480</v>
      </c>
      <c r="AU374" s="196" t="s">
        <v>89</v>
      </c>
      <c r="AY374" s="14" t="s">
        <v>186</v>
      </c>
      <c r="BE374" s="197">
        <f>IF(N374="základní",J374,0)</f>
        <v>0</v>
      </c>
      <c r="BF374" s="197">
        <f>IF(N374="snížená",J374,0)</f>
        <v>0</v>
      </c>
      <c r="BG374" s="197">
        <f>IF(N374="zákl. přenesená",J374,0)</f>
        <v>0</v>
      </c>
      <c r="BH374" s="197">
        <f>IF(N374="sníž. přenesená",J374,0)</f>
        <v>0</v>
      </c>
      <c r="BI374" s="197">
        <f>IF(N374="nulová",J374,0)</f>
        <v>0</v>
      </c>
      <c r="BJ374" s="14" t="s">
        <v>87</v>
      </c>
      <c r="BK374" s="197">
        <f>ROUND(I374*H374,1)</f>
        <v>0</v>
      </c>
      <c r="BL374" s="14" t="s">
        <v>256</v>
      </c>
      <c r="BM374" s="196" t="s">
        <v>1019</v>
      </c>
    </row>
    <row r="375" spans="1:47" s="2" customFormat="1" ht="19.5">
      <c r="A375" s="31"/>
      <c r="B375" s="32"/>
      <c r="C375" s="33"/>
      <c r="D375" s="198" t="s">
        <v>206</v>
      </c>
      <c r="E375" s="33"/>
      <c r="F375" s="199" t="s">
        <v>1932</v>
      </c>
      <c r="G375" s="33"/>
      <c r="H375" s="33"/>
      <c r="I375" s="200"/>
      <c r="J375" s="33"/>
      <c r="K375" s="33"/>
      <c r="L375" s="36"/>
      <c r="M375" s="201"/>
      <c r="N375" s="202"/>
      <c r="O375" s="68"/>
      <c r="P375" s="68"/>
      <c r="Q375" s="68"/>
      <c r="R375" s="68"/>
      <c r="S375" s="68"/>
      <c r="T375" s="69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T375" s="14" t="s">
        <v>206</v>
      </c>
      <c r="AU375" s="14" t="s">
        <v>89</v>
      </c>
    </row>
    <row r="376" spans="1:65" s="2" customFormat="1" ht="21.75" customHeight="1">
      <c r="A376" s="31"/>
      <c r="B376" s="32"/>
      <c r="C376" s="184" t="s">
        <v>1933</v>
      </c>
      <c r="D376" s="184" t="s">
        <v>189</v>
      </c>
      <c r="E376" s="185" t="s">
        <v>1020</v>
      </c>
      <c r="F376" s="186" t="s">
        <v>1021</v>
      </c>
      <c r="G376" s="187" t="s">
        <v>197</v>
      </c>
      <c r="H376" s="188">
        <v>21</v>
      </c>
      <c r="I376" s="189"/>
      <c r="J376" s="190">
        <f aca="true" t="shared" si="110" ref="J376:J382">ROUND(I376*H376,1)</f>
        <v>0</v>
      </c>
      <c r="K376" s="191"/>
      <c r="L376" s="36"/>
      <c r="M376" s="192" t="s">
        <v>1</v>
      </c>
      <c r="N376" s="193" t="s">
        <v>44</v>
      </c>
      <c r="O376" s="68"/>
      <c r="P376" s="194">
        <f aca="true" t="shared" si="111" ref="P376:P382">O376*H376</f>
        <v>0</v>
      </c>
      <c r="Q376" s="194">
        <v>0</v>
      </c>
      <c r="R376" s="194">
        <f aca="true" t="shared" si="112" ref="R376:R382">Q376*H376</f>
        <v>0</v>
      </c>
      <c r="S376" s="194">
        <v>0</v>
      </c>
      <c r="T376" s="195">
        <f aca="true" t="shared" si="113" ref="T376:T382">S376*H376</f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196" t="s">
        <v>256</v>
      </c>
      <c r="AT376" s="196" t="s">
        <v>189</v>
      </c>
      <c r="AU376" s="196" t="s">
        <v>89</v>
      </c>
      <c r="AY376" s="14" t="s">
        <v>186</v>
      </c>
      <c r="BE376" s="197">
        <f aca="true" t="shared" si="114" ref="BE376:BE382">IF(N376="základní",J376,0)</f>
        <v>0</v>
      </c>
      <c r="BF376" s="197">
        <f aca="true" t="shared" si="115" ref="BF376:BF382">IF(N376="snížená",J376,0)</f>
        <v>0</v>
      </c>
      <c r="BG376" s="197">
        <f aca="true" t="shared" si="116" ref="BG376:BG382">IF(N376="zákl. přenesená",J376,0)</f>
        <v>0</v>
      </c>
      <c r="BH376" s="197">
        <f aca="true" t="shared" si="117" ref="BH376:BH382">IF(N376="sníž. přenesená",J376,0)</f>
        <v>0</v>
      </c>
      <c r="BI376" s="197">
        <f aca="true" t="shared" si="118" ref="BI376:BI382">IF(N376="nulová",J376,0)</f>
        <v>0</v>
      </c>
      <c r="BJ376" s="14" t="s">
        <v>87</v>
      </c>
      <c r="BK376" s="197">
        <f aca="true" t="shared" si="119" ref="BK376:BK382">ROUND(I376*H376,1)</f>
        <v>0</v>
      </c>
      <c r="BL376" s="14" t="s">
        <v>256</v>
      </c>
      <c r="BM376" s="196" t="s">
        <v>1022</v>
      </c>
    </row>
    <row r="377" spans="1:65" s="2" customFormat="1" ht="16.5" customHeight="1">
      <c r="A377" s="31"/>
      <c r="B377" s="32"/>
      <c r="C377" s="184" t="s">
        <v>1934</v>
      </c>
      <c r="D377" s="184" t="s">
        <v>189</v>
      </c>
      <c r="E377" s="185" t="s">
        <v>1110</v>
      </c>
      <c r="F377" s="186" t="s">
        <v>1111</v>
      </c>
      <c r="G377" s="187" t="s">
        <v>197</v>
      </c>
      <c r="H377" s="188">
        <v>21</v>
      </c>
      <c r="I377" s="189"/>
      <c r="J377" s="190">
        <f t="shared" si="110"/>
        <v>0</v>
      </c>
      <c r="K377" s="191"/>
      <c r="L377" s="36"/>
      <c r="M377" s="192" t="s">
        <v>1</v>
      </c>
      <c r="N377" s="193" t="s">
        <v>44</v>
      </c>
      <c r="O377" s="68"/>
      <c r="P377" s="194">
        <f t="shared" si="111"/>
        <v>0</v>
      </c>
      <c r="Q377" s="194">
        <v>0.0015</v>
      </c>
      <c r="R377" s="194">
        <f t="shared" si="112"/>
        <v>0.0315</v>
      </c>
      <c r="S377" s="194">
        <v>0</v>
      </c>
      <c r="T377" s="195">
        <f t="shared" si="113"/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96" t="s">
        <v>256</v>
      </c>
      <c r="AT377" s="196" t="s">
        <v>189</v>
      </c>
      <c r="AU377" s="196" t="s">
        <v>89</v>
      </c>
      <c r="AY377" s="14" t="s">
        <v>186</v>
      </c>
      <c r="BE377" s="197">
        <f t="shared" si="114"/>
        <v>0</v>
      </c>
      <c r="BF377" s="197">
        <f t="shared" si="115"/>
        <v>0</v>
      </c>
      <c r="BG377" s="197">
        <f t="shared" si="116"/>
        <v>0</v>
      </c>
      <c r="BH377" s="197">
        <f t="shared" si="117"/>
        <v>0</v>
      </c>
      <c r="BI377" s="197">
        <f t="shared" si="118"/>
        <v>0</v>
      </c>
      <c r="BJ377" s="14" t="s">
        <v>87</v>
      </c>
      <c r="BK377" s="197">
        <f t="shared" si="119"/>
        <v>0</v>
      </c>
      <c r="BL377" s="14" t="s">
        <v>256</v>
      </c>
      <c r="BM377" s="196" t="s">
        <v>1935</v>
      </c>
    </row>
    <row r="378" spans="1:65" s="2" customFormat="1" ht="16.5" customHeight="1">
      <c r="A378" s="31"/>
      <c r="B378" s="32"/>
      <c r="C378" s="184" t="s">
        <v>1936</v>
      </c>
      <c r="D378" s="184" t="s">
        <v>189</v>
      </c>
      <c r="E378" s="185" t="s">
        <v>1023</v>
      </c>
      <c r="F378" s="186" t="s">
        <v>1024</v>
      </c>
      <c r="G378" s="187" t="s">
        <v>308</v>
      </c>
      <c r="H378" s="188">
        <v>18.47</v>
      </c>
      <c r="I378" s="189"/>
      <c r="J378" s="190">
        <f t="shared" si="110"/>
        <v>0</v>
      </c>
      <c r="K378" s="191"/>
      <c r="L378" s="36"/>
      <c r="M378" s="192" t="s">
        <v>1</v>
      </c>
      <c r="N378" s="193" t="s">
        <v>44</v>
      </c>
      <c r="O378" s="68"/>
      <c r="P378" s="194">
        <f t="shared" si="111"/>
        <v>0</v>
      </c>
      <c r="Q378" s="194">
        <v>3E-05</v>
      </c>
      <c r="R378" s="194">
        <f t="shared" si="112"/>
        <v>0.0005541</v>
      </c>
      <c r="S378" s="194">
        <v>0</v>
      </c>
      <c r="T378" s="195">
        <f t="shared" si="113"/>
        <v>0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96" t="s">
        <v>256</v>
      </c>
      <c r="AT378" s="196" t="s">
        <v>189</v>
      </c>
      <c r="AU378" s="196" t="s">
        <v>89</v>
      </c>
      <c r="AY378" s="14" t="s">
        <v>186</v>
      </c>
      <c r="BE378" s="197">
        <f t="shared" si="114"/>
        <v>0</v>
      </c>
      <c r="BF378" s="197">
        <f t="shared" si="115"/>
        <v>0</v>
      </c>
      <c r="BG378" s="197">
        <f t="shared" si="116"/>
        <v>0</v>
      </c>
      <c r="BH378" s="197">
        <f t="shared" si="117"/>
        <v>0</v>
      </c>
      <c r="BI378" s="197">
        <f t="shared" si="118"/>
        <v>0</v>
      </c>
      <c r="BJ378" s="14" t="s">
        <v>87</v>
      </c>
      <c r="BK378" s="197">
        <f t="shared" si="119"/>
        <v>0</v>
      </c>
      <c r="BL378" s="14" t="s">
        <v>256</v>
      </c>
      <c r="BM378" s="196" t="s">
        <v>1025</v>
      </c>
    </row>
    <row r="379" spans="1:65" s="2" customFormat="1" ht="16.5" customHeight="1">
      <c r="A379" s="31"/>
      <c r="B379" s="32"/>
      <c r="C379" s="184" t="s">
        <v>1937</v>
      </c>
      <c r="D379" s="184" t="s">
        <v>189</v>
      </c>
      <c r="E379" s="185" t="s">
        <v>1938</v>
      </c>
      <c r="F379" s="186" t="s">
        <v>1939</v>
      </c>
      <c r="G379" s="187" t="s">
        <v>308</v>
      </c>
      <c r="H379" s="188">
        <v>6</v>
      </c>
      <c r="I379" s="189"/>
      <c r="J379" s="190">
        <f t="shared" si="110"/>
        <v>0</v>
      </c>
      <c r="K379" s="191"/>
      <c r="L379" s="36"/>
      <c r="M379" s="192" t="s">
        <v>1</v>
      </c>
      <c r="N379" s="193" t="s">
        <v>44</v>
      </c>
      <c r="O379" s="68"/>
      <c r="P379" s="194">
        <f t="shared" si="111"/>
        <v>0</v>
      </c>
      <c r="Q379" s="194">
        <v>0.00032</v>
      </c>
      <c r="R379" s="194">
        <f t="shared" si="112"/>
        <v>0.0019200000000000003</v>
      </c>
      <c r="S379" s="194">
        <v>0</v>
      </c>
      <c r="T379" s="195">
        <f t="shared" si="113"/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96" t="s">
        <v>256</v>
      </c>
      <c r="AT379" s="196" t="s">
        <v>189</v>
      </c>
      <c r="AU379" s="196" t="s">
        <v>89</v>
      </c>
      <c r="AY379" s="14" t="s">
        <v>186</v>
      </c>
      <c r="BE379" s="197">
        <f t="shared" si="114"/>
        <v>0</v>
      </c>
      <c r="BF379" s="197">
        <f t="shared" si="115"/>
        <v>0</v>
      </c>
      <c r="BG379" s="197">
        <f t="shared" si="116"/>
        <v>0</v>
      </c>
      <c r="BH379" s="197">
        <f t="shared" si="117"/>
        <v>0</v>
      </c>
      <c r="BI379" s="197">
        <f t="shared" si="118"/>
        <v>0</v>
      </c>
      <c r="BJ379" s="14" t="s">
        <v>87</v>
      </c>
      <c r="BK379" s="197">
        <f t="shared" si="119"/>
        <v>0</v>
      </c>
      <c r="BL379" s="14" t="s">
        <v>256</v>
      </c>
      <c r="BM379" s="196" t="s">
        <v>1940</v>
      </c>
    </row>
    <row r="380" spans="1:65" s="2" customFormat="1" ht="16.5" customHeight="1">
      <c r="A380" s="31"/>
      <c r="B380" s="32"/>
      <c r="C380" s="184" t="s">
        <v>1941</v>
      </c>
      <c r="D380" s="184" t="s">
        <v>189</v>
      </c>
      <c r="E380" s="185" t="s">
        <v>1942</v>
      </c>
      <c r="F380" s="186" t="s">
        <v>1943</v>
      </c>
      <c r="G380" s="187" t="s">
        <v>270</v>
      </c>
      <c r="H380" s="188">
        <v>0.764</v>
      </c>
      <c r="I380" s="189"/>
      <c r="J380" s="190">
        <f t="shared" si="110"/>
        <v>0</v>
      </c>
      <c r="K380" s="191"/>
      <c r="L380" s="36"/>
      <c r="M380" s="192" t="s">
        <v>1</v>
      </c>
      <c r="N380" s="193" t="s">
        <v>44</v>
      </c>
      <c r="O380" s="68"/>
      <c r="P380" s="194">
        <f t="shared" si="111"/>
        <v>0</v>
      </c>
      <c r="Q380" s="194">
        <v>0</v>
      </c>
      <c r="R380" s="194">
        <f t="shared" si="112"/>
        <v>0</v>
      </c>
      <c r="S380" s="194">
        <v>0</v>
      </c>
      <c r="T380" s="195">
        <f t="shared" si="113"/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96" t="s">
        <v>256</v>
      </c>
      <c r="AT380" s="196" t="s">
        <v>189</v>
      </c>
      <c r="AU380" s="196" t="s">
        <v>89</v>
      </c>
      <c r="AY380" s="14" t="s">
        <v>186</v>
      </c>
      <c r="BE380" s="197">
        <f t="shared" si="114"/>
        <v>0</v>
      </c>
      <c r="BF380" s="197">
        <f t="shared" si="115"/>
        <v>0</v>
      </c>
      <c r="BG380" s="197">
        <f t="shared" si="116"/>
        <v>0</v>
      </c>
      <c r="BH380" s="197">
        <f t="shared" si="117"/>
        <v>0</v>
      </c>
      <c r="BI380" s="197">
        <f t="shared" si="118"/>
        <v>0</v>
      </c>
      <c r="BJ380" s="14" t="s">
        <v>87</v>
      </c>
      <c r="BK380" s="197">
        <f t="shared" si="119"/>
        <v>0</v>
      </c>
      <c r="BL380" s="14" t="s">
        <v>256</v>
      </c>
      <c r="BM380" s="196" t="s">
        <v>1944</v>
      </c>
    </row>
    <row r="381" spans="1:65" s="2" customFormat="1" ht="16.5" customHeight="1">
      <c r="A381" s="31"/>
      <c r="B381" s="32"/>
      <c r="C381" s="184" t="s">
        <v>1945</v>
      </c>
      <c r="D381" s="184" t="s">
        <v>189</v>
      </c>
      <c r="E381" s="185" t="s">
        <v>1029</v>
      </c>
      <c r="F381" s="186" t="s">
        <v>1030</v>
      </c>
      <c r="G381" s="187" t="s">
        <v>270</v>
      </c>
      <c r="H381" s="188">
        <v>0.764</v>
      </c>
      <c r="I381" s="189"/>
      <c r="J381" s="190">
        <f t="shared" si="110"/>
        <v>0</v>
      </c>
      <c r="K381" s="191"/>
      <c r="L381" s="36"/>
      <c r="M381" s="192" t="s">
        <v>1</v>
      </c>
      <c r="N381" s="193" t="s">
        <v>44</v>
      </c>
      <c r="O381" s="68"/>
      <c r="P381" s="194">
        <f t="shared" si="111"/>
        <v>0</v>
      </c>
      <c r="Q381" s="194">
        <v>0</v>
      </c>
      <c r="R381" s="194">
        <f t="shared" si="112"/>
        <v>0</v>
      </c>
      <c r="S381" s="194">
        <v>0</v>
      </c>
      <c r="T381" s="195">
        <f t="shared" si="113"/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96" t="s">
        <v>256</v>
      </c>
      <c r="AT381" s="196" t="s">
        <v>189</v>
      </c>
      <c r="AU381" s="196" t="s">
        <v>89</v>
      </c>
      <c r="AY381" s="14" t="s">
        <v>186</v>
      </c>
      <c r="BE381" s="197">
        <f t="shared" si="114"/>
        <v>0</v>
      </c>
      <c r="BF381" s="197">
        <f t="shared" si="115"/>
        <v>0</v>
      </c>
      <c r="BG381" s="197">
        <f t="shared" si="116"/>
        <v>0</v>
      </c>
      <c r="BH381" s="197">
        <f t="shared" si="117"/>
        <v>0</v>
      </c>
      <c r="BI381" s="197">
        <f t="shared" si="118"/>
        <v>0</v>
      </c>
      <c r="BJ381" s="14" t="s">
        <v>87</v>
      </c>
      <c r="BK381" s="197">
        <f t="shared" si="119"/>
        <v>0</v>
      </c>
      <c r="BL381" s="14" t="s">
        <v>256</v>
      </c>
      <c r="BM381" s="196" t="s">
        <v>1946</v>
      </c>
    </row>
    <row r="382" spans="1:65" s="2" customFormat="1" ht="16.5" customHeight="1">
      <c r="A382" s="31"/>
      <c r="B382" s="32"/>
      <c r="C382" s="184" t="s">
        <v>1947</v>
      </c>
      <c r="D382" s="184" t="s">
        <v>189</v>
      </c>
      <c r="E382" s="185" t="s">
        <v>1032</v>
      </c>
      <c r="F382" s="186" t="s">
        <v>1033</v>
      </c>
      <c r="G382" s="187" t="s">
        <v>270</v>
      </c>
      <c r="H382" s="188">
        <v>0.764</v>
      </c>
      <c r="I382" s="189"/>
      <c r="J382" s="190">
        <f t="shared" si="110"/>
        <v>0</v>
      </c>
      <c r="K382" s="191"/>
      <c r="L382" s="36"/>
      <c r="M382" s="192" t="s">
        <v>1</v>
      </c>
      <c r="N382" s="193" t="s">
        <v>44</v>
      </c>
      <c r="O382" s="68"/>
      <c r="P382" s="194">
        <f t="shared" si="111"/>
        <v>0</v>
      </c>
      <c r="Q382" s="194">
        <v>0</v>
      </c>
      <c r="R382" s="194">
        <f t="shared" si="112"/>
        <v>0</v>
      </c>
      <c r="S382" s="194">
        <v>0</v>
      </c>
      <c r="T382" s="195">
        <f t="shared" si="113"/>
        <v>0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196" t="s">
        <v>256</v>
      </c>
      <c r="AT382" s="196" t="s">
        <v>189</v>
      </c>
      <c r="AU382" s="196" t="s">
        <v>89</v>
      </c>
      <c r="AY382" s="14" t="s">
        <v>186</v>
      </c>
      <c r="BE382" s="197">
        <f t="shared" si="114"/>
        <v>0</v>
      </c>
      <c r="BF382" s="197">
        <f t="shared" si="115"/>
        <v>0</v>
      </c>
      <c r="BG382" s="197">
        <f t="shared" si="116"/>
        <v>0</v>
      </c>
      <c r="BH382" s="197">
        <f t="shared" si="117"/>
        <v>0</v>
      </c>
      <c r="BI382" s="197">
        <f t="shared" si="118"/>
        <v>0</v>
      </c>
      <c r="BJ382" s="14" t="s">
        <v>87</v>
      </c>
      <c r="BK382" s="197">
        <f t="shared" si="119"/>
        <v>0</v>
      </c>
      <c r="BL382" s="14" t="s">
        <v>256</v>
      </c>
      <c r="BM382" s="196" t="s">
        <v>1948</v>
      </c>
    </row>
    <row r="383" spans="2:63" s="12" customFormat="1" ht="22.9" customHeight="1">
      <c r="B383" s="168"/>
      <c r="C383" s="169"/>
      <c r="D383" s="170" t="s">
        <v>78</v>
      </c>
      <c r="E383" s="182" t="s">
        <v>730</v>
      </c>
      <c r="F383" s="182" t="s">
        <v>731</v>
      </c>
      <c r="G383" s="169"/>
      <c r="H383" s="169"/>
      <c r="I383" s="172"/>
      <c r="J383" s="183">
        <f>BK383</f>
        <v>0</v>
      </c>
      <c r="K383" s="169"/>
      <c r="L383" s="174"/>
      <c r="M383" s="175"/>
      <c r="N383" s="176"/>
      <c r="O383" s="176"/>
      <c r="P383" s="177">
        <f>SUM(P384:P394)</f>
        <v>0</v>
      </c>
      <c r="Q383" s="176"/>
      <c r="R383" s="177">
        <f>SUM(R384:R394)</f>
        <v>1.5042300000000002</v>
      </c>
      <c r="S383" s="176"/>
      <c r="T383" s="178">
        <f>SUM(T384:T394)</f>
        <v>0</v>
      </c>
      <c r="AR383" s="179" t="s">
        <v>89</v>
      </c>
      <c r="AT383" s="180" t="s">
        <v>78</v>
      </c>
      <c r="AU383" s="180" t="s">
        <v>87</v>
      </c>
      <c r="AY383" s="179" t="s">
        <v>186</v>
      </c>
      <c r="BK383" s="181">
        <f>SUM(BK384:BK394)</f>
        <v>0</v>
      </c>
    </row>
    <row r="384" spans="1:65" s="2" customFormat="1" ht="16.5" customHeight="1">
      <c r="A384" s="31"/>
      <c r="B384" s="32"/>
      <c r="C384" s="184" t="s">
        <v>1949</v>
      </c>
      <c r="D384" s="184" t="s">
        <v>189</v>
      </c>
      <c r="E384" s="185" t="s">
        <v>733</v>
      </c>
      <c r="F384" s="186" t="s">
        <v>734</v>
      </c>
      <c r="G384" s="187" t="s">
        <v>197</v>
      </c>
      <c r="H384" s="188">
        <v>68.25</v>
      </c>
      <c r="I384" s="189"/>
      <c r="J384" s="190">
        <f>ROUND(I384*H384,1)</f>
        <v>0</v>
      </c>
      <c r="K384" s="191"/>
      <c r="L384" s="36"/>
      <c r="M384" s="192" t="s">
        <v>1</v>
      </c>
      <c r="N384" s="193" t="s">
        <v>44</v>
      </c>
      <c r="O384" s="68"/>
      <c r="P384" s="194">
        <f>O384*H384</f>
        <v>0</v>
      </c>
      <c r="Q384" s="194">
        <v>0.0003</v>
      </c>
      <c r="R384" s="194">
        <f>Q384*H384</f>
        <v>0.020474999999999997</v>
      </c>
      <c r="S384" s="194">
        <v>0</v>
      </c>
      <c r="T384" s="195">
        <f>S384*H384</f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96" t="s">
        <v>256</v>
      </c>
      <c r="AT384" s="196" t="s">
        <v>189</v>
      </c>
      <c r="AU384" s="196" t="s">
        <v>89</v>
      </c>
      <c r="AY384" s="14" t="s">
        <v>186</v>
      </c>
      <c r="BE384" s="197">
        <f>IF(N384="základní",J384,0)</f>
        <v>0</v>
      </c>
      <c r="BF384" s="197">
        <f>IF(N384="snížená",J384,0)</f>
        <v>0</v>
      </c>
      <c r="BG384" s="197">
        <f>IF(N384="zákl. přenesená",J384,0)</f>
        <v>0</v>
      </c>
      <c r="BH384" s="197">
        <f>IF(N384="sníž. přenesená",J384,0)</f>
        <v>0</v>
      </c>
      <c r="BI384" s="197">
        <f>IF(N384="nulová",J384,0)</f>
        <v>0</v>
      </c>
      <c r="BJ384" s="14" t="s">
        <v>87</v>
      </c>
      <c r="BK384" s="197">
        <f>ROUND(I384*H384,1)</f>
        <v>0</v>
      </c>
      <c r="BL384" s="14" t="s">
        <v>256</v>
      </c>
      <c r="BM384" s="196" t="s">
        <v>735</v>
      </c>
    </row>
    <row r="385" spans="1:65" s="2" customFormat="1" ht="16.5" customHeight="1">
      <c r="A385" s="31"/>
      <c r="B385" s="32"/>
      <c r="C385" s="184" t="s">
        <v>1950</v>
      </c>
      <c r="D385" s="184" t="s">
        <v>189</v>
      </c>
      <c r="E385" s="185" t="s">
        <v>737</v>
      </c>
      <c r="F385" s="186" t="s">
        <v>738</v>
      </c>
      <c r="G385" s="187" t="s">
        <v>197</v>
      </c>
      <c r="H385" s="188">
        <v>68.25</v>
      </c>
      <c r="I385" s="189"/>
      <c r="J385" s="190">
        <f>ROUND(I385*H385,1)</f>
        <v>0</v>
      </c>
      <c r="K385" s="191"/>
      <c r="L385" s="36"/>
      <c r="M385" s="192" t="s">
        <v>1</v>
      </c>
      <c r="N385" s="193" t="s">
        <v>44</v>
      </c>
      <c r="O385" s="68"/>
      <c r="P385" s="194">
        <f>O385*H385</f>
        <v>0</v>
      </c>
      <c r="Q385" s="194">
        <v>0.0015</v>
      </c>
      <c r="R385" s="194">
        <f>Q385*H385</f>
        <v>0.10237500000000001</v>
      </c>
      <c r="S385" s="194">
        <v>0</v>
      </c>
      <c r="T385" s="195">
        <f>S385*H385</f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96" t="s">
        <v>256</v>
      </c>
      <c r="AT385" s="196" t="s">
        <v>189</v>
      </c>
      <c r="AU385" s="196" t="s">
        <v>89</v>
      </c>
      <c r="AY385" s="14" t="s">
        <v>186</v>
      </c>
      <c r="BE385" s="197">
        <f>IF(N385="základní",J385,0)</f>
        <v>0</v>
      </c>
      <c r="BF385" s="197">
        <f>IF(N385="snížená",J385,0)</f>
        <v>0</v>
      </c>
      <c r="BG385" s="197">
        <f>IF(N385="zákl. přenesená",J385,0)</f>
        <v>0</v>
      </c>
      <c r="BH385" s="197">
        <f>IF(N385="sníž. přenesená",J385,0)</f>
        <v>0</v>
      </c>
      <c r="BI385" s="197">
        <f>IF(N385="nulová",J385,0)</f>
        <v>0</v>
      </c>
      <c r="BJ385" s="14" t="s">
        <v>87</v>
      </c>
      <c r="BK385" s="197">
        <f>ROUND(I385*H385,1)</f>
        <v>0</v>
      </c>
      <c r="BL385" s="14" t="s">
        <v>256</v>
      </c>
      <c r="BM385" s="196" t="s">
        <v>739</v>
      </c>
    </row>
    <row r="386" spans="1:65" s="2" customFormat="1" ht="16.5" customHeight="1">
      <c r="A386" s="31"/>
      <c r="B386" s="32"/>
      <c r="C386" s="184" t="s">
        <v>1951</v>
      </c>
      <c r="D386" s="184" t="s">
        <v>189</v>
      </c>
      <c r="E386" s="185" t="s">
        <v>745</v>
      </c>
      <c r="F386" s="186" t="s">
        <v>746</v>
      </c>
      <c r="G386" s="187" t="s">
        <v>197</v>
      </c>
      <c r="H386" s="188">
        <v>68.25</v>
      </c>
      <c r="I386" s="189"/>
      <c r="J386" s="190">
        <f>ROUND(I386*H386,1)</f>
        <v>0</v>
      </c>
      <c r="K386" s="191"/>
      <c r="L386" s="36"/>
      <c r="M386" s="192" t="s">
        <v>1</v>
      </c>
      <c r="N386" s="193" t="s">
        <v>44</v>
      </c>
      <c r="O386" s="68"/>
      <c r="P386" s="194">
        <f>O386*H386</f>
        <v>0</v>
      </c>
      <c r="Q386" s="194">
        <v>0.00605</v>
      </c>
      <c r="R386" s="194">
        <f>Q386*H386</f>
        <v>0.4129125</v>
      </c>
      <c r="S386" s="194">
        <v>0</v>
      </c>
      <c r="T386" s="195">
        <f>S386*H386</f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96" t="s">
        <v>256</v>
      </c>
      <c r="AT386" s="196" t="s">
        <v>189</v>
      </c>
      <c r="AU386" s="196" t="s">
        <v>89</v>
      </c>
      <c r="AY386" s="14" t="s">
        <v>186</v>
      </c>
      <c r="BE386" s="197">
        <f>IF(N386="základní",J386,0)</f>
        <v>0</v>
      </c>
      <c r="BF386" s="197">
        <f>IF(N386="snížená",J386,0)</f>
        <v>0</v>
      </c>
      <c r="BG386" s="197">
        <f>IF(N386="zákl. přenesená",J386,0)</f>
        <v>0</v>
      </c>
      <c r="BH386" s="197">
        <f>IF(N386="sníž. přenesená",J386,0)</f>
        <v>0</v>
      </c>
      <c r="BI386" s="197">
        <f>IF(N386="nulová",J386,0)</f>
        <v>0</v>
      </c>
      <c r="BJ386" s="14" t="s">
        <v>87</v>
      </c>
      <c r="BK386" s="197">
        <f>ROUND(I386*H386,1)</f>
        <v>0</v>
      </c>
      <c r="BL386" s="14" t="s">
        <v>256</v>
      </c>
      <c r="BM386" s="196" t="s">
        <v>747</v>
      </c>
    </row>
    <row r="387" spans="1:47" s="2" customFormat="1" ht="19.5">
      <c r="A387" s="31"/>
      <c r="B387" s="32"/>
      <c r="C387" s="33"/>
      <c r="D387" s="198" t="s">
        <v>206</v>
      </c>
      <c r="E387" s="33"/>
      <c r="F387" s="199" t="s">
        <v>1952</v>
      </c>
      <c r="G387" s="33"/>
      <c r="H387" s="33"/>
      <c r="I387" s="200"/>
      <c r="J387" s="33"/>
      <c r="K387" s="33"/>
      <c r="L387" s="36"/>
      <c r="M387" s="201"/>
      <c r="N387" s="202"/>
      <c r="O387" s="68"/>
      <c r="P387" s="68"/>
      <c r="Q387" s="68"/>
      <c r="R387" s="68"/>
      <c r="S387" s="68"/>
      <c r="T387" s="69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T387" s="14" t="s">
        <v>206</v>
      </c>
      <c r="AU387" s="14" t="s">
        <v>89</v>
      </c>
    </row>
    <row r="388" spans="1:65" s="2" customFormat="1" ht="16.5" customHeight="1">
      <c r="A388" s="31"/>
      <c r="B388" s="32"/>
      <c r="C388" s="203" t="s">
        <v>1953</v>
      </c>
      <c r="D388" s="203" t="s">
        <v>480</v>
      </c>
      <c r="E388" s="204" t="s">
        <v>750</v>
      </c>
      <c r="F388" s="205" t="s">
        <v>751</v>
      </c>
      <c r="G388" s="206" t="s">
        <v>197</v>
      </c>
      <c r="H388" s="207">
        <v>75.075</v>
      </c>
      <c r="I388" s="208"/>
      <c r="J388" s="209">
        <f aca="true" t="shared" si="120" ref="J388:J394">ROUND(I388*H388,1)</f>
        <v>0</v>
      </c>
      <c r="K388" s="210"/>
      <c r="L388" s="211"/>
      <c r="M388" s="212" t="s">
        <v>1</v>
      </c>
      <c r="N388" s="213" t="s">
        <v>44</v>
      </c>
      <c r="O388" s="68"/>
      <c r="P388" s="194">
        <f aca="true" t="shared" si="121" ref="P388:P394">O388*H388</f>
        <v>0</v>
      </c>
      <c r="Q388" s="194">
        <v>0.0129</v>
      </c>
      <c r="R388" s="194">
        <f aca="true" t="shared" si="122" ref="R388:R394">Q388*H388</f>
        <v>0.9684675</v>
      </c>
      <c r="S388" s="194">
        <v>0</v>
      </c>
      <c r="T388" s="195">
        <f aca="true" t="shared" si="123" ref="T388:T394">S388*H388</f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96" t="s">
        <v>330</v>
      </c>
      <c r="AT388" s="196" t="s">
        <v>480</v>
      </c>
      <c r="AU388" s="196" t="s">
        <v>89</v>
      </c>
      <c r="AY388" s="14" t="s">
        <v>186</v>
      </c>
      <c r="BE388" s="197">
        <f aca="true" t="shared" si="124" ref="BE388:BE394">IF(N388="základní",J388,0)</f>
        <v>0</v>
      </c>
      <c r="BF388" s="197">
        <f aca="true" t="shared" si="125" ref="BF388:BF394">IF(N388="snížená",J388,0)</f>
        <v>0</v>
      </c>
      <c r="BG388" s="197">
        <f aca="true" t="shared" si="126" ref="BG388:BG394">IF(N388="zákl. přenesená",J388,0)</f>
        <v>0</v>
      </c>
      <c r="BH388" s="197">
        <f aca="true" t="shared" si="127" ref="BH388:BH394">IF(N388="sníž. přenesená",J388,0)</f>
        <v>0</v>
      </c>
      <c r="BI388" s="197">
        <f aca="true" t="shared" si="128" ref="BI388:BI394">IF(N388="nulová",J388,0)</f>
        <v>0</v>
      </c>
      <c r="BJ388" s="14" t="s">
        <v>87</v>
      </c>
      <c r="BK388" s="197">
        <f aca="true" t="shared" si="129" ref="BK388:BK394">ROUND(I388*H388,1)</f>
        <v>0</v>
      </c>
      <c r="BL388" s="14" t="s">
        <v>256</v>
      </c>
      <c r="BM388" s="196" t="s">
        <v>752</v>
      </c>
    </row>
    <row r="389" spans="1:65" s="2" customFormat="1" ht="16.5" customHeight="1">
      <c r="A389" s="31"/>
      <c r="B389" s="32"/>
      <c r="C389" s="184" t="s">
        <v>1954</v>
      </c>
      <c r="D389" s="184" t="s">
        <v>189</v>
      </c>
      <c r="E389" s="185" t="s">
        <v>754</v>
      </c>
      <c r="F389" s="186" t="s">
        <v>755</v>
      </c>
      <c r="G389" s="187" t="s">
        <v>197</v>
      </c>
      <c r="H389" s="188">
        <v>68.25</v>
      </c>
      <c r="I389" s="189"/>
      <c r="J389" s="190">
        <f t="shared" si="120"/>
        <v>0</v>
      </c>
      <c r="K389" s="191"/>
      <c r="L389" s="36"/>
      <c r="M389" s="192" t="s">
        <v>1</v>
      </c>
      <c r="N389" s="193" t="s">
        <v>44</v>
      </c>
      <c r="O389" s="68"/>
      <c r="P389" s="194">
        <f t="shared" si="121"/>
        <v>0</v>
      </c>
      <c r="Q389" s="194">
        <v>0</v>
      </c>
      <c r="R389" s="194">
        <f t="shared" si="122"/>
        <v>0</v>
      </c>
      <c r="S389" s="194">
        <v>0</v>
      </c>
      <c r="T389" s="195">
        <f t="shared" si="123"/>
        <v>0</v>
      </c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R389" s="196" t="s">
        <v>256</v>
      </c>
      <c r="AT389" s="196" t="s">
        <v>189</v>
      </c>
      <c r="AU389" s="196" t="s">
        <v>89</v>
      </c>
      <c r="AY389" s="14" t="s">
        <v>186</v>
      </c>
      <c r="BE389" s="197">
        <f t="shared" si="124"/>
        <v>0</v>
      </c>
      <c r="BF389" s="197">
        <f t="shared" si="125"/>
        <v>0</v>
      </c>
      <c r="BG389" s="197">
        <f t="shared" si="126"/>
        <v>0</v>
      </c>
      <c r="BH389" s="197">
        <f t="shared" si="127"/>
        <v>0</v>
      </c>
      <c r="BI389" s="197">
        <f t="shared" si="128"/>
        <v>0</v>
      </c>
      <c r="BJ389" s="14" t="s">
        <v>87</v>
      </c>
      <c r="BK389" s="197">
        <f t="shared" si="129"/>
        <v>0</v>
      </c>
      <c r="BL389" s="14" t="s">
        <v>256</v>
      </c>
      <c r="BM389" s="196" t="s">
        <v>756</v>
      </c>
    </row>
    <row r="390" spans="1:65" s="2" customFormat="1" ht="16.5" customHeight="1">
      <c r="A390" s="31"/>
      <c r="B390" s="32"/>
      <c r="C390" s="184" t="s">
        <v>1955</v>
      </c>
      <c r="D390" s="184" t="s">
        <v>189</v>
      </c>
      <c r="E390" s="185" t="s">
        <v>758</v>
      </c>
      <c r="F390" s="186" t="s">
        <v>759</v>
      </c>
      <c r="G390" s="187" t="s">
        <v>197</v>
      </c>
      <c r="H390" s="188">
        <v>68.25</v>
      </c>
      <c r="I390" s="189"/>
      <c r="J390" s="190">
        <f t="shared" si="120"/>
        <v>0</v>
      </c>
      <c r="K390" s="191"/>
      <c r="L390" s="36"/>
      <c r="M390" s="192" t="s">
        <v>1</v>
      </c>
      <c r="N390" s="193" t="s">
        <v>44</v>
      </c>
      <c r="O390" s="68"/>
      <c r="P390" s="194">
        <f t="shared" si="121"/>
        <v>0</v>
      </c>
      <c r="Q390" s="194">
        <v>0</v>
      </c>
      <c r="R390" s="194">
        <f t="shared" si="122"/>
        <v>0</v>
      </c>
      <c r="S390" s="194">
        <v>0</v>
      </c>
      <c r="T390" s="195">
        <f t="shared" si="123"/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96" t="s">
        <v>256</v>
      </c>
      <c r="AT390" s="196" t="s">
        <v>189</v>
      </c>
      <c r="AU390" s="196" t="s">
        <v>89</v>
      </c>
      <c r="AY390" s="14" t="s">
        <v>186</v>
      </c>
      <c r="BE390" s="197">
        <f t="shared" si="124"/>
        <v>0</v>
      </c>
      <c r="BF390" s="197">
        <f t="shared" si="125"/>
        <v>0</v>
      </c>
      <c r="BG390" s="197">
        <f t="shared" si="126"/>
        <v>0</v>
      </c>
      <c r="BH390" s="197">
        <f t="shared" si="127"/>
        <v>0</v>
      </c>
      <c r="BI390" s="197">
        <f t="shared" si="128"/>
        <v>0</v>
      </c>
      <c r="BJ390" s="14" t="s">
        <v>87</v>
      </c>
      <c r="BK390" s="197">
        <f t="shared" si="129"/>
        <v>0</v>
      </c>
      <c r="BL390" s="14" t="s">
        <v>256</v>
      </c>
      <c r="BM390" s="196" t="s">
        <v>760</v>
      </c>
    </row>
    <row r="391" spans="1:65" s="2" customFormat="1" ht="16.5" customHeight="1">
      <c r="A391" s="31"/>
      <c r="B391" s="32"/>
      <c r="C391" s="184" t="s">
        <v>1956</v>
      </c>
      <c r="D391" s="184" t="s">
        <v>189</v>
      </c>
      <c r="E391" s="185" t="s">
        <v>762</v>
      </c>
      <c r="F391" s="186" t="s">
        <v>763</v>
      </c>
      <c r="G391" s="187" t="s">
        <v>192</v>
      </c>
      <c r="H391" s="188">
        <v>12</v>
      </c>
      <c r="I391" s="189"/>
      <c r="J391" s="190">
        <f t="shared" si="120"/>
        <v>0</v>
      </c>
      <c r="K391" s="191"/>
      <c r="L391" s="36"/>
      <c r="M391" s="192" t="s">
        <v>1</v>
      </c>
      <c r="N391" s="193" t="s">
        <v>44</v>
      </c>
      <c r="O391" s="68"/>
      <c r="P391" s="194">
        <f t="shared" si="121"/>
        <v>0</v>
      </c>
      <c r="Q391" s="194">
        <v>0</v>
      </c>
      <c r="R391" s="194">
        <f t="shared" si="122"/>
        <v>0</v>
      </c>
      <c r="S391" s="194">
        <v>0</v>
      </c>
      <c r="T391" s="195">
        <f t="shared" si="123"/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96" t="s">
        <v>256</v>
      </c>
      <c r="AT391" s="196" t="s">
        <v>189</v>
      </c>
      <c r="AU391" s="196" t="s">
        <v>89</v>
      </c>
      <c r="AY391" s="14" t="s">
        <v>186</v>
      </c>
      <c r="BE391" s="197">
        <f t="shared" si="124"/>
        <v>0</v>
      </c>
      <c r="BF391" s="197">
        <f t="shared" si="125"/>
        <v>0</v>
      </c>
      <c r="BG391" s="197">
        <f t="shared" si="126"/>
        <v>0</v>
      </c>
      <c r="BH391" s="197">
        <f t="shared" si="127"/>
        <v>0</v>
      </c>
      <c r="BI391" s="197">
        <f t="shared" si="128"/>
        <v>0</v>
      </c>
      <c r="BJ391" s="14" t="s">
        <v>87</v>
      </c>
      <c r="BK391" s="197">
        <f t="shared" si="129"/>
        <v>0</v>
      </c>
      <c r="BL391" s="14" t="s">
        <v>256</v>
      </c>
      <c r="BM391" s="196" t="s">
        <v>764</v>
      </c>
    </row>
    <row r="392" spans="1:65" s="2" customFormat="1" ht="16.5" customHeight="1">
      <c r="A392" s="31"/>
      <c r="B392" s="32"/>
      <c r="C392" s="184" t="s">
        <v>1957</v>
      </c>
      <c r="D392" s="184" t="s">
        <v>189</v>
      </c>
      <c r="E392" s="185" t="s">
        <v>1442</v>
      </c>
      <c r="F392" s="186" t="s">
        <v>1443</v>
      </c>
      <c r="G392" s="187" t="s">
        <v>270</v>
      </c>
      <c r="H392" s="188">
        <v>1.504</v>
      </c>
      <c r="I392" s="189"/>
      <c r="J392" s="190">
        <f t="shared" si="120"/>
        <v>0</v>
      </c>
      <c r="K392" s="191"/>
      <c r="L392" s="36"/>
      <c r="M392" s="192" t="s">
        <v>1</v>
      </c>
      <c r="N392" s="193" t="s">
        <v>44</v>
      </c>
      <c r="O392" s="68"/>
      <c r="P392" s="194">
        <f t="shared" si="121"/>
        <v>0</v>
      </c>
      <c r="Q392" s="194">
        <v>0</v>
      </c>
      <c r="R392" s="194">
        <f t="shared" si="122"/>
        <v>0</v>
      </c>
      <c r="S392" s="194">
        <v>0</v>
      </c>
      <c r="T392" s="195">
        <f t="shared" si="123"/>
        <v>0</v>
      </c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R392" s="196" t="s">
        <v>256</v>
      </c>
      <c r="AT392" s="196" t="s">
        <v>189</v>
      </c>
      <c r="AU392" s="196" t="s">
        <v>89</v>
      </c>
      <c r="AY392" s="14" t="s">
        <v>186</v>
      </c>
      <c r="BE392" s="197">
        <f t="shared" si="124"/>
        <v>0</v>
      </c>
      <c r="BF392" s="197">
        <f t="shared" si="125"/>
        <v>0</v>
      </c>
      <c r="BG392" s="197">
        <f t="shared" si="126"/>
        <v>0</v>
      </c>
      <c r="BH392" s="197">
        <f t="shared" si="127"/>
        <v>0</v>
      </c>
      <c r="BI392" s="197">
        <f t="shared" si="128"/>
        <v>0</v>
      </c>
      <c r="BJ392" s="14" t="s">
        <v>87</v>
      </c>
      <c r="BK392" s="197">
        <f t="shared" si="129"/>
        <v>0</v>
      </c>
      <c r="BL392" s="14" t="s">
        <v>256</v>
      </c>
      <c r="BM392" s="196" t="s">
        <v>1958</v>
      </c>
    </row>
    <row r="393" spans="1:65" s="2" customFormat="1" ht="16.5" customHeight="1">
      <c r="A393" s="31"/>
      <c r="B393" s="32"/>
      <c r="C393" s="184" t="s">
        <v>1959</v>
      </c>
      <c r="D393" s="184" t="s">
        <v>189</v>
      </c>
      <c r="E393" s="185" t="s">
        <v>774</v>
      </c>
      <c r="F393" s="186" t="s">
        <v>775</v>
      </c>
      <c r="G393" s="187" t="s">
        <v>270</v>
      </c>
      <c r="H393" s="188">
        <v>1.504</v>
      </c>
      <c r="I393" s="189"/>
      <c r="J393" s="190">
        <f t="shared" si="120"/>
        <v>0</v>
      </c>
      <c r="K393" s="191"/>
      <c r="L393" s="36"/>
      <c r="M393" s="192" t="s">
        <v>1</v>
      </c>
      <c r="N393" s="193" t="s">
        <v>44</v>
      </c>
      <c r="O393" s="68"/>
      <c r="P393" s="194">
        <f t="shared" si="121"/>
        <v>0</v>
      </c>
      <c r="Q393" s="194">
        <v>0</v>
      </c>
      <c r="R393" s="194">
        <f t="shared" si="122"/>
        <v>0</v>
      </c>
      <c r="S393" s="194">
        <v>0</v>
      </c>
      <c r="T393" s="195">
        <f t="shared" si="123"/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196" t="s">
        <v>256</v>
      </c>
      <c r="AT393" s="196" t="s">
        <v>189</v>
      </c>
      <c r="AU393" s="196" t="s">
        <v>89</v>
      </c>
      <c r="AY393" s="14" t="s">
        <v>186</v>
      </c>
      <c r="BE393" s="197">
        <f t="shared" si="124"/>
        <v>0</v>
      </c>
      <c r="BF393" s="197">
        <f t="shared" si="125"/>
        <v>0</v>
      </c>
      <c r="BG393" s="197">
        <f t="shared" si="126"/>
        <v>0</v>
      </c>
      <c r="BH393" s="197">
        <f t="shared" si="127"/>
        <v>0</v>
      </c>
      <c r="BI393" s="197">
        <f t="shared" si="128"/>
        <v>0</v>
      </c>
      <c r="BJ393" s="14" t="s">
        <v>87</v>
      </c>
      <c r="BK393" s="197">
        <f t="shared" si="129"/>
        <v>0</v>
      </c>
      <c r="BL393" s="14" t="s">
        <v>256</v>
      </c>
      <c r="BM393" s="196" t="s">
        <v>1960</v>
      </c>
    </row>
    <row r="394" spans="1:65" s="2" customFormat="1" ht="16.5" customHeight="1">
      <c r="A394" s="31"/>
      <c r="B394" s="32"/>
      <c r="C394" s="184" t="s">
        <v>1961</v>
      </c>
      <c r="D394" s="184" t="s">
        <v>189</v>
      </c>
      <c r="E394" s="185" t="s">
        <v>778</v>
      </c>
      <c r="F394" s="186" t="s">
        <v>779</v>
      </c>
      <c r="G394" s="187" t="s">
        <v>270</v>
      </c>
      <c r="H394" s="188">
        <v>1.504</v>
      </c>
      <c r="I394" s="189"/>
      <c r="J394" s="190">
        <f t="shared" si="120"/>
        <v>0</v>
      </c>
      <c r="K394" s="191"/>
      <c r="L394" s="36"/>
      <c r="M394" s="192" t="s">
        <v>1</v>
      </c>
      <c r="N394" s="193" t="s">
        <v>44</v>
      </c>
      <c r="O394" s="68"/>
      <c r="P394" s="194">
        <f t="shared" si="121"/>
        <v>0</v>
      </c>
      <c r="Q394" s="194">
        <v>0</v>
      </c>
      <c r="R394" s="194">
        <f t="shared" si="122"/>
        <v>0</v>
      </c>
      <c r="S394" s="194">
        <v>0</v>
      </c>
      <c r="T394" s="195">
        <f t="shared" si="123"/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96" t="s">
        <v>256</v>
      </c>
      <c r="AT394" s="196" t="s">
        <v>189</v>
      </c>
      <c r="AU394" s="196" t="s">
        <v>89</v>
      </c>
      <c r="AY394" s="14" t="s">
        <v>186</v>
      </c>
      <c r="BE394" s="197">
        <f t="shared" si="124"/>
        <v>0</v>
      </c>
      <c r="BF394" s="197">
        <f t="shared" si="125"/>
        <v>0</v>
      </c>
      <c r="BG394" s="197">
        <f t="shared" si="126"/>
        <v>0</v>
      </c>
      <c r="BH394" s="197">
        <f t="shared" si="127"/>
        <v>0</v>
      </c>
      <c r="BI394" s="197">
        <f t="shared" si="128"/>
        <v>0</v>
      </c>
      <c r="BJ394" s="14" t="s">
        <v>87</v>
      </c>
      <c r="BK394" s="197">
        <f t="shared" si="129"/>
        <v>0</v>
      </c>
      <c r="BL394" s="14" t="s">
        <v>256</v>
      </c>
      <c r="BM394" s="196" t="s">
        <v>1962</v>
      </c>
    </row>
    <row r="395" spans="2:63" s="12" customFormat="1" ht="22.9" customHeight="1">
      <c r="B395" s="168"/>
      <c r="C395" s="169"/>
      <c r="D395" s="170" t="s">
        <v>78</v>
      </c>
      <c r="E395" s="182" t="s">
        <v>781</v>
      </c>
      <c r="F395" s="182" t="s">
        <v>782</v>
      </c>
      <c r="G395" s="169"/>
      <c r="H395" s="169"/>
      <c r="I395" s="172"/>
      <c r="J395" s="183">
        <f>BK395</f>
        <v>0</v>
      </c>
      <c r="K395" s="169"/>
      <c r="L395" s="174"/>
      <c r="M395" s="175"/>
      <c r="N395" s="176"/>
      <c r="O395" s="176"/>
      <c r="P395" s="177">
        <f>SUM(P396:P405)</f>
        <v>0</v>
      </c>
      <c r="Q395" s="176"/>
      <c r="R395" s="177">
        <f>SUM(R396:R405)</f>
        <v>0.0036000000000000003</v>
      </c>
      <c r="S395" s="176"/>
      <c r="T395" s="178">
        <f>SUM(T396:T405)</f>
        <v>0</v>
      </c>
      <c r="AR395" s="179" t="s">
        <v>89</v>
      </c>
      <c r="AT395" s="180" t="s">
        <v>78</v>
      </c>
      <c r="AU395" s="180" t="s">
        <v>87</v>
      </c>
      <c r="AY395" s="179" t="s">
        <v>186</v>
      </c>
      <c r="BK395" s="181">
        <f>SUM(BK396:BK405)</f>
        <v>0</v>
      </c>
    </row>
    <row r="396" spans="1:65" s="2" customFormat="1" ht="16.5" customHeight="1">
      <c r="A396" s="31"/>
      <c r="B396" s="32"/>
      <c r="C396" s="184" t="s">
        <v>1963</v>
      </c>
      <c r="D396" s="184" t="s">
        <v>189</v>
      </c>
      <c r="E396" s="185" t="s">
        <v>784</v>
      </c>
      <c r="F396" s="186" t="s">
        <v>785</v>
      </c>
      <c r="G396" s="187" t="s">
        <v>308</v>
      </c>
      <c r="H396" s="188">
        <v>20</v>
      </c>
      <c r="I396" s="189"/>
      <c r="J396" s="190">
        <f aca="true" t="shared" si="130" ref="J396:J402">ROUND(I396*H396,1)</f>
        <v>0</v>
      </c>
      <c r="K396" s="191"/>
      <c r="L396" s="36"/>
      <c r="M396" s="192" t="s">
        <v>1</v>
      </c>
      <c r="N396" s="193" t="s">
        <v>44</v>
      </c>
      <c r="O396" s="68"/>
      <c r="P396" s="194">
        <f aca="true" t="shared" si="131" ref="P396:P402">O396*H396</f>
        <v>0</v>
      </c>
      <c r="Q396" s="194">
        <v>1E-05</v>
      </c>
      <c r="R396" s="194">
        <f aca="true" t="shared" si="132" ref="R396:R402">Q396*H396</f>
        <v>0.0002</v>
      </c>
      <c r="S396" s="194">
        <v>0</v>
      </c>
      <c r="T396" s="195">
        <f aca="true" t="shared" si="133" ref="T396:T402">S396*H396</f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96" t="s">
        <v>256</v>
      </c>
      <c r="AT396" s="196" t="s">
        <v>189</v>
      </c>
      <c r="AU396" s="196" t="s">
        <v>89</v>
      </c>
      <c r="AY396" s="14" t="s">
        <v>186</v>
      </c>
      <c r="BE396" s="197">
        <f aca="true" t="shared" si="134" ref="BE396:BE402">IF(N396="základní",J396,0)</f>
        <v>0</v>
      </c>
      <c r="BF396" s="197">
        <f aca="true" t="shared" si="135" ref="BF396:BF402">IF(N396="snížená",J396,0)</f>
        <v>0</v>
      </c>
      <c r="BG396" s="197">
        <f aca="true" t="shared" si="136" ref="BG396:BG402">IF(N396="zákl. přenesená",J396,0)</f>
        <v>0</v>
      </c>
      <c r="BH396" s="197">
        <f aca="true" t="shared" si="137" ref="BH396:BH402">IF(N396="sníž. přenesená",J396,0)</f>
        <v>0</v>
      </c>
      <c r="BI396" s="197">
        <f aca="true" t="shared" si="138" ref="BI396:BI402">IF(N396="nulová",J396,0)</f>
        <v>0</v>
      </c>
      <c r="BJ396" s="14" t="s">
        <v>87</v>
      </c>
      <c r="BK396" s="197">
        <f aca="true" t="shared" si="139" ref="BK396:BK402">ROUND(I396*H396,1)</f>
        <v>0</v>
      </c>
      <c r="BL396" s="14" t="s">
        <v>256</v>
      </c>
      <c r="BM396" s="196" t="s">
        <v>1036</v>
      </c>
    </row>
    <row r="397" spans="1:65" s="2" customFormat="1" ht="16.5" customHeight="1">
      <c r="A397" s="31"/>
      <c r="B397" s="32"/>
      <c r="C397" s="184" t="s">
        <v>1964</v>
      </c>
      <c r="D397" s="184" t="s">
        <v>189</v>
      </c>
      <c r="E397" s="185" t="s">
        <v>788</v>
      </c>
      <c r="F397" s="186" t="s">
        <v>789</v>
      </c>
      <c r="G397" s="187" t="s">
        <v>308</v>
      </c>
      <c r="H397" s="188">
        <v>20</v>
      </c>
      <c r="I397" s="189"/>
      <c r="J397" s="190">
        <f t="shared" si="130"/>
        <v>0</v>
      </c>
      <c r="K397" s="191"/>
      <c r="L397" s="36"/>
      <c r="M397" s="192" t="s">
        <v>1</v>
      </c>
      <c r="N397" s="193" t="s">
        <v>44</v>
      </c>
      <c r="O397" s="68"/>
      <c r="P397" s="194">
        <f t="shared" si="131"/>
        <v>0</v>
      </c>
      <c r="Q397" s="194">
        <v>2E-05</v>
      </c>
      <c r="R397" s="194">
        <f t="shared" si="132"/>
        <v>0.0004</v>
      </c>
      <c r="S397" s="194">
        <v>0</v>
      </c>
      <c r="T397" s="195">
        <f t="shared" si="133"/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96" t="s">
        <v>256</v>
      </c>
      <c r="AT397" s="196" t="s">
        <v>189</v>
      </c>
      <c r="AU397" s="196" t="s">
        <v>89</v>
      </c>
      <c r="AY397" s="14" t="s">
        <v>186</v>
      </c>
      <c r="BE397" s="197">
        <f t="shared" si="134"/>
        <v>0</v>
      </c>
      <c r="BF397" s="197">
        <f t="shared" si="135"/>
        <v>0</v>
      </c>
      <c r="BG397" s="197">
        <f t="shared" si="136"/>
        <v>0</v>
      </c>
      <c r="BH397" s="197">
        <f t="shared" si="137"/>
        <v>0</v>
      </c>
      <c r="BI397" s="197">
        <f t="shared" si="138"/>
        <v>0</v>
      </c>
      <c r="BJ397" s="14" t="s">
        <v>87</v>
      </c>
      <c r="BK397" s="197">
        <f t="shared" si="139"/>
        <v>0</v>
      </c>
      <c r="BL397" s="14" t="s">
        <v>256</v>
      </c>
      <c r="BM397" s="196" t="s">
        <v>1037</v>
      </c>
    </row>
    <row r="398" spans="1:65" s="2" customFormat="1" ht="16.5" customHeight="1">
      <c r="A398" s="31"/>
      <c r="B398" s="32"/>
      <c r="C398" s="184" t="s">
        <v>1965</v>
      </c>
      <c r="D398" s="184" t="s">
        <v>189</v>
      </c>
      <c r="E398" s="185" t="s">
        <v>792</v>
      </c>
      <c r="F398" s="186" t="s">
        <v>793</v>
      </c>
      <c r="G398" s="187" t="s">
        <v>308</v>
      </c>
      <c r="H398" s="188">
        <v>20</v>
      </c>
      <c r="I398" s="189"/>
      <c r="J398" s="190">
        <f t="shared" si="130"/>
        <v>0</v>
      </c>
      <c r="K398" s="191"/>
      <c r="L398" s="36"/>
      <c r="M398" s="192" t="s">
        <v>1</v>
      </c>
      <c r="N398" s="193" t="s">
        <v>44</v>
      </c>
      <c r="O398" s="68"/>
      <c r="P398" s="194">
        <f t="shared" si="131"/>
        <v>0</v>
      </c>
      <c r="Q398" s="194">
        <v>1E-05</v>
      </c>
      <c r="R398" s="194">
        <f t="shared" si="132"/>
        <v>0.0002</v>
      </c>
      <c r="S398" s="194">
        <v>0</v>
      </c>
      <c r="T398" s="195">
        <f t="shared" si="133"/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96" t="s">
        <v>256</v>
      </c>
      <c r="AT398" s="196" t="s">
        <v>189</v>
      </c>
      <c r="AU398" s="196" t="s">
        <v>89</v>
      </c>
      <c r="AY398" s="14" t="s">
        <v>186</v>
      </c>
      <c r="BE398" s="197">
        <f t="shared" si="134"/>
        <v>0</v>
      </c>
      <c r="BF398" s="197">
        <f t="shared" si="135"/>
        <v>0</v>
      </c>
      <c r="BG398" s="197">
        <f t="shared" si="136"/>
        <v>0</v>
      </c>
      <c r="BH398" s="197">
        <f t="shared" si="137"/>
        <v>0</v>
      </c>
      <c r="BI398" s="197">
        <f t="shared" si="138"/>
        <v>0</v>
      </c>
      <c r="BJ398" s="14" t="s">
        <v>87</v>
      </c>
      <c r="BK398" s="197">
        <f t="shared" si="139"/>
        <v>0</v>
      </c>
      <c r="BL398" s="14" t="s">
        <v>256</v>
      </c>
      <c r="BM398" s="196" t="s">
        <v>1038</v>
      </c>
    </row>
    <row r="399" spans="1:65" s="2" customFormat="1" ht="16.5" customHeight="1">
      <c r="A399" s="31"/>
      <c r="B399" s="32"/>
      <c r="C399" s="184" t="s">
        <v>1966</v>
      </c>
      <c r="D399" s="184" t="s">
        <v>189</v>
      </c>
      <c r="E399" s="185" t="s">
        <v>796</v>
      </c>
      <c r="F399" s="186" t="s">
        <v>797</v>
      </c>
      <c r="G399" s="187" t="s">
        <v>308</v>
      </c>
      <c r="H399" s="188">
        <v>20</v>
      </c>
      <c r="I399" s="189"/>
      <c r="J399" s="190">
        <f t="shared" si="130"/>
        <v>0</v>
      </c>
      <c r="K399" s="191"/>
      <c r="L399" s="36"/>
      <c r="M399" s="192" t="s">
        <v>1</v>
      </c>
      <c r="N399" s="193" t="s">
        <v>44</v>
      </c>
      <c r="O399" s="68"/>
      <c r="P399" s="194">
        <f t="shared" si="131"/>
        <v>0</v>
      </c>
      <c r="Q399" s="194">
        <v>2E-05</v>
      </c>
      <c r="R399" s="194">
        <f t="shared" si="132"/>
        <v>0.0004</v>
      </c>
      <c r="S399" s="194">
        <v>0</v>
      </c>
      <c r="T399" s="195">
        <f t="shared" si="133"/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96" t="s">
        <v>256</v>
      </c>
      <c r="AT399" s="196" t="s">
        <v>189</v>
      </c>
      <c r="AU399" s="196" t="s">
        <v>89</v>
      </c>
      <c r="AY399" s="14" t="s">
        <v>186</v>
      </c>
      <c r="BE399" s="197">
        <f t="shared" si="134"/>
        <v>0</v>
      </c>
      <c r="BF399" s="197">
        <f t="shared" si="135"/>
        <v>0</v>
      </c>
      <c r="BG399" s="197">
        <f t="shared" si="136"/>
        <v>0</v>
      </c>
      <c r="BH399" s="197">
        <f t="shared" si="137"/>
        <v>0</v>
      </c>
      <c r="BI399" s="197">
        <f t="shared" si="138"/>
        <v>0</v>
      </c>
      <c r="BJ399" s="14" t="s">
        <v>87</v>
      </c>
      <c r="BK399" s="197">
        <f t="shared" si="139"/>
        <v>0</v>
      </c>
      <c r="BL399" s="14" t="s">
        <v>256</v>
      </c>
      <c r="BM399" s="196" t="s">
        <v>798</v>
      </c>
    </row>
    <row r="400" spans="1:65" s="2" customFormat="1" ht="16.5" customHeight="1">
      <c r="A400" s="31"/>
      <c r="B400" s="32"/>
      <c r="C400" s="184" t="s">
        <v>1967</v>
      </c>
      <c r="D400" s="184" t="s">
        <v>189</v>
      </c>
      <c r="E400" s="185" t="s">
        <v>800</v>
      </c>
      <c r="F400" s="186" t="s">
        <v>801</v>
      </c>
      <c r="G400" s="187" t="s">
        <v>308</v>
      </c>
      <c r="H400" s="188">
        <v>20</v>
      </c>
      <c r="I400" s="189"/>
      <c r="J400" s="190">
        <f t="shared" si="130"/>
        <v>0</v>
      </c>
      <c r="K400" s="191"/>
      <c r="L400" s="36"/>
      <c r="M400" s="192" t="s">
        <v>1</v>
      </c>
      <c r="N400" s="193" t="s">
        <v>44</v>
      </c>
      <c r="O400" s="68"/>
      <c r="P400" s="194">
        <f t="shared" si="131"/>
        <v>0</v>
      </c>
      <c r="Q400" s="194">
        <v>6E-05</v>
      </c>
      <c r="R400" s="194">
        <f t="shared" si="132"/>
        <v>0.0012000000000000001</v>
      </c>
      <c r="S400" s="194">
        <v>0</v>
      </c>
      <c r="T400" s="195">
        <f t="shared" si="133"/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96" t="s">
        <v>256</v>
      </c>
      <c r="AT400" s="196" t="s">
        <v>189</v>
      </c>
      <c r="AU400" s="196" t="s">
        <v>89</v>
      </c>
      <c r="AY400" s="14" t="s">
        <v>186</v>
      </c>
      <c r="BE400" s="197">
        <f t="shared" si="134"/>
        <v>0</v>
      </c>
      <c r="BF400" s="197">
        <f t="shared" si="135"/>
        <v>0</v>
      </c>
      <c r="BG400" s="197">
        <f t="shared" si="136"/>
        <v>0</v>
      </c>
      <c r="BH400" s="197">
        <f t="shared" si="137"/>
        <v>0</v>
      </c>
      <c r="BI400" s="197">
        <f t="shared" si="138"/>
        <v>0</v>
      </c>
      <c r="BJ400" s="14" t="s">
        <v>87</v>
      </c>
      <c r="BK400" s="197">
        <f t="shared" si="139"/>
        <v>0</v>
      </c>
      <c r="BL400" s="14" t="s">
        <v>256</v>
      </c>
      <c r="BM400" s="196" t="s">
        <v>802</v>
      </c>
    </row>
    <row r="401" spans="1:65" s="2" customFormat="1" ht="16.5" customHeight="1">
      <c r="A401" s="31"/>
      <c r="B401" s="32"/>
      <c r="C401" s="184" t="s">
        <v>1968</v>
      </c>
      <c r="D401" s="184" t="s">
        <v>189</v>
      </c>
      <c r="E401" s="185" t="s">
        <v>804</v>
      </c>
      <c r="F401" s="186" t="s">
        <v>805</v>
      </c>
      <c r="G401" s="187" t="s">
        <v>308</v>
      </c>
      <c r="H401" s="188">
        <v>20</v>
      </c>
      <c r="I401" s="189"/>
      <c r="J401" s="190">
        <f t="shared" si="130"/>
        <v>0</v>
      </c>
      <c r="K401" s="191"/>
      <c r="L401" s="36"/>
      <c r="M401" s="192" t="s">
        <v>1</v>
      </c>
      <c r="N401" s="193" t="s">
        <v>44</v>
      </c>
      <c r="O401" s="68"/>
      <c r="P401" s="194">
        <f t="shared" si="131"/>
        <v>0</v>
      </c>
      <c r="Q401" s="194">
        <v>6E-05</v>
      </c>
      <c r="R401" s="194">
        <f t="shared" si="132"/>
        <v>0.0012000000000000001</v>
      </c>
      <c r="S401" s="194">
        <v>0</v>
      </c>
      <c r="T401" s="195">
        <f t="shared" si="133"/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96" t="s">
        <v>256</v>
      </c>
      <c r="AT401" s="196" t="s">
        <v>189</v>
      </c>
      <c r="AU401" s="196" t="s">
        <v>89</v>
      </c>
      <c r="AY401" s="14" t="s">
        <v>186</v>
      </c>
      <c r="BE401" s="197">
        <f t="shared" si="134"/>
        <v>0</v>
      </c>
      <c r="BF401" s="197">
        <f t="shared" si="135"/>
        <v>0</v>
      </c>
      <c r="BG401" s="197">
        <f t="shared" si="136"/>
        <v>0</v>
      </c>
      <c r="BH401" s="197">
        <f t="shared" si="137"/>
        <v>0</v>
      </c>
      <c r="BI401" s="197">
        <f t="shared" si="138"/>
        <v>0</v>
      </c>
      <c r="BJ401" s="14" t="s">
        <v>87</v>
      </c>
      <c r="BK401" s="197">
        <f t="shared" si="139"/>
        <v>0</v>
      </c>
      <c r="BL401" s="14" t="s">
        <v>256</v>
      </c>
      <c r="BM401" s="196" t="s">
        <v>806</v>
      </c>
    </row>
    <row r="402" spans="1:65" s="2" customFormat="1" ht="16.5" customHeight="1">
      <c r="A402" s="31"/>
      <c r="B402" s="32"/>
      <c r="C402" s="184" t="s">
        <v>1969</v>
      </c>
      <c r="D402" s="184" t="s">
        <v>189</v>
      </c>
      <c r="E402" s="185" t="s">
        <v>1970</v>
      </c>
      <c r="F402" s="186" t="s">
        <v>1971</v>
      </c>
      <c r="G402" s="187" t="s">
        <v>197</v>
      </c>
      <c r="H402" s="188">
        <v>2.16</v>
      </c>
      <c r="I402" s="189"/>
      <c r="J402" s="190">
        <f t="shared" si="130"/>
        <v>0</v>
      </c>
      <c r="K402" s="191"/>
      <c r="L402" s="36"/>
      <c r="M402" s="192" t="s">
        <v>1</v>
      </c>
      <c r="N402" s="193" t="s">
        <v>44</v>
      </c>
      <c r="O402" s="68"/>
      <c r="P402" s="194">
        <f t="shared" si="131"/>
        <v>0</v>
      </c>
      <c r="Q402" s="194">
        <v>0</v>
      </c>
      <c r="R402" s="194">
        <f t="shared" si="132"/>
        <v>0</v>
      </c>
      <c r="S402" s="194">
        <v>0</v>
      </c>
      <c r="T402" s="195">
        <f t="shared" si="133"/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96" t="s">
        <v>256</v>
      </c>
      <c r="AT402" s="196" t="s">
        <v>189</v>
      </c>
      <c r="AU402" s="196" t="s">
        <v>89</v>
      </c>
      <c r="AY402" s="14" t="s">
        <v>186</v>
      </c>
      <c r="BE402" s="197">
        <f t="shared" si="134"/>
        <v>0</v>
      </c>
      <c r="BF402" s="197">
        <f t="shared" si="135"/>
        <v>0</v>
      </c>
      <c r="BG402" s="197">
        <f t="shared" si="136"/>
        <v>0</v>
      </c>
      <c r="BH402" s="197">
        <f t="shared" si="137"/>
        <v>0</v>
      </c>
      <c r="BI402" s="197">
        <f t="shared" si="138"/>
        <v>0</v>
      </c>
      <c r="BJ402" s="14" t="s">
        <v>87</v>
      </c>
      <c r="BK402" s="197">
        <f t="shared" si="139"/>
        <v>0</v>
      </c>
      <c r="BL402" s="14" t="s">
        <v>256</v>
      </c>
      <c r="BM402" s="196" t="s">
        <v>1972</v>
      </c>
    </row>
    <row r="403" spans="1:47" s="2" customFormat="1" ht="48.75">
      <c r="A403" s="31"/>
      <c r="B403" s="32"/>
      <c r="C403" s="33"/>
      <c r="D403" s="198" t="s">
        <v>206</v>
      </c>
      <c r="E403" s="33"/>
      <c r="F403" s="199" t="s">
        <v>1973</v>
      </c>
      <c r="G403" s="33"/>
      <c r="H403" s="33"/>
      <c r="I403" s="200"/>
      <c r="J403" s="33"/>
      <c r="K403" s="33"/>
      <c r="L403" s="36"/>
      <c r="M403" s="201"/>
      <c r="N403" s="202"/>
      <c r="O403" s="68"/>
      <c r="P403" s="68"/>
      <c r="Q403" s="68"/>
      <c r="R403" s="68"/>
      <c r="S403" s="68"/>
      <c r="T403" s="69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T403" s="14" t="s">
        <v>206</v>
      </c>
      <c r="AU403" s="14" t="s">
        <v>89</v>
      </c>
    </row>
    <row r="404" spans="1:65" s="2" customFormat="1" ht="16.5" customHeight="1">
      <c r="A404" s="31"/>
      <c r="B404" s="32"/>
      <c r="C404" s="184" t="s">
        <v>1974</v>
      </c>
      <c r="D404" s="184" t="s">
        <v>189</v>
      </c>
      <c r="E404" s="185" t="s">
        <v>1975</v>
      </c>
      <c r="F404" s="186" t="s">
        <v>1976</v>
      </c>
      <c r="G404" s="187" t="s">
        <v>624</v>
      </c>
      <c r="H404" s="188">
        <v>1</v>
      </c>
      <c r="I404" s="189"/>
      <c r="J404" s="190">
        <f>ROUND(I404*H404,1)</f>
        <v>0</v>
      </c>
      <c r="K404" s="191"/>
      <c r="L404" s="36"/>
      <c r="M404" s="192" t="s">
        <v>1</v>
      </c>
      <c r="N404" s="193" t="s">
        <v>44</v>
      </c>
      <c r="O404" s="68"/>
      <c r="P404" s="194">
        <f>O404*H404</f>
        <v>0</v>
      </c>
      <c r="Q404" s="194">
        <v>0</v>
      </c>
      <c r="R404" s="194">
        <f>Q404*H404</f>
        <v>0</v>
      </c>
      <c r="S404" s="194">
        <v>0</v>
      </c>
      <c r="T404" s="195">
        <f>S404*H404</f>
        <v>0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196" t="s">
        <v>256</v>
      </c>
      <c r="AT404" s="196" t="s">
        <v>189</v>
      </c>
      <c r="AU404" s="196" t="s">
        <v>89</v>
      </c>
      <c r="AY404" s="14" t="s">
        <v>186</v>
      </c>
      <c r="BE404" s="197">
        <f>IF(N404="základní",J404,0)</f>
        <v>0</v>
      </c>
      <c r="BF404" s="197">
        <f>IF(N404="snížená",J404,0)</f>
        <v>0</v>
      </c>
      <c r="BG404" s="197">
        <f>IF(N404="zákl. přenesená",J404,0)</f>
        <v>0</v>
      </c>
      <c r="BH404" s="197">
        <f>IF(N404="sníž. přenesená",J404,0)</f>
        <v>0</v>
      </c>
      <c r="BI404" s="197">
        <f>IF(N404="nulová",J404,0)</f>
        <v>0</v>
      </c>
      <c r="BJ404" s="14" t="s">
        <v>87</v>
      </c>
      <c r="BK404" s="197">
        <f>ROUND(I404*H404,1)</f>
        <v>0</v>
      </c>
      <c r="BL404" s="14" t="s">
        <v>256</v>
      </c>
      <c r="BM404" s="196" t="s">
        <v>1977</v>
      </c>
    </row>
    <row r="405" spans="1:47" s="2" customFormat="1" ht="39">
      <c r="A405" s="31"/>
      <c r="B405" s="32"/>
      <c r="C405" s="33"/>
      <c r="D405" s="198" t="s">
        <v>206</v>
      </c>
      <c r="E405" s="33"/>
      <c r="F405" s="199" t="s">
        <v>1978</v>
      </c>
      <c r="G405" s="33"/>
      <c r="H405" s="33"/>
      <c r="I405" s="200"/>
      <c r="J405" s="33"/>
      <c r="K405" s="33"/>
      <c r="L405" s="36"/>
      <c r="M405" s="201"/>
      <c r="N405" s="202"/>
      <c r="O405" s="68"/>
      <c r="P405" s="68"/>
      <c r="Q405" s="68"/>
      <c r="R405" s="68"/>
      <c r="S405" s="68"/>
      <c r="T405" s="69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T405" s="14" t="s">
        <v>206</v>
      </c>
      <c r="AU405" s="14" t="s">
        <v>89</v>
      </c>
    </row>
    <row r="406" spans="2:63" s="12" customFormat="1" ht="22.9" customHeight="1">
      <c r="B406" s="168"/>
      <c r="C406" s="169"/>
      <c r="D406" s="170" t="s">
        <v>78</v>
      </c>
      <c r="E406" s="182" t="s">
        <v>807</v>
      </c>
      <c r="F406" s="182" t="s">
        <v>808</v>
      </c>
      <c r="G406" s="169"/>
      <c r="H406" s="169"/>
      <c r="I406" s="172"/>
      <c r="J406" s="183">
        <f>BK406</f>
        <v>0</v>
      </c>
      <c r="K406" s="169"/>
      <c r="L406" s="174"/>
      <c r="M406" s="175"/>
      <c r="N406" s="176"/>
      <c r="O406" s="176"/>
      <c r="P406" s="177">
        <f>SUM(P407:P409)</f>
        <v>0</v>
      </c>
      <c r="Q406" s="176"/>
      <c r="R406" s="177">
        <f>SUM(R407:R409)</f>
        <v>0.024120000000000003</v>
      </c>
      <c r="S406" s="176"/>
      <c r="T406" s="178">
        <f>SUM(T407:T409)</f>
        <v>0</v>
      </c>
      <c r="AR406" s="179" t="s">
        <v>89</v>
      </c>
      <c r="AT406" s="180" t="s">
        <v>78</v>
      </c>
      <c r="AU406" s="180" t="s">
        <v>87</v>
      </c>
      <c r="AY406" s="179" t="s">
        <v>186</v>
      </c>
      <c r="BK406" s="181">
        <f>SUM(BK407:BK409)</f>
        <v>0</v>
      </c>
    </row>
    <row r="407" spans="1:65" s="2" customFormat="1" ht="16.5" customHeight="1">
      <c r="A407" s="31"/>
      <c r="B407" s="32"/>
      <c r="C407" s="184" t="s">
        <v>1979</v>
      </c>
      <c r="D407" s="184" t="s">
        <v>189</v>
      </c>
      <c r="E407" s="185" t="s">
        <v>818</v>
      </c>
      <c r="F407" s="186" t="s">
        <v>819</v>
      </c>
      <c r="G407" s="187" t="s">
        <v>197</v>
      </c>
      <c r="H407" s="188">
        <v>52</v>
      </c>
      <c r="I407" s="189"/>
      <c r="J407" s="190">
        <f>ROUND(I407*H407,1)</f>
        <v>0</v>
      </c>
      <c r="K407" s="191"/>
      <c r="L407" s="36"/>
      <c r="M407" s="192" t="s">
        <v>1</v>
      </c>
      <c r="N407" s="193" t="s">
        <v>44</v>
      </c>
      <c r="O407" s="68"/>
      <c r="P407" s="194">
        <f>O407*H407</f>
        <v>0</v>
      </c>
      <c r="Q407" s="194">
        <v>0.0002</v>
      </c>
      <c r="R407" s="194">
        <f>Q407*H407</f>
        <v>0.010400000000000001</v>
      </c>
      <c r="S407" s="194">
        <v>0</v>
      </c>
      <c r="T407" s="195">
        <f>S407*H407</f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96" t="s">
        <v>256</v>
      </c>
      <c r="AT407" s="196" t="s">
        <v>189</v>
      </c>
      <c r="AU407" s="196" t="s">
        <v>89</v>
      </c>
      <c r="AY407" s="14" t="s">
        <v>186</v>
      </c>
      <c r="BE407" s="197">
        <f>IF(N407="základní",J407,0)</f>
        <v>0</v>
      </c>
      <c r="BF407" s="197">
        <f>IF(N407="snížená",J407,0)</f>
        <v>0</v>
      </c>
      <c r="BG407" s="197">
        <f>IF(N407="zákl. přenesená",J407,0)</f>
        <v>0</v>
      </c>
      <c r="BH407" s="197">
        <f>IF(N407="sníž. přenesená",J407,0)</f>
        <v>0</v>
      </c>
      <c r="BI407" s="197">
        <f>IF(N407="nulová",J407,0)</f>
        <v>0</v>
      </c>
      <c r="BJ407" s="14" t="s">
        <v>87</v>
      </c>
      <c r="BK407" s="197">
        <f>ROUND(I407*H407,1)</f>
        <v>0</v>
      </c>
      <c r="BL407" s="14" t="s">
        <v>256</v>
      </c>
      <c r="BM407" s="196" t="s">
        <v>820</v>
      </c>
    </row>
    <row r="408" spans="1:65" s="2" customFormat="1" ht="16.5" customHeight="1">
      <c r="A408" s="31"/>
      <c r="B408" s="32"/>
      <c r="C408" s="184" t="s">
        <v>1980</v>
      </c>
      <c r="D408" s="184" t="s">
        <v>189</v>
      </c>
      <c r="E408" s="185" t="s">
        <v>822</v>
      </c>
      <c r="F408" s="186" t="s">
        <v>823</v>
      </c>
      <c r="G408" s="187" t="s">
        <v>197</v>
      </c>
      <c r="H408" s="188">
        <v>10</v>
      </c>
      <c r="I408" s="189"/>
      <c r="J408" s="190">
        <f>ROUND(I408*H408,1)</f>
        <v>0</v>
      </c>
      <c r="K408" s="191"/>
      <c r="L408" s="36"/>
      <c r="M408" s="192" t="s">
        <v>1</v>
      </c>
      <c r="N408" s="193" t="s">
        <v>44</v>
      </c>
      <c r="O408" s="68"/>
      <c r="P408" s="194">
        <f>O408*H408</f>
        <v>0</v>
      </c>
      <c r="Q408" s="194">
        <v>2E-05</v>
      </c>
      <c r="R408" s="194">
        <f>Q408*H408</f>
        <v>0.0002</v>
      </c>
      <c r="S408" s="194">
        <v>0</v>
      </c>
      <c r="T408" s="195">
        <f>S408*H408</f>
        <v>0</v>
      </c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R408" s="196" t="s">
        <v>256</v>
      </c>
      <c r="AT408" s="196" t="s">
        <v>189</v>
      </c>
      <c r="AU408" s="196" t="s">
        <v>89</v>
      </c>
      <c r="AY408" s="14" t="s">
        <v>186</v>
      </c>
      <c r="BE408" s="197">
        <f>IF(N408="základní",J408,0)</f>
        <v>0</v>
      </c>
      <c r="BF408" s="197">
        <f>IF(N408="snížená",J408,0)</f>
        <v>0</v>
      </c>
      <c r="BG408" s="197">
        <f>IF(N408="zákl. přenesená",J408,0)</f>
        <v>0</v>
      </c>
      <c r="BH408" s="197">
        <f>IF(N408="sníž. přenesená",J408,0)</f>
        <v>0</v>
      </c>
      <c r="BI408" s="197">
        <f>IF(N408="nulová",J408,0)</f>
        <v>0</v>
      </c>
      <c r="BJ408" s="14" t="s">
        <v>87</v>
      </c>
      <c r="BK408" s="197">
        <f>ROUND(I408*H408,1)</f>
        <v>0</v>
      </c>
      <c r="BL408" s="14" t="s">
        <v>256</v>
      </c>
      <c r="BM408" s="196" t="s">
        <v>824</v>
      </c>
    </row>
    <row r="409" spans="1:65" s="2" customFormat="1" ht="21.75" customHeight="1">
      <c r="A409" s="31"/>
      <c r="B409" s="32"/>
      <c r="C409" s="184" t="s">
        <v>1981</v>
      </c>
      <c r="D409" s="184" t="s">
        <v>189</v>
      </c>
      <c r="E409" s="185" t="s">
        <v>826</v>
      </c>
      <c r="F409" s="186" t="s">
        <v>827</v>
      </c>
      <c r="G409" s="187" t="s">
        <v>197</v>
      </c>
      <c r="H409" s="188">
        <v>52</v>
      </c>
      <c r="I409" s="189"/>
      <c r="J409" s="190">
        <f>ROUND(I409*H409,1)</f>
        <v>0</v>
      </c>
      <c r="K409" s="191"/>
      <c r="L409" s="36"/>
      <c r="M409" s="192" t="s">
        <v>1</v>
      </c>
      <c r="N409" s="193" t="s">
        <v>44</v>
      </c>
      <c r="O409" s="68"/>
      <c r="P409" s="194">
        <f>O409*H409</f>
        <v>0</v>
      </c>
      <c r="Q409" s="194">
        <v>0.00026</v>
      </c>
      <c r="R409" s="194">
        <f>Q409*H409</f>
        <v>0.013519999999999999</v>
      </c>
      <c r="S409" s="194">
        <v>0</v>
      </c>
      <c r="T409" s="195">
        <f>S409*H409</f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96" t="s">
        <v>256</v>
      </c>
      <c r="AT409" s="196" t="s">
        <v>189</v>
      </c>
      <c r="AU409" s="196" t="s">
        <v>89</v>
      </c>
      <c r="AY409" s="14" t="s">
        <v>186</v>
      </c>
      <c r="BE409" s="197">
        <f>IF(N409="základní",J409,0)</f>
        <v>0</v>
      </c>
      <c r="BF409" s="197">
        <f>IF(N409="snížená",J409,0)</f>
        <v>0</v>
      </c>
      <c r="BG409" s="197">
        <f>IF(N409="zákl. přenesená",J409,0)</f>
        <v>0</v>
      </c>
      <c r="BH409" s="197">
        <f>IF(N409="sníž. přenesená",J409,0)</f>
        <v>0</v>
      </c>
      <c r="BI409" s="197">
        <f>IF(N409="nulová",J409,0)</f>
        <v>0</v>
      </c>
      <c r="BJ409" s="14" t="s">
        <v>87</v>
      </c>
      <c r="BK409" s="197">
        <f>ROUND(I409*H409,1)</f>
        <v>0</v>
      </c>
      <c r="BL409" s="14" t="s">
        <v>256</v>
      </c>
      <c r="BM409" s="196" t="s">
        <v>828</v>
      </c>
    </row>
    <row r="410" spans="2:63" s="12" customFormat="1" ht="25.9" customHeight="1">
      <c r="B410" s="168"/>
      <c r="C410" s="169"/>
      <c r="D410" s="170" t="s">
        <v>78</v>
      </c>
      <c r="E410" s="171" t="s">
        <v>840</v>
      </c>
      <c r="F410" s="171" t="s">
        <v>841</v>
      </c>
      <c r="G410" s="169"/>
      <c r="H410" s="169"/>
      <c r="I410" s="172"/>
      <c r="J410" s="173">
        <f>BK410</f>
        <v>0</v>
      </c>
      <c r="K410" s="169"/>
      <c r="L410" s="174"/>
      <c r="M410" s="175"/>
      <c r="N410" s="176"/>
      <c r="O410" s="176"/>
      <c r="P410" s="177">
        <f>SUM(P411:P414)</f>
        <v>0</v>
      </c>
      <c r="Q410" s="176"/>
      <c r="R410" s="177">
        <f>SUM(R411:R414)</f>
        <v>0</v>
      </c>
      <c r="S410" s="176"/>
      <c r="T410" s="178">
        <f>SUM(T411:T414)</f>
        <v>0</v>
      </c>
      <c r="AR410" s="179" t="s">
        <v>193</v>
      </c>
      <c r="AT410" s="180" t="s">
        <v>78</v>
      </c>
      <c r="AU410" s="180" t="s">
        <v>79</v>
      </c>
      <c r="AY410" s="179" t="s">
        <v>186</v>
      </c>
      <c r="BK410" s="181">
        <f>SUM(BK411:BK414)</f>
        <v>0</v>
      </c>
    </row>
    <row r="411" spans="1:65" s="2" customFormat="1" ht="16.5" customHeight="1">
      <c r="A411" s="31"/>
      <c r="B411" s="32"/>
      <c r="C411" s="184" t="s">
        <v>1982</v>
      </c>
      <c r="D411" s="184" t="s">
        <v>189</v>
      </c>
      <c r="E411" s="185" t="s">
        <v>843</v>
      </c>
      <c r="F411" s="186" t="s">
        <v>844</v>
      </c>
      <c r="G411" s="187" t="s">
        <v>845</v>
      </c>
      <c r="H411" s="188">
        <v>2</v>
      </c>
      <c r="I411" s="189"/>
      <c r="J411" s="190">
        <f>ROUND(I411*H411,1)</f>
        <v>0</v>
      </c>
      <c r="K411" s="191"/>
      <c r="L411" s="36"/>
      <c r="M411" s="192" t="s">
        <v>1</v>
      </c>
      <c r="N411" s="193" t="s">
        <v>44</v>
      </c>
      <c r="O411" s="68"/>
      <c r="P411" s="194">
        <f>O411*H411</f>
        <v>0</v>
      </c>
      <c r="Q411" s="194">
        <v>0</v>
      </c>
      <c r="R411" s="194">
        <f>Q411*H411</f>
        <v>0</v>
      </c>
      <c r="S411" s="194">
        <v>0</v>
      </c>
      <c r="T411" s="195">
        <f>S411*H411</f>
        <v>0</v>
      </c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R411" s="196" t="s">
        <v>846</v>
      </c>
      <c r="AT411" s="196" t="s">
        <v>189</v>
      </c>
      <c r="AU411" s="196" t="s">
        <v>87</v>
      </c>
      <c r="AY411" s="14" t="s">
        <v>186</v>
      </c>
      <c r="BE411" s="197">
        <f>IF(N411="základní",J411,0)</f>
        <v>0</v>
      </c>
      <c r="BF411" s="197">
        <f>IF(N411="snížená",J411,0)</f>
        <v>0</v>
      </c>
      <c r="BG411" s="197">
        <f>IF(N411="zákl. přenesená",J411,0)</f>
        <v>0</v>
      </c>
      <c r="BH411" s="197">
        <f>IF(N411="sníž. přenesená",J411,0)</f>
        <v>0</v>
      </c>
      <c r="BI411" s="197">
        <f>IF(N411="nulová",J411,0)</f>
        <v>0</v>
      </c>
      <c r="BJ411" s="14" t="s">
        <v>87</v>
      </c>
      <c r="BK411" s="197">
        <f>ROUND(I411*H411,1)</f>
        <v>0</v>
      </c>
      <c r="BL411" s="14" t="s">
        <v>846</v>
      </c>
      <c r="BM411" s="196" t="s">
        <v>847</v>
      </c>
    </row>
    <row r="412" spans="1:47" s="2" customFormat="1" ht="19.5">
      <c r="A412" s="31"/>
      <c r="B412" s="32"/>
      <c r="C412" s="33"/>
      <c r="D412" s="198" t="s">
        <v>206</v>
      </c>
      <c r="E412" s="33"/>
      <c r="F412" s="199" t="s">
        <v>1130</v>
      </c>
      <c r="G412" s="33"/>
      <c r="H412" s="33"/>
      <c r="I412" s="200"/>
      <c r="J412" s="33"/>
      <c r="K412" s="33"/>
      <c r="L412" s="36"/>
      <c r="M412" s="201"/>
      <c r="N412" s="202"/>
      <c r="O412" s="68"/>
      <c r="P412" s="68"/>
      <c r="Q412" s="68"/>
      <c r="R412" s="68"/>
      <c r="S412" s="68"/>
      <c r="T412" s="69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T412" s="14" t="s">
        <v>206</v>
      </c>
      <c r="AU412" s="14" t="s">
        <v>87</v>
      </c>
    </row>
    <row r="413" spans="1:65" s="2" customFormat="1" ht="16.5" customHeight="1">
      <c r="A413" s="31"/>
      <c r="B413" s="32"/>
      <c r="C413" s="184" t="s">
        <v>1983</v>
      </c>
      <c r="D413" s="184" t="s">
        <v>189</v>
      </c>
      <c r="E413" s="185" t="s">
        <v>849</v>
      </c>
      <c r="F413" s="186" t="s">
        <v>850</v>
      </c>
      <c r="G413" s="187" t="s">
        <v>845</v>
      </c>
      <c r="H413" s="188">
        <v>4</v>
      </c>
      <c r="I413" s="189"/>
      <c r="J413" s="190">
        <f>ROUND(I413*H413,1)</f>
        <v>0</v>
      </c>
      <c r="K413" s="191"/>
      <c r="L413" s="36"/>
      <c r="M413" s="192" t="s">
        <v>1</v>
      </c>
      <c r="N413" s="193" t="s">
        <v>44</v>
      </c>
      <c r="O413" s="68"/>
      <c r="P413" s="194">
        <f>O413*H413</f>
        <v>0</v>
      </c>
      <c r="Q413" s="194">
        <v>0</v>
      </c>
      <c r="R413" s="194">
        <f>Q413*H413</f>
        <v>0</v>
      </c>
      <c r="S413" s="194">
        <v>0</v>
      </c>
      <c r="T413" s="195">
        <f>S413*H413</f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96" t="s">
        <v>846</v>
      </c>
      <c r="AT413" s="196" t="s">
        <v>189</v>
      </c>
      <c r="AU413" s="196" t="s">
        <v>87</v>
      </c>
      <c r="AY413" s="14" t="s">
        <v>186</v>
      </c>
      <c r="BE413" s="197">
        <f>IF(N413="základní",J413,0)</f>
        <v>0</v>
      </c>
      <c r="BF413" s="197">
        <f>IF(N413="snížená",J413,0)</f>
        <v>0</v>
      </c>
      <c r="BG413" s="197">
        <f>IF(N413="zákl. přenesená",J413,0)</f>
        <v>0</v>
      </c>
      <c r="BH413" s="197">
        <f>IF(N413="sníž. přenesená",J413,0)</f>
        <v>0</v>
      </c>
      <c r="BI413" s="197">
        <f>IF(N413="nulová",J413,0)</f>
        <v>0</v>
      </c>
      <c r="BJ413" s="14" t="s">
        <v>87</v>
      </c>
      <c r="BK413" s="197">
        <f>ROUND(I413*H413,1)</f>
        <v>0</v>
      </c>
      <c r="BL413" s="14" t="s">
        <v>846</v>
      </c>
      <c r="BM413" s="196" t="s">
        <v>851</v>
      </c>
    </row>
    <row r="414" spans="1:47" s="2" customFormat="1" ht="19.5">
      <c r="A414" s="31"/>
      <c r="B414" s="32"/>
      <c r="C414" s="33"/>
      <c r="D414" s="198" t="s">
        <v>206</v>
      </c>
      <c r="E414" s="33"/>
      <c r="F414" s="199" t="s">
        <v>1131</v>
      </c>
      <c r="G414" s="33"/>
      <c r="H414" s="33"/>
      <c r="I414" s="200"/>
      <c r="J414" s="33"/>
      <c r="K414" s="33"/>
      <c r="L414" s="36"/>
      <c r="M414" s="219"/>
      <c r="N414" s="220"/>
      <c r="O414" s="216"/>
      <c r="P414" s="216"/>
      <c r="Q414" s="216"/>
      <c r="R414" s="216"/>
      <c r="S414" s="216"/>
      <c r="T414" s="22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T414" s="14" t="s">
        <v>206</v>
      </c>
      <c r="AU414" s="14" t="s">
        <v>87</v>
      </c>
    </row>
    <row r="415" spans="1:31" s="2" customFormat="1" ht="6.95" customHeight="1">
      <c r="A415" s="31"/>
      <c r="B415" s="51"/>
      <c r="C415" s="52"/>
      <c r="D415" s="52"/>
      <c r="E415" s="52"/>
      <c r="F415" s="52"/>
      <c r="G415" s="52"/>
      <c r="H415" s="52"/>
      <c r="I415" s="52"/>
      <c r="J415" s="52"/>
      <c r="K415" s="52"/>
      <c r="L415" s="36"/>
      <c r="M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</row>
  </sheetData>
  <sheetProtection algorithmName="SHA-512" hashValue="YAmcWImUkEC8VXGEgUatcyPvIYkxuVD+VKB8SYYmVIlQH8zs1SgRjFcehmwwHlGuZ4mqStjTgGujHvu+UU/W5w==" saltValue="JOoHk2RR4Rx+QNhhr9FUYzUI3KcN6jWT+6q0BemND+Tbd/n4zjHGFGNvZXI9VuEUauSG6fWXbRaVo3dgA0YGZQ==" spinCount="100000" sheet="1" objects="1" scenarios="1" formatColumns="0" formatRows="0" autoFilter="0"/>
  <autoFilter ref="C138:K414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128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1984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ROUND(J127,1)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ROUND((SUM(BE127:BE183)),1)</f>
        <v>0</v>
      </c>
      <c r="G33" s="31"/>
      <c r="H33" s="31"/>
      <c r="I33" s="121">
        <v>0.21</v>
      </c>
      <c r="J33" s="120">
        <f>ROUND(((SUM(BE127:BE183))*I33),1)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ROUND((SUM(BF127:BF183)),1)</f>
        <v>0</v>
      </c>
      <c r="G34" s="31"/>
      <c r="H34" s="31"/>
      <c r="I34" s="121">
        <v>0.15</v>
      </c>
      <c r="J34" s="120">
        <f>ROUND(((SUM(BF127:BF183))*I34),1)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ROUND((SUM(BG127:BG183)),1)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ROUND((SUM(BH127:BH183)),1)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ROUND((SUM(BI127:BI183)),1)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2.1.2.1. - Komunikace a zpevněné plochy, venkovní schodiště – roštová rampa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J127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J128</f>
        <v>0</v>
      </c>
      <c r="K97" s="145"/>
      <c r="L97" s="149"/>
    </row>
    <row r="98" spans="2:12" s="10" customFormat="1" ht="19.9" customHeight="1">
      <c r="B98" s="150"/>
      <c r="C98" s="151"/>
      <c r="D98" s="152" t="s">
        <v>1985</v>
      </c>
      <c r="E98" s="153"/>
      <c r="F98" s="153"/>
      <c r="G98" s="153"/>
      <c r="H98" s="153"/>
      <c r="I98" s="153"/>
      <c r="J98" s="154">
        <f>J129</f>
        <v>0</v>
      </c>
      <c r="K98" s="151"/>
      <c r="L98" s="155"/>
    </row>
    <row r="99" spans="2:12" s="10" customFormat="1" ht="19.9" customHeight="1">
      <c r="B99" s="150"/>
      <c r="C99" s="151"/>
      <c r="D99" s="152" t="s">
        <v>1986</v>
      </c>
      <c r="E99" s="153"/>
      <c r="F99" s="153"/>
      <c r="G99" s="153"/>
      <c r="H99" s="153"/>
      <c r="I99" s="153"/>
      <c r="J99" s="154">
        <f>J137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1987</v>
      </c>
      <c r="E100" s="153"/>
      <c r="F100" s="153"/>
      <c r="G100" s="153"/>
      <c r="H100" s="153"/>
      <c r="I100" s="153"/>
      <c r="J100" s="154">
        <f>J146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1988</v>
      </c>
      <c r="E101" s="153"/>
      <c r="F101" s="153"/>
      <c r="G101" s="153"/>
      <c r="H101" s="153"/>
      <c r="I101" s="153"/>
      <c r="J101" s="154">
        <f>J153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151</v>
      </c>
      <c r="E102" s="153"/>
      <c r="F102" s="153"/>
      <c r="G102" s="153"/>
      <c r="H102" s="153"/>
      <c r="I102" s="153"/>
      <c r="J102" s="154">
        <f>J155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152</v>
      </c>
      <c r="E103" s="153"/>
      <c r="F103" s="153"/>
      <c r="G103" s="153"/>
      <c r="H103" s="153"/>
      <c r="I103" s="153"/>
      <c r="J103" s="154">
        <f>J169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153</v>
      </c>
      <c r="E104" s="153"/>
      <c r="F104" s="153"/>
      <c r="G104" s="153"/>
      <c r="H104" s="153"/>
      <c r="I104" s="153"/>
      <c r="J104" s="154">
        <f>J174</f>
        <v>0</v>
      </c>
      <c r="K104" s="151"/>
      <c r="L104" s="155"/>
    </row>
    <row r="105" spans="2:12" s="9" customFormat="1" ht="24.95" customHeight="1">
      <c r="B105" s="144"/>
      <c r="C105" s="145"/>
      <c r="D105" s="146" t="s">
        <v>154</v>
      </c>
      <c r="E105" s="147"/>
      <c r="F105" s="147"/>
      <c r="G105" s="147"/>
      <c r="H105" s="147"/>
      <c r="I105" s="147"/>
      <c r="J105" s="148">
        <f>J177</f>
        <v>0</v>
      </c>
      <c r="K105" s="145"/>
      <c r="L105" s="149"/>
    </row>
    <row r="106" spans="2:12" s="10" customFormat="1" ht="19.9" customHeight="1">
      <c r="B106" s="150"/>
      <c r="C106" s="151"/>
      <c r="D106" s="152" t="s">
        <v>163</v>
      </c>
      <c r="E106" s="153"/>
      <c r="F106" s="153"/>
      <c r="G106" s="153"/>
      <c r="H106" s="153"/>
      <c r="I106" s="153"/>
      <c r="J106" s="154">
        <f>J178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164</v>
      </c>
      <c r="E107" s="153"/>
      <c r="F107" s="153"/>
      <c r="G107" s="153"/>
      <c r="H107" s="153"/>
      <c r="I107" s="153"/>
      <c r="J107" s="154">
        <f>J181</f>
        <v>0</v>
      </c>
      <c r="K107" s="151"/>
      <c r="L107" s="155"/>
    </row>
    <row r="108" spans="1:31" s="2" customFormat="1" ht="21.7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31" s="2" customFormat="1" ht="6.95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4.95" customHeight="1">
      <c r="A114" s="31"/>
      <c r="B114" s="32"/>
      <c r="C114" s="20" t="s">
        <v>171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16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70" t="str">
        <f>E7</f>
        <v>Odborné učebny G Brandýs – Gymnázium J.S. Machara</v>
      </c>
      <c r="F117" s="271"/>
      <c r="G117" s="271"/>
      <c r="H117" s="271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142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3"/>
      <c r="D119" s="33"/>
      <c r="E119" s="226" t="str">
        <f>E9</f>
        <v>2.1.2.1. - Komunikace a zpevněné plochy, venkovní schodiště – roštová rampa</v>
      </c>
      <c r="F119" s="272"/>
      <c r="G119" s="272"/>
      <c r="H119" s="272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20</v>
      </c>
      <c r="D121" s="33"/>
      <c r="E121" s="33"/>
      <c r="F121" s="24" t="str">
        <f>F12</f>
        <v xml:space="preserve">Gymnázium J. S. Machara, Královická 668  </v>
      </c>
      <c r="G121" s="33"/>
      <c r="H121" s="33"/>
      <c r="I121" s="26" t="s">
        <v>22</v>
      </c>
      <c r="J121" s="63" t="str">
        <f>IF(J12="","",J12)</f>
        <v>15. 5. 2022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40.15" customHeight="1">
      <c r="A123" s="31"/>
      <c r="B123" s="32"/>
      <c r="C123" s="26" t="s">
        <v>24</v>
      </c>
      <c r="D123" s="33"/>
      <c r="E123" s="33"/>
      <c r="F123" s="24" t="str">
        <f>E15</f>
        <v>Středočeský kraj, Praha 5, Zborovská 81/11</v>
      </c>
      <c r="G123" s="33"/>
      <c r="H123" s="33"/>
      <c r="I123" s="26" t="s">
        <v>31</v>
      </c>
      <c r="J123" s="29" t="str">
        <f>E21</f>
        <v>Stebau s.r.o., Jižní 870, 500 03 Hradec Králové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6" t="s">
        <v>29</v>
      </c>
      <c r="D124" s="33"/>
      <c r="E124" s="33"/>
      <c r="F124" s="24" t="str">
        <f>IF(E18="","",E18)</f>
        <v>Vyplň údaj</v>
      </c>
      <c r="G124" s="33"/>
      <c r="H124" s="33"/>
      <c r="I124" s="26" t="s">
        <v>35</v>
      </c>
      <c r="J124" s="29" t="str">
        <f>E24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11" customFormat="1" ht="29.25" customHeight="1">
      <c r="A126" s="156"/>
      <c r="B126" s="157"/>
      <c r="C126" s="158" t="s">
        <v>172</v>
      </c>
      <c r="D126" s="159" t="s">
        <v>64</v>
      </c>
      <c r="E126" s="159" t="s">
        <v>60</v>
      </c>
      <c r="F126" s="159" t="s">
        <v>61</v>
      </c>
      <c r="G126" s="159" t="s">
        <v>173</v>
      </c>
      <c r="H126" s="159" t="s">
        <v>174</v>
      </c>
      <c r="I126" s="159" t="s">
        <v>175</v>
      </c>
      <c r="J126" s="160" t="s">
        <v>146</v>
      </c>
      <c r="K126" s="161" t="s">
        <v>176</v>
      </c>
      <c r="L126" s="162"/>
      <c r="M126" s="72" t="s">
        <v>1</v>
      </c>
      <c r="N126" s="73" t="s">
        <v>43</v>
      </c>
      <c r="O126" s="73" t="s">
        <v>177</v>
      </c>
      <c r="P126" s="73" t="s">
        <v>178</v>
      </c>
      <c r="Q126" s="73" t="s">
        <v>179</v>
      </c>
      <c r="R126" s="73" t="s">
        <v>180</v>
      </c>
      <c r="S126" s="73" t="s">
        <v>181</v>
      </c>
      <c r="T126" s="74" t="s">
        <v>182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9" customHeight="1">
      <c r="A127" s="31"/>
      <c r="B127" s="32"/>
      <c r="C127" s="79" t="s">
        <v>183</v>
      </c>
      <c r="D127" s="33"/>
      <c r="E127" s="33"/>
      <c r="F127" s="33"/>
      <c r="G127" s="33"/>
      <c r="H127" s="33"/>
      <c r="I127" s="33"/>
      <c r="J127" s="163">
        <f>BK127</f>
        <v>0</v>
      </c>
      <c r="K127" s="33"/>
      <c r="L127" s="36"/>
      <c r="M127" s="75"/>
      <c r="N127" s="164"/>
      <c r="O127" s="76"/>
      <c r="P127" s="165">
        <f>P128+P177</f>
        <v>0</v>
      </c>
      <c r="Q127" s="76"/>
      <c r="R127" s="165">
        <f>R128+R177</f>
        <v>93.7407482</v>
      </c>
      <c r="S127" s="76"/>
      <c r="T127" s="166">
        <f>T128+T177</f>
        <v>85.27595000000001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78</v>
      </c>
      <c r="AU127" s="14" t="s">
        <v>148</v>
      </c>
      <c r="BK127" s="167">
        <f>BK128+BK177</f>
        <v>0</v>
      </c>
    </row>
    <row r="128" spans="2:63" s="12" customFormat="1" ht="25.9" customHeight="1">
      <c r="B128" s="168"/>
      <c r="C128" s="169"/>
      <c r="D128" s="170" t="s">
        <v>78</v>
      </c>
      <c r="E128" s="171" t="s">
        <v>184</v>
      </c>
      <c r="F128" s="171" t="s">
        <v>185</v>
      </c>
      <c r="G128" s="169"/>
      <c r="H128" s="169"/>
      <c r="I128" s="172"/>
      <c r="J128" s="173">
        <f>BK128</f>
        <v>0</v>
      </c>
      <c r="K128" s="169"/>
      <c r="L128" s="174"/>
      <c r="M128" s="175"/>
      <c r="N128" s="176"/>
      <c r="O128" s="176"/>
      <c r="P128" s="177">
        <f>P129+P137+P146+P153+P155+P169+P174</f>
        <v>0</v>
      </c>
      <c r="Q128" s="176"/>
      <c r="R128" s="177">
        <f>R129+R137+R146+R153+R155+R169+R174</f>
        <v>93.7405982</v>
      </c>
      <c r="S128" s="176"/>
      <c r="T128" s="178">
        <f>T129+T137+T146+T153+T155+T169+T174</f>
        <v>85.25900000000001</v>
      </c>
      <c r="AR128" s="179" t="s">
        <v>87</v>
      </c>
      <c r="AT128" s="180" t="s">
        <v>78</v>
      </c>
      <c r="AU128" s="180" t="s">
        <v>79</v>
      </c>
      <c r="AY128" s="179" t="s">
        <v>186</v>
      </c>
      <c r="BK128" s="181">
        <f>BK129+BK137+BK146+BK153+BK155+BK169+BK174</f>
        <v>0</v>
      </c>
    </row>
    <row r="129" spans="2:63" s="12" customFormat="1" ht="22.9" customHeight="1">
      <c r="B129" s="168"/>
      <c r="C129" s="169"/>
      <c r="D129" s="170" t="s">
        <v>78</v>
      </c>
      <c r="E129" s="182" t="s">
        <v>87</v>
      </c>
      <c r="F129" s="182" t="s">
        <v>1989</v>
      </c>
      <c r="G129" s="169"/>
      <c r="H129" s="169"/>
      <c r="I129" s="172"/>
      <c r="J129" s="183">
        <f>BK129</f>
        <v>0</v>
      </c>
      <c r="K129" s="169"/>
      <c r="L129" s="174"/>
      <c r="M129" s="175"/>
      <c r="N129" s="176"/>
      <c r="O129" s="176"/>
      <c r="P129" s="177">
        <f>SUM(P130:P136)</f>
        <v>0</v>
      </c>
      <c r="Q129" s="176"/>
      <c r="R129" s="177">
        <f>SUM(R130:R136)</f>
        <v>0.006999999999999999</v>
      </c>
      <c r="S129" s="176"/>
      <c r="T129" s="178">
        <f>SUM(T130:T136)</f>
        <v>77.168</v>
      </c>
      <c r="AR129" s="179" t="s">
        <v>87</v>
      </c>
      <c r="AT129" s="180" t="s">
        <v>78</v>
      </c>
      <c r="AU129" s="180" t="s">
        <v>87</v>
      </c>
      <c r="AY129" s="179" t="s">
        <v>186</v>
      </c>
      <c r="BK129" s="181">
        <f>SUM(BK130:BK136)</f>
        <v>0</v>
      </c>
    </row>
    <row r="130" spans="1:65" s="2" customFormat="1" ht="16.5" customHeight="1">
      <c r="A130" s="31"/>
      <c r="B130" s="32"/>
      <c r="C130" s="184" t="s">
        <v>87</v>
      </c>
      <c r="D130" s="184" t="s">
        <v>189</v>
      </c>
      <c r="E130" s="185" t="s">
        <v>1990</v>
      </c>
      <c r="F130" s="186" t="s">
        <v>1991</v>
      </c>
      <c r="G130" s="187" t="s">
        <v>197</v>
      </c>
      <c r="H130" s="188">
        <v>94.4</v>
      </c>
      <c r="I130" s="189"/>
      <c r="J130" s="190">
        <f>ROUND(I130*H130,1)</f>
        <v>0</v>
      </c>
      <c r="K130" s="191"/>
      <c r="L130" s="36"/>
      <c r="M130" s="192" t="s">
        <v>1</v>
      </c>
      <c r="N130" s="193" t="s">
        <v>44</v>
      </c>
      <c r="O130" s="68"/>
      <c r="P130" s="194">
        <f>O130*H130</f>
        <v>0</v>
      </c>
      <c r="Q130" s="194">
        <v>0</v>
      </c>
      <c r="R130" s="194">
        <f>Q130*H130</f>
        <v>0</v>
      </c>
      <c r="S130" s="194">
        <v>0.255</v>
      </c>
      <c r="T130" s="195">
        <f>S130*H130</f>
        <v>24.072000000000003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193</v>
      </c>
      <c r="AT130" s="196" t="s">
        <v>189</v>
      </c>
      <c r="AU130" s="196" t="s">
        <v>89</v>
      </c>
      <c r="AY130" s="14" t="s">
        <v>186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4" t="s">
        <v>87</v>
      </c>
      <c r="BK130" s="197">
        <f>ROUND(I130*H130,1)</f>
        <v>0</v>
      </c>
      <c r="BL130" s="14" t="s">
        <v>193</v>
      </c>
      <c r="BM130" s="196" t="s">
        <v>1992</v>
      </c>
    </row>
    <row r="131" spans="1:65" s="2" customFormat="1" ht="16.5" customHeight="1">
      <c r="A131" s="31"/>
      <c r="B131" s="32"/>
      <c r="C131" s="184" t="s">
        <v>89</v>
      </c>
      <c r="D131" s="184" t="s">
        <v>189</v>
      </c>
      <c r="E131" s="185" t="s">
        <v>1993</v>
      </c>
      <c r="F131" s="186" t="s">
        <v>1994</v>
      </c>
      <c r="G131" s="187" t="s">
        <v>197</v>
      </c>
      <c r="H131" s="188">
        <v>7.9</v>
      </c>
      <c r="I131" s="189"/>
      <c r="J131" s="190">
        <f>ROUND(I131*H131,1)</f>
        <v>0</v>
      </c>
      <c r="K131" s="191"/>
      <c r="L131" s="36"/>
      <c r="M131" s="192" t="s">
        <v>1</v>
      </c>
      <c r="N131" s="193" t="s">
        <v>44</v>
      </c>
      <c r="O131" s="68"/>
      <c r="P131" s="194">
        <f>O131*H131</f>
        <v>0</v>
      </c>
      <c r="Q131" s="194">
        <v>0</v>
      </c>
      <c r="R131" s="194">
        <f>Q131*H131</f>
        <v>0</v>
      </c>
      <c r="S131" s="194">
        <v>0.24</v>
      </c>
      <c r="T131" s="195">
        <f>S131*H131</f>
        <v>1.896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193</v>
      </c>
      <c r="AT131" s="196" t="s">
        <v>189</v>
      </c>
      <c r="AU131" s="196" t="s">
        <v>89</v>
      </c>
      <c r="AY131" s="14" t="s">
        <v>186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4" t="s">
        <v>87</v>
      </c>
      <c r="BK131" s="197">
        <f>ROUND(I131*H131,1)</f>
        <v>0</v>
      </c>
      <c r="BL131" s="14" t="s">
        <v>193</v>
      </c>
      <c r="BM131" s="196" t="s">
        <v>1995</v>
      </c>
    </row>
    <row r="132" spans="1:47" s="2" customFormat="1" ht="19.5">
      <c r="A132" s="31"/>
      <c r="B132" s="32"/>
      <c r="C132" s="33"/>
      <c r="D132" s="198" t="s">
        <v>206</v>
      </c>
      <c r="E132" s="33"/>
      <c r="F132" s="199" t="s">
        <v>1996</v>
      </c>
      <c r="G132" s="33"/>
      <c r="H132" s="33"/>
      <c r="I132" s="200"/>
      <c r="J132" s="33"/>
      <c r="K132" s="33"/>
      <c r="L132" s="36"/>
      <c r="M132" s="201"/>
      <c r="N132" s="202"/>
      <c r="O132" s="68"/>
      <c r="P132" s="68"/>
      <c r="Q132" s="68"/>
      <c r="R132" s="68"/>
      <c r="S132" s="68"/>
      <c r="T132" s="69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206</v>
      </c>
      <c r="AU132" s="14" t="s">
        <v>89</v>
      </c>
    </row>
    <row r="133" spans="1:65" s="2" customFormat="1" ht="16.5" customHeight="1">
      <c r="A133" s="31"/>
      <c r="B133" s="32"/>
      <c r="C133" s="184" t="s">
        <v>199</v>
      </c>
      <c r="D133" s="184" t="s">
        <v>189</v>
      </c>
      <c r="E133" s="185" t="s">
        <v>1997</v>
      </c>
      <c r="F133" s="186" t="s">
        <v>1998</v>
      </c>
      <c r="G133" s="187" t="s">
        <v>197</v>
      </c>
      <c r="H133" s="188">
        <v>102.4</v>
      </c>
      <c r="I133" s="189"/>
      <c r="J133" s="190">
        <f>ROUND(I133*H133,1)</f>
        <v>0</v>
      </c>
      <c r="K133" s="191"/>
      <c r="L133" s="36"/>
      <c r="M133" s="192" t="s">
        <v>1</v>
      </c>
      <c r="N133" s="193" t="s">
        <v>44</v>
      </c>
      <c r="O133" s="68"/>
      <c r="P133" s="194">
        <f>O133*H133</f>
        <v>0</v>
      </c>
      <c r="Q133" s="194">
        <v>0</v>
      </c>
      <c r="R133" s="194">
        <f>Q133*H133</f>
        <v>0</v>
      </c>
      <c r="S133" s="194">
        <v>0.5</v>
      </c>
      <c r="T133" s="195">
        <f>S133*H133</f>
        <v>51.2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193</v>
      </c>
      <c r="AT133" s="196" t="s">
        <v>189</v>
      </c>
      <c r="AU133" s="196" t="s">
        <v>89</v>
      </c>
      <c r="AY133" s="14" t="s">
        <v>186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4" t="s">
        <v>87</v>
      </c>
      <c r="BK133" s="197">
        <f>ROUND(I133*H133,1)</f>
        <v>0</v>
      </c>
      <c r="BL133" s="14" t="s">
        <v>193</v>
      </c>
      <c r="BM133" s="196" t="s">
        <v>1999</v>
      </c>
    </row>
    <row r="134" spans="1:47" s="2" customFormat="1" ht="29.25">
      <c r="A134" s="31"/>
      <c r="B134" s="32"/>
      <c r="C134" s="33"/>
      <c r="D134" s="198" t="s">
        <v>206</v>
      </c>
      <c r="E134" s="33"/>
      <c r="F134" s="199" t="s">
        <v>2000</v>
      </c>
      <c r="G134" s="33"/>
      <c r="H134" s="33"/>
      <c r="I134" s="200"/>
      <c r="J134" s="33"/>
      <c r="K134" s="33"/>
      <c r="L134" s="36"/>
      <c r="M134" s="201"/>
      <c r="N134" s="202"/>
      <c r="O134" s="68"/>
      <c r="P134" s="68"/>
      <c r="Q134" s="68"/>
      <c r="R134" s="68"/>
      <c r="S134" s="68"/>
      <c r="T134" s="69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206</v>
      </c>
      <c r="AU134" s="14" t="s">
        <v>89</v>
      </c>
    </row>
    <row r="135" spans="1:65" s="2" customFormat="1" ht="16.5" customHeight="1">
      <c r="A135" s="31"/>
      <c r="B135" s="32"/>
      <c r="C135" s="184" t="s">
        <v>193</v>
      </c>
      <c r="D135" s="184" t="s">
        <v>189</v>
      </c>
      <c r="E135" s="185" t="s">
        <v>2001</v>
      </c>
      <c r="F135" s="186" t="s">
        <v>2002</v>
      </c>
      <c r="G135" s="187" t="s">
        <v>308</v>
      </c>
      <c r="H135" s="188">
        <v>50</v>
      </c>
      <c r="I135" s="189"/>
      <c r="J135" s="190">
        <f>ROUND(I135*H135,1)</f>
        <v>0</v>
      </c>
      <c r="K135" s="191"/>
      <c r="L135" s="36"/>
      <c r="M135" s="192" t="s">
        <v>1</v>
      </c>
      <c r="N135" s="193" t="s">
        <v>44</v>
      </c>
      <c r="O135" s="68"/>
      <c r="P135" s="194">
        <f>O135*H135</f>
        <v>0</v>
      </c>
      <c r="Q135" s="194">
        <v>0.00014</v>
      </c>
      <c r="R135" s="194">
        <f>Q135*H135</f>
        <v>0.006999999999999999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193</v>
      </c>
      <c r="AT135" s="196" t="s">
        <v>189</v>
      </c>
      <c r="AU135" s="196" t="s">
        <v>89</v>
      </c>
      <c r="AY135" s="14" t="s">
        <v>186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87</v>
      </c>
      <c r="BK135" s="197">
        <f>ROUND(I135*H135,1)</f>
        <v>0</v>
      </c>
      <c r="BL135" s="14" t="s">
        <v>193</v>
      </c>
      <c r="BM135" s="196" t="s">
        <v>2003</v>
      </c>
    </row>
    <row r="136" spans="1:65" s="2" customFormat="1" ht="16.5" customHeight="1">
      <c r="A136" s="31"/>
      <c r="B136" s="32"/>
      <c r="C136" s="184" t="s">
        <v>208</v>
      </c>
      <c r="D136" s="184" t="s">
        <v>189</v>
      </c>
      <c r="E136" s="185" t="s">
        <v>2004</v>
      </c>
      <c r="F136" s="186" t="s">
        <v>2005</v>
      </c>
      <c r="G136" s="187" t="s">
        <v>308</v>
      </c>
      <c r="H136" s="188">
        <v>50</v>
      </c>
      <c r="I136" s="189"/>
      <c r="J136" s="190">
        <f>ROUND(I136*H136,1)</f>
        <v>0</v>
      </c>
      <c r="K136" s="191"/>
      <c r="L136" s="36"/>
      <c r="M136" s="192" t="s">
        <v>1</v>
      </c>
      <c r="N136" s="193" t="s">
        <v>44</v>
      </c>
      <c r="O136" s="68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193</v>
      </c>
      <c r="AT136" s="196" t="s">
        <v>189</v>
      </c>
      <c r="AU136" s="196" t="s">
        <v>89</v>
      </c>
      <c r="AY136" s="14" t="s">
        <v>186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4" t="s">
        <v>87</v>
      </c>
      <c r="BK136" s="197">
        <f>ROUND(I136*H136,1)</f>
        <v>0</v>
      </c>
      <c r="BL136" s="14" t="s">
        <v>193</v>
      </c>
      <c r="BM136" s="196" t="s">
        <v>2006</v>
      </c>
    </row>
    <row r="137" spans="2:63" s="12" customFormat="1" ht="22.9" customHeight="1">
      <c r="B137" s="168"/>
      <c r="C137" s="169"/>
      <c r="D137" s="170" t="s">
        <v>78</v>
      </c>
      <c r="E137" s="182" t="s">
        <v>208</v>
      </c>
      <c r="F137" s="182" t="s">
        <v>2007</v>
      </c>
      <c r="G137" s="169"/>
      <c r="H137" s="169"/>
      <c r="I137" s="172"/>
      <c r="J137" s="183">
        <f>BK137</f>
        <v>0</v>
      </c>
      <c r="K137" s="169"/>
      <c r="L137" s="174"/>
      <c r="M137" s="175"/>
      <c r="N137" s="176"/>
      <c r="O137" s="176"/>
      <c r="P137" s="177">
        <f>SUM(P138:P145)</f>
        <v>0</v>
      </c>
      <c r="Q137" s="176"/>
      <c r="R137" s="177">
        <f>SUM(R138:R145)</f>
        <v>48.746474</v>
      </c>
      <c r="S137" s="176"/>
      <c r="T137" s="178">
        <f>SUM(T138:T145)</f>
        <v>0</v>
      </c>
      <c r="AR137" s="179" t="s">
        <v>87</v>
      </c>
      <c r="AT137" s="180" t="s">
        <v>78</v>
      </c>
      <c r="AU137" s="180" t="s">
        <v>87</v>
      </c>
      <c r="AY137" s="179" t="s">
        <v>186</v>
      </c>
      <c r="BK137" s="181">
        <f>SUM(BK138:BK145)</f>
        <v>0</v>
      </c>
    </row>
    <row r="138" spans="1:65" s="2" customFormat="1" ht="16.5" customHeight="1">
      <c r="A138" s="31"/>
      <c r="B138" s="32"/>
      <c r="C138" s="184" t="s">
        <v>187</v>
      </c>
      <c r="D138" s="184" t="s">
        <v>189</v>
      </c>
      <c r="E138" s="185" t="s">
        <v>2008</v>
      </c>
      <c r="F138" s="186" t="s">
        <v>2009</v>
      </c>
      <c r="G138" s="187" t="s">
        <v>197</v>
      </c>
      <c r="H138" s="188">
        <v>9</v>
      </c>
      <c r="I138" s="189"/>
      <c r="J138" s="190">
        <f>ROUND(I138*H138,1)</f>
        <v>0</v>
      </c>
      <c r="K138" s="191"/>
      <c r="L138" s="36"/>
      <c r="M138" s="192" t="s">
        <v>1</v>
      </c>
      <c r="N138" s="193" t="s">
        <v>44</v>
      </c>
      <c r="O138" s="68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193</v>
      </c>
      <c r="AT138" s="196" t="s">
        <v>189</v>
      </c>
      <c r="AU138" s="196" t="s">
        <v>89</v>
      </c>
      <c r="AY138" s="14" t="s">
        <v>186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87</v>
      </c>
      <c r="BK138" s="197">
        <f>ROUND(I138*H138,1)</f>
        <v>0</v>
      </c>
      <c r="BL138" s="14" t="s">
        <v>193</v>
      </c>
      <c r="BM138" s="196" t="s">
        <v>2010</v>
      </c>
    </row>
    <row r="139" spans="1:47" s="2" customFormat="1" ht="19.5">
      <c r="A139" s="31"/>
      <c r="B139" s="32"/>
      <c r="C139" s="33"/>
      <c r="D139" s="198" t="s">
        <v>206</v>
      </c>
      <c r="E139" s="33"/>
      <c r="F139" s="199" t="s">
        <v>2011</v>
      </c>
      <c r="G139" s="33"/>
      <c r="H139" s="33"/>
      <c r="I139" s="200"/>
      <c r="J139" s="33"/>
      <c r="K139" s="33"/>
      <c r="L139" s="36"/>
      <c r="M139" s="201"/>
      <c r="N139" s="202"/>
      <c r="O139" s="68"/>
      <c r="P139" s="68"/>
      <c r="Q139" s="68"/>
      <c r="R139" s="68"/>
      <c r="S139" s="68"/>
      <c r="T139" s="69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206</v>
      </c>
      <c r="AU139" s="14" t="s">
        <v>89</v>
      </c>
    </row>
    <row r="140" spans="1:65" s="2" customFormat="1" ht="16.5" customHeight="1">
      <c r="A140" s="31"/>
      <c r="B140" s="32"/>
      <c r="C140" s="184" t="s">
        <v>215</v>
      </c>
      <c r="D140" s="184" t="s">
        <v>189</v>
      </c>
      <c r="E140" s="185" t="s">
        <v>2012</v>
      </c>
      <c r="F140" s="186" t="s">
        <v>2013</v>
      </c>
      <c r="G140" s="187" t="s">
        <v>197</v>
      </c>
      <c r="H140" s="188">
        <v>91.7</v>
      </c>
      <c r="I140" s="189"/>
      <c r="J140" s="190">
        <f aca="true" t="shared" si="0" ref="J140:J145">ROUND(I140*H140,1)</f>
        <v>0</v>
      </c>
      <c r="K140" s="191"/>
      <c r="L140" s="36"/>
      <c r="M140" s="192" t="s">
        <v>1</v>
      </c>
      <c r="N140" s="193" t="s">
        <v>44</v>
      </c>
      <c r="O140" s="68"/>
      <c r="P140" s="194">
        <f aca="true" t="shared" si="1" ref="P140:P145">O140*H140</f>
        <v>0</v>
      </c>
      <c r="Q140" s="194">
        <v>0.198</v>
      </c>
      <c r="R140" s="194">
        <f aca="true" t="shared" si="2" ref="R140:R145">Q140*H140</f>
        <v>18.1566</v>
      </c>
      <c r="S140" s="194">
        <v>0</v>
      </c>
      <c r="T140" s="195">
        <f aca="true" t="shared" si="3" ref="T140:T145"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193</v>
      </c>
      <c r="AT140" s="196" t="s">
        <v>189</v>
      </c>
      <c r="AU140" s="196" t="s">
        <v>89</v>
      </c>
      <c r="AY140" s="14" t="s">
        <v>186</v>
      </c>
      <c r="BE140" s="197">
        <f aca="true" t="shared" si="4" ref="BE140:BE145">IF(N140="základní",J140,0)</f>
        <v>0</v>
      </c>
      <c r="BF140" s="197">
        <f aca="true" t="shared" si="5" ref="BF140:BF145">IF(N140="snížená",J140,0)</f>
        <v>0</v>
      </c>
      <c r="BG140" s="197">
        <f aca="true" t="shared" si="6" ref="BG140:BG145">IF(N140="zákl. přenesená",J140,0)</f>
        <v>0</v>
      </c>
      <c r="BH140" s="197">
        <f aca="true" t="shared" si="7" ref="BH140:BH145">IF(N140="sníž. přenesená",J140,0)</f>
        <v>0</v>
      </c>
      <c r="BI140" s="197">
        <f aca="true" t="shared" si="8" ref="BI140:BI145">IF(N140="nulová",J140,0)</f>
        <v>0</v>
      </c>
      <c r="BJ140" s="14" t="s">
        <v>87</v>
      </c>
      <c r="BK140" s="197">
        <f aca="true" t="shared" si="9" ref="BK140:BK145">ROUND(I140*H140,1)</f>
        <v>0</v>
      </c>
      <c r="BL140" s="14" t="s">
        <v>193</v>
      </c>
      <c r="BM140" s="196" t="s">
        <v>2014</v>
      </c>
    </row>
    <row r="141" spans="1:65" s="2" customFormat="1" ht="16.5" customHeight="1">
      <c r="A141" s="31"/>
      <c r="B141" s="32"/>
      <c r="C141" s="184" t="s">
        <v>221</v>
      </c>
      <c r="D141" s="184" t="s">
        <v>189</v>
      </c>
      <c r="E141" s="185" t="s">
        <v>2015</v>
      </c>
      <c r="F141" s="186" t="s">
        <v>2016</v>
      </c>
      <c r="G141" s="187" t="s">
        <v>197</v>
      </c>
      <c r="H141" s="188">
        <v>91.7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44</v>
      </c>
      <c r="O141" s="68"/>
      <c r="P141" s="194">
        <f t="shared" si="1"/>
        <v>0</v>
      </c>
      <c r="Q141" s="194">
        <v>0</v>
      </c>
      <c r="R141" s="194">
        <f t="shared" si="2"/>
        <v>0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193</v>
      </c>
      <c r="AT141" s="196" t="s">
        <v>189</v>
      </c>
      <c r="AU141" s="196" t="s">
        <v>89</v>
      </c>
      <c r="AY141" s="14" t="s">
        <v>186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87</v>
      </c>
      <c r="BK141" s="197">
        <f t="shared" si="9"/>
        <v>0</v>
      </c>
      <c r="BL141" s="14" t="s">
        <v>193</v>
      </c>
      <c r="BM141" s="196" t="s">
        <v>2017</v>
      </c>
    </row>
    <row r="142" spans="1:65" s="2" customFormat="1" ht="16.5" customHeight="1">
      <c r="A142" s="31"/>
      <c r="B142" s="32"/>
      <c r="C142" s="184" t="s">
        <v>226</v>
      </c>
      <c r="D142" s="184" t="s">
        <v>189</v>
      </c>
      <c r="E142" s="185" t="s">
        <v>2018</v>
      </c>
      <c r="F142" s="186" t="s">
        <v>2019</v>
      </c>
      <c r="G142" s="187" t="s">
        <v>197</v>
      </c>
      <c r="H142" s="188">
        <v>91.7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44</v>
      </c>
      <c r="O142" s="68"/>
      <c r="P142" s="194">
        <f t="shared" si="1"/>
        <v>0</v>
      </c>
      <c r="Q142" s="194">
        <v>0.092</v>
      </c>
      <c r="R142" s="194">
        <f t="shared" si="2"/>
        <v>8.4364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193</v>
      </c>
      <c r="AT142" s="196" t="s">
        <v>189</v>
      </c>
      <c r="AU142" s="196" t="s">
        <v>89</v>
      </c>
      <c r="AY142" s="14" t="s">
        <v>186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87</v>
      </c>
      <c r="BK142" s="197">
        <f t="shared" si="9"/>
        <v>0</v>
      </c>
      <c r="BL142" s="14" t="s">
        <v>193</v>
      </c>
      <c r="BM142" s="196" t="s">
        <v>2020</v>
      </c>
    </row>
    <row r="143" spans="1:65" s="2" customFormat="1" ht="16.5" customHeight="1">
      <c r="A143" s="31"/>
      <c r="B143" s="32"/>
      <c r="C143" s="184" t="s">
        <v>231</v>
      </c>
      <c r="D143" s="184" t="s">
        <v>189</v>
      </c>
      <c r="E143" s="185" t="s">
        <v>2021</v>
      </c>
      <c r="F143" s="186" t="s">
        <v>2022</v>
      </c>
      <c r="G143" s="187" t="s">
        <v>197</v>
      </c>
      <c r="H143" s="188">
        <v>12.6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44</v>
      </c>
      <c r="O143" s="68"/>
      <c r="P143" s="194">
        <f t="shared" si="1"/>
        <v>0</v>
      </c>
      <c r="Q143" s="194">
        <v>0.23</v>
      </c>
      <c r="R143" s="194">
        <f t="shared" si="2"/>
        <v>2.898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193</v>
      </c>
      <c r="AT143" s="196" t="s">
        <v>189</v>
      </c>
      <c r="AU143" s="196" t="s">
        <v>89</v>
      </c>
      <c r="AY143" s="14" t="s">
        <v>186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87</v>
      </c>
      <c r="BK143" s="197">
        <f t="shared" si="9"/>
        <v>0</v>
      </c>
      <c r="BL143" s="14" t="s">
        <v>193</v>
      </c>
      <c r="BM143" s="196" t="s">
        <v>2023</v>
      </c>
    </row>
    <row r="144" spans="1:65" s="2" customFormat="1" ht="21.75" customHeight="1">
      <c r="A144" s="31"/>
      <c r="B144" s="32"/>
      <c r="C144" s="184" t="s">
        <v>235</v>
      </c>
      <c r="D144" s="184" t="s">
        <v>189</v>
      </c>
      <c r="E144" s="185" t="s">
        <v>2024</v>
      </c>
      <c r="F144" s="186" t="s">
        <v>2025</v>
      </c>
      <c r="G144" s="187" t="s">
        <v>197</v>
      </c>
      <c r="H144" s="188">
        <v>91.7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"/>
        <v>0</v>
      </c>
      <c r="Q144" s="194">
        <v>0.08922</v>
      </c>
      <c r="R144" s="194">
        <f t="shared" si="2"/>
        <v>8.181474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193</v>
      </c>
      <c r="AT144" s="196" t="s">
        <v>189</v>
      </c>
      <c r="AU144" s="196" t="s">
        <v>89</v>
      </c>
      <c r="AY144" s="14" t="s">
        <v>186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87</v>
      </c>
      <c r="BK144" s="197">
        <f t="shared" si="9"/>
        <v>0</v>
      </c>
      <c r="BL144" s="14" t="s">
        <v>193</v>
      </c>
      <c r="BM144" s="196" t="s">
        <v>2026</v>
      </c>
    </row>
    <row r="145" spans="1:65" s="2" customFormat="1" ht="16.5" customHeight="1">
      <c r="A145" s="31"/>
      <c r="B145" s="32"/>
      <c r="C145" s="203" t="s">
        <v>240</v>
      </c>
      <c r="D145" s="203" t="s">
        <v>480</v>
      </c>
      <c r="E145" s="204" t="s">
        <v>2027</v>
      </c>
      <c r="F145" s="205" t="s">
        <v>2028</v>
      </c>
      <c r="G145" s="206" t="s">
        <v>197</v>
      </c>
      <c r="H145" s="207">
        <v>98</v>
      </c>
      <c r="I145" s="208"/>
      <c r="J145" s="209">
        <f t="shared" si="0"/>
        <v>0</v>
      </c>
      <c r="K145" s="210"/>
      <c r="L145" s="211"/>
      <c r="M145" s="212" t="s">
        <v>1</v>
      </c>
      <c r="N145" s="213" t="s">
        <v>44</v>
      </c>
      <c r="O145" s="68"/>
      <c r="P145" s="194">
        <f t="shared" si="1"/>
        <v>0</v>
      </c>
      <c r="Q145" s="194">
        <v>0.113</v>
      </c>
      <c r="R145" s="194">
        <f t="shared" si="2"/>
        <v>11.074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221</v>
      </c>
      <c r="AT145" s="196" t="s">
        <v>480</v>
      </c>
      <c r="AU145" s="196" t="s">
        <v>89</v>
      </c>
      <c r="AY145" s="14" t="s">
        <v>186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87</v>
      </c>
      <c r="BK145" s="197">
        <f t="shared" si="9"/>
        <v>0</v>
      </c>
      <c r="BL145" s="14" t="s">
        <v>193</v>
      </c>
      <c r="BM145" s="196" t="s">
        <v>2029</v>
      </c>
    </row>
    <row r="146" spans="2:63" s="12" customFormat="1" ht="22.9" customHeight="1">
      <c r="B146" s="168"/>
      <c r="C146" s="169"/>
      <c r="D146" s="170" t="s">
        <v>78</v>
      </c>
      <c r="E146" s="182" t="s">
        <v>187</v>
      </c>
      <c r="F146" s="182" t="s">
        <v>2030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SUM(P147:P152)</f>
        <v>0</v>
      </c>
      <c r="Q146" s="176"/>
      <c r="R146" s="177">
        <f>SUM(R147:R152)</f>
        <v>0.05192</v>
      </c>
      <c r="S146" s="176"/>
      <c r="T146" s="178">
        <f>SUM(T147:T152)</f>
        <v>0</v>
      </c>
      <c r="AR146" s="179" t="s">
        <v>87</v>
      </c>
      <c r="AT146" s="180" t="s">
        <v>78</v>
      </c>
      <c r="AU146" s="180" t="s">
        <v>87</v>
      </c>
      <c r="AY146" s="179" t="s">
        <v>186</v>
      </c>
      <c r="BK146" s="181">
        <f>SUM(BK147:BK152)</f>
        <v>0</v>
      </c>
    </row>
    <row r="147" spans="1:65" s="2" customFormat="1" ht="16.5" customHeight="1">
      <c r="A147" s="31"/>
      <c r="B147" s="32"/>
      <c r="C147" s="184" t="s">
        <v>244</v>
      </c>
      <c r="D147" s="184" t="s">
        <v>189</v>
      </c>
      <c r="E147" s="185" t="s">
        <v>1210</v>
      </c>
      <c r="F147" s="186" t="s">
        <v>1211</v>
      </c>
      <c r="G147" s="187" t="s">
        <v>197</v>
      </c>
      <c r="H147" s="188">
        <v>20</v>
      </c>
      <c r="I147" s="189"/>
      <c r="J147" s="190">
        <f>ROUND(I147*H147,1)</f>
        <v>0</v>
      </c>
      <c r="K147" s="191"/>
      <c r="L147" s="36"/>
      <c r="M147" s="192" t="s">
        <v>1</v>
      </c>
      <c r="N147" s="193" t="s">
        <v>44</v>
      </c>
      <c r="O147" s="68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193</v>
      </c>
      <c r="AT147" s="196" t="s">
        <v>189</v>
      </c>
      <c r="AU147" s="196" t="s">
        <v>89</v>
      </c>
      <c r="AY147" s="14" t="s">
        <v>186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87</v>
      </c>
      <c r="BK147" s="197">
        <f>ROUND(I147*H147,1)</f>
        <v>0</v>
      </c>
      <c r="BL147" s="14" t="s">
        <v>193</v>
      </c>
      <c r="BM147" s="196" t="s">
        <v>2031</v>
      </c>
    </row>
    <row r="148" spans="1:65" s="2" customFormat="1" ht="16.5" customHeight="1">
      <c r="A148" s="31"/>
      <c r="B148" s="32"/>
      <c r="C148" s="184" t="s">
        <v>248</v>
      </c>
      <c r="D148" s="184" t="s">
        <v>189</v>
      </c>
      <c r="E148" s="185" t="s">
        <v>2032</v>
      </c>
      <c r="F148" s="186" t="s">
        <v>2033</v>
      </c>
      <c r="G148" s="187" t="s">
        <v>197</v>
      </c>
      <c r="H148" s="188">
        <v>4</v>
      </c>
      <c r="I148" s="189"/>
      <c r="J148" s="190">
        <f>ROUND(I148*H148,1)</f>
        <v>0</v>
      </c>
      <c r="K148" s="191"/>
      <c r="L148" s="36"/>
      <c r="M148" s="192" t="s">
        <v>1</v>
      </c>
      <c r="N148" s="193" t="s">
        <v>44</v>
      </c>
      <c r="O148" s="68"/>
      <c r="P148" s="194">
        <f>O148*H148</f>
        <v>0</v>
      </c>
      <c r="Q148" s="194">
        <v>0.00026</v>
      </c>
      <c r="R148" s="194">
        <f>Q148*H148</f>
        <v>0.00104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193</v>
      </c>
      <c r="AT148" s="196" t="s">
        <v>189</v>
      </c>
      <c r="AU148" s="196" t="s">
        <v>89</v>
      </c>
      <c r="AY148" s="14" t="s">
        <v>186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87</v>
      </c>
      <c r="BK148" s="197">
        <f>ROUND(I148*H148,1)</f>
        <v>0</v>
      </c>
      <c r="BL148" s="14" t="s">
        <v>193</v>
      </c>
      <c r="BM148" s="196" t="s">
        <v>2034</v>
      </c>
    </row>
    <row r="149" spans="1:65" s="2" customFormat="1" ht="16.5" customHeight="1">
      <c r="A149" s="31"/>
      <c r="B149" s="32"/>
      <c r="C149" s="184" t="s">
        <v>8</v>
      </c>
      <c r="D149" s="184" t="s">
        <v>189</v>
      </c>
      <c r="E149" s="185" t="s">
        <v>2035</v>
      </c>
      <c r="F149" s="186" t="s">
        <v>2036</v>
      </c>
      <c r="G149" s="187" t="s">
        <v>197</v>
      </c>
      <c r="H149" s="188">
        <v>4</v>
      </c>
      <c r="I149" s="189"/>
      <c r="J149" s="190">
        <f>ROUND(I149*H149,1)</f>
        <v>0</v>
      </c>
      <c r="K149" s="191"/>
      <c r="L149" s="36"/>
      <c r="M149" s="192" t="s">
        <v>1</v>
      </c>
      <c r="N149" s="193" t="s">
        <v>44</v>
      </c>
      <c r="O149" s="68"/>
      <c r="P149" s="194">
        <f>O149*H149</f>
        <v>0</v>
      </c>
      <c r="Q149" s="194">
        <v>0.00546</v>
      </c>
      <c r="R149" s="194">
        <f>Q149*H149</f>
        <v>0.02184</v>
      </c>
      <c r="S149" s="194">
        <v>0</v>
      </c>
      <c r="T149" s="19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193</v>
      </c>
      <c r="AT149" s="196" t="s">
        <v>189</v>
      </c>
      <c r="AU149" s="196" t="s">
        <v>89</v>
      </c>
      <c r="AY149" s="14" t="s">
        <v>186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87</v>
      </c>
      <c r="BK149" s="197">
        <f>ROUND(I149*H149,1)</f>
        <v>0</v>
      </c>
      <c r="BL149" s="14" t="s">
        <v>193</v>
      </c>
      <c r="BM149" s="196" t="s">
        <v>2037</v>
      </c>
    </row>
    <row r="150" spans="1:65" s="2" customFormat="1" ht="16.5" customHeight="1">
      <c r="A150" s="31"/>
      <c r="B150" s="32"/>
      <c r="C150" s="184" t="s">
        <v>256</v>
      </c>
      <c r="D150" s="184" t="s">
        <v>189</v>
      </c>
      <c r="E150" s="185" t="s">
        <v>2038</v>
      </c>
      <c r="F150" s="186" t="s">
        <v>2039</v>
      </c>
      <c r="G150" s="187" t="s">
        <v>197</v>
      </c>
      <c r="H150" s="188">
        <v>4</v>
      </c>
      <c r="I150" s="189"/>
      <c r="J150" s="190">
        <f>ROUND(I150*H150,1)</f>
        <v>0</v>
      </c>
      <c r="K150" s="191"/>
      <c r="L150" s="36"/>
      <c r="M150" s="192" t="s">
        <v>1</v>
      </c>
      <c r="N150" s="193" t="s">
        <v>44</v>
      </c>
      <c r="O150" s="68"/>
      <c r="P150" s="194">
        <f>O150*H150</f>
        <v>0</v>
      </c>
      <c r="Q150" s="194">
        <v>0.00441</v>
      </c>
      <c r="R150" s="194">
        <f>Q150*H150</f>
        <v>0.01764</v>
      </c>
      <c r="S150" s="194">
        <v>0</v>
      </c>
      <c r="T150" s="19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193</v>
      </c>
      <c r="AT150" s="196" t="s">
        <v>189</v>
      </c>
      <c r="AU150" s="196" t="s">
        <v>89</v>
      </c>
      <c r="AY150" s="14" t="s">
        <v>186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87</v>
      </c>
      <c r="BK150" s="197">
        <f>ROUND(I150*H150,1)</f>
        <v>0</v>
      </c>
      <c r="BL150" s="14" t="s">
        <v>193</v>
      </c>
      <c r="BM150" s="196" t="s">
        <v>2040</v>
      </c>
    </row>
    <row r="151" spans="1:65" s="2" customFormat="1" ht="16.5" customHeight="1">
      <c r="A151" s="31"/>
      <c r="B151" s="32"/>
      <c r="C151" s="184" t="s">
        <v>260</v>
      </c>
      <c r="D151" s="184" t="s">
        <v>189</v>
      </c>
      <c r="E151" s="185" t="s">
        <v>2041</v>
      </c>
      <c r="F151" s="186" t="s">
        <v>2042</v>
      </c>
      <c r="G151" s="187" t="s">
        <v>197</v>
      </c>
      <c r="H151" s="188">
        <v>4</v>
      </c>
      <c r="I151" s="189"/>
      <c r="J151" s="190">
        <f>ROUND(I151*H151,1)</f>
        <v>0</v>
      </c>
      <c r="K151" s="191"/>
      <c r="L151" s="36"/>
      <c r="M151" s="192" t="s">
        <v>1</v>
      </c>
      <c r="N151" s="193" t="s">
        <v>44</v>
      </c>
      <c r="O151" s="68"/>
      <c r="P151" s="194">
        <f>O151*H151</f>
        <v>0</v>
      </c>
      <c r="Q151" s="194">
        <v>0.00285</v>
      </c>
      <c r="R151" s="194">
        <f>Q151*H151</f>
        <v>0.0114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193</v>
      </c>
      <c r="AT151" s="196" t="s">
        <v>189</v>
      </c>
      <c r="AU151" s="196" t="s">
        <v>89</v>
      </c>
      <c r="AY151" s="14" t="s">
        <v>186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87</v>
      </c>
      <c r="BK151" s="197">
        <f>ROUND(I151*H151,1)</f>
        <v>0</v>
      </c>
      <c r="BL151" s="14" t="s">
        <v>193</v>
      </c>
      <c r="BM151" s="196" t="s">
        <v>2043</v>
      </c>
    </row>
    <row r="152" spans="1:47" s="2" customFormat="1" ht="29.25">
      <c r="A152" s="31"/>
      <c r="B152" s="32"/>
      <c r="C152" s="33"/>
      <c r="D152" s="198" t="s">
        <v>206</v>
      </c>
      <c r="E152" s="33"/>
      <c r="F152" s="199" t="s">
        <v>2044</v>
      </c>
      <c r="G152" s="33"/>
      <c r="H152" s="33"/>
      <c r="I152" s="200"/>
      <c r="J152" s="33"/>
      <c r="K152" s="33"/>
      <c r="L152" s="36"/>
      <c r="M152" s="201"/>
      <c r="N152" s="202"/>
      <c r="O152" s="68"/>
      <c r="P152" s="68"/>
      <c r="Q152" s="68"/>
      <c r="R152" s="68"/>
      <c r="S152" s="68"/>
      <c r="T152" s="69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4" t="s">
        <v>206</v>
      </c>
      <c r="AU152" s="14" t="s">
        <v>89</v>
      </c>
    </row>
    <row r="153" spans="2:63" s="12" customFormat="1" ht="22.9" customHeight="1">
      <c r="B153" s="168"/>
      <c r="C153" s="169"/>
      <c r="D153" s="170" t="s">
        <v>78</v>
      </c>
      <c r="E153" s="182" t="s">
        <v>221</v>
      </c>
      <c r="F153" s="182" t="s">
        <v>2045</v>
      </c>
      <c r="G153" s="169"/>
      <c r="H153" s="169"/>
      <c r="I153" s="172"/>
      <c r="J153" s="183">
        <f>BK153</f>
        <v>0</v>
      </c>
      <c r="K153" s="169"/>
      <c r="L153" s="174"/>
      <c r="M153" s="175"/>
      <c r="N153" s="176"/>
      <c r="O153" s="176"/>
      <c r="P153" s="177">
        <f>P154</f>
        <v>0</v>
      </c>
      <c r="Q153" s="176"/>
      <c r="R153" s="177">
        <f>R154</f>
        <v>0.4208</v>
      </c>
      <c r="S153" s="176"/>
      <c r="T153" s="178">
        <f>T154</f>
        <v>0</v>
      </c>
      <c r="AR153" s="179" t="s">
        <v>87</v>
      </c>
      <c r="AT153" s="180" t="s">
        <v>78</v>
      </c>
      <c r="AU153" s="180" t="s">
        <v>87</v>
      </c>
      <c r="AY153" s="179" t="s">
        <v>186</v>
      </c>
      <c r="BK153" s="181">
        <f>BK154</f>
        <v>0</v>
      </c>
    </row>
    <row r="154" spans="1:65" s="2" customFormat="1" ht="16.5" customHeight="1">
      <c r="A154" s="31"/>
      <c r="B154" s="32"/>
      <c r="C154" s="184" t="s">
        <v>267</v>
      </c>
      <c r="D154" s="184" t="s">
        <v>189</v>
      </c>
      <c r="E154" s="185" t="s">
        <v>2046</v>
      </c>
      <c r="F154" s="186" t="s">
        <v>2047</v>
      </c>
      <c r="G154" s="187" t="s">
        <v>192</v>
      </c>
      <c r="H154" s="188">
        <v>1</v>
      </c>
      <c r="I154" s="189"/>
      <c r="J154" s="190">
        <f>ROUND(I154*H154,1)</f>
        <v>0</v>
      </c>
      <c r="K154" s="191"/>
      <c r="L154" s="36"/>
      <c r="M154" s="192" t="s">
        <v>1</v>
      </c>
      <c r="N154" s="193" t="s">
        <v>44</v>
      </c>
      <c r="O154" s="68"/>
      <c r="P154" s="194">
        <f>O154*H154</f>
        <v>0</v>
      </c>
      <c r="Q154" s="194">
        <v>0.4208</v>
      </c>
      <c r="R154" s="194">
        <f>Q154*H154</f>
        <v>0.4208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193</v>
      </c>
      <c r="AT154" s="196" t="s">
        <v>189</v>
      </c>
      <c r="AU154" s="196" t="s">
        <v>89</v>
      </c>
      <c r="AY154" s="14" t="s">
        <v>186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87</v>
      </c>
      <c r="BK154" s="197">
        <f>ROUND(I154*H154,1)</f>
        <v>0</v>
      </c>
      <c r="BL154" s="14" t="s">
        <v>193</v>
      </c>
      <c r="BM154" s="196" t="s">
        <v>2048</v>
      </c>
    </row>
    <row r="155" spans="2:63" s="12" customFormat="1" ht="22.9" customHeight="1">
      <c r="B155" s="168"/>
      <c r="C155" s="169"/>
      <c r="D155" s="170" t="s">
        <v>78</v>
      </c>
      <c r="E155" s="182" t="s">
        <v>226</v>
      </c>
      <c r="F155" s="182" t="s">
        <v>227</v>
      </c>
      <c r="G155" s="169"/>
      <c r="H155" s="169"/>
      <c r="I155" s="172"/>
      <c r="J155" s="183">
        <f>BK155</f>
        <v>0</v>
      </c>
      <c r="K155" s="169"/>
      <c r="L155" s="174"/>
      <c r="M155" s="175"/>
      <c r="N155" s="176"/>
      <c r="O155" s="176"/>
      <c r="P155" s="177">
        <f>SUM(P156:P168)</f>
        <v>0</v>
      </c>
      <c r="Q155" s="176"/>
      <c r="R155" s="177">
        <f>SUM(R156:R168)</f>
        <v>44.5144042</v>
      </c>
      <c r="S155" s="176"/>
      <c r="T155" s="178">
        <f>SUM(T156:T168)</f>
        <v>8.091000000000001</v>
      </c>
      <c r="AR155" s="179" t="s">
        <v>87</v>
      </c>
      <c r="AT155" s="180" t="s">
        <v>78</v>
      </c>
      <c r="AU155" s="180" t="s">
        <v>87</v>
      </c>
      <c r="AY155" s="179" t="s">
        <v>186</v>
      </c>
      <c r="BK155" s="181">
        <f>SUM(BK156:BK168)</f>
        <v>0</v>
      </c>
    </row>
    <row r="156" spans="1:65" s="2" customFormat="1" ht="16.5" customHeight="1">
      <c r="A156" s="31"/>
      <c r="B156" s="32"/>
      <c r="C156" s="184" t="s">
        <v>272</v>
      </c>
      <c r="D156" s="184" t="s">
        <v>189</v>
      </c>
      <c r="E156" s="185" t="s">
        <v>2049</v>
      </c>
      <c r="F156" s="186" t="s">
        <v>2050</v>
      </c>
      <c r="G156" s="187" t="s">
        <v>308</v>
      </c>
      <c r="H156" s="188">
        <v>79.9</v>
      </c>
      <c r="I156" s="189"/>
      <c r="J156" s="190">
        <f aca="true" t="shared" si="10" ref="J156:J161">ROUND(I156*H156,1)</f>
        <v>0</v>
      </c>
      <c r="K156" s="191"/>
      <c r="L156" s="36"/>
      <c r="M156" s="192" t="s">
        <v>1</v>
      </c>
      <c r="N156" s="193" t="s">
        <v>44</v>
      </c>
      <c r="O156" s="68"/>
      <c r="P156" s="194">
        <f aca="true" t="shared" si="11" ref="P156:P161">O156*H156</f>
        <v>0</v>
      </c>
      <c r="Q156" s="194">
        <v>0.10095</v>
      </c>
      <c r="R156" s="194">
        <f aca="true" t="shared" si="12" ref="R156:R161">Q156*H156</f>
        <v>8.065905</v>
      </c>
      <c r="S156" s="194">
        <v>0</v>
      </c>
      <c r="T156" s="195">
        <f aca="true" t="shared" si="13" ref="T156:T161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193</v>
      </c>
      <c r="AT156" s="196" t="s">
        <v>189</v>
      </c>
      <c r="AU156" s="196" t="s">
        <v>89</v>
      </c>
      <c r="AY156" s="14" t="s">
        <v>186</v>
      </c>
      <c r="BE156" s="197">
        <f aca="true" t="shared" si="14" ref="BE156:BE161">IF(N156="základní",J156,0)</f>
        <v>0</v>
      </c>
      <c r="BF156" s="197">
        <f aca="true" t="shared" si="15" ref="BF156:BF161">IF(N156="snížená",J156,0)</f>
        <v>0</v>
      </c>
      <c r="BG156" s="197">
        <f aca="true" t="shared" si="16" ref="BG156:BG161">IF(N156="zákl. přenesená",J156,0)</f>
        <v>0</v>
      </c>
      <c r="BH156" s="197">
        <f aca="true" t="shared" si="17" ref="BH156:BH161">IF(N156="sníž. přenesená",J156,0)</f>
        <v>0</v>
      </c>
      <c r="BI156" s="197">
        <f aca="true" t="shared" si="18" ref="BI156:BI161">IF(N156="nulová",J156,0)</f>
        <v>0</v>
      </c>
      <c r="BJ156" s="14" t="s">
        <v>87</v>
      </c>
      <c r="BK156" s="197">
        <f aca="true" t="shared" si="19" ref="BK156:BK161">ROUND(I156*H156,1)</f>
        <v>0</v>
      </c>
      <c r="BL156" s="14" t="s">
        <v>193</v>
      </c>
      <c r="BM156" s="196" t="s">
        <v>2051</v>
      </c>
    </row>
    <row r="157" spans="1:65" s="2" customFormat="1" ht="16.5" customHeight="1">
      <c r="A157" s="31"/>
      <c r="B157" s="32"/>
      <c r="C157" s="203" t="s">
        <v>276</v>
      </c>
      <c r="D157" s="203" t="s">
        <v>480</v>
      </c>
      <c r="E157" s="204" t="s">
        <v>2052</v>
      </c>
      <c r="F157" s="205" t="s">
        <v>2053</v>
      </c>
      <c r="G157" s="206" t="s">
        <v>308</v>
      </c>
      <c r="H157" s="207">
        <v>80</v>
      </c>
      <c r="I157" s="208"/>
      <c r="J157" s="209">
        <f t="shared" si="10"/>
        <v>0</v>
      </c>
      <c r="K157" s="210"/>
      <c r="L157" s="211"/>
      <c r="M157" s="212" t="s">
        <v>1</v>
      </c>
      <c r="N157" s="213" t="s">
        <v>44</v>
      </c>
      <c r="O157" s="68"/>
      <c r="P157" s="194">
        <f t="shared" si="11"/>
        <v>0</v>
      </c>
      <c r="Q157" s="194">
        <v>0.028</v>
      </c>
      <c r="R157" s="194">
        <f t="shared" si="12"/>
        <v>2.24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221</v>
      </c>
      <c r="AT157" s="196" t="s">
        <v>480</v>
      </c>
      <c r="AU157" s="196" t="s">
        <v>89</v>
      </c>
      <c r="AY157" s="14" t="s">
        <v>186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87</v>
      </c>
      <c r="BK157" s="197">
        <f t="shared" si="19"/>
        <v>0</v>
      </c>
      <c r="BL157" s="14" t="s">
        <v>193</v>
      </c>
      <c r="BM157" s="196" t="s">
        <v>2054</v>
      </c>
    </row>
    <row r="158" spans="1:65" s="2" customFormat="1" ht="16.5" customHeight="1">
      <c r="A158" s="31"/>
      <c r="B158" s="32"/>
      <c r="C158" s="184" t="s">
        <v>7</v>
      </c>
      <c r="D158" s="184" t="s">
        <v>189</v>
      </c>
      <c r="E158" s="185" t="s">
        <v>2055</v>
      </c>
      <c r="F158" s="186" t="s">
        <v>2056</v>
      </c>
      <c r="G158" s="187" t="s">
        <v>218</v>
      </c>
      <c r="H158" s="188">
        <v>7.23</v>
      </c>
      <c r="I158" s="189"/>
      <c r="J158" s="190">
        <f t="shared" si="10"/>
        <v>0</v>
      </c>
      <c r="K158" s="191"/>
      <c r="L158" s="36"/>
      <c r="M158" s="192" t="s">
        <v>1</v>
      </c>
      <c r="N158" s="193" t="s">
        <v>44</v>
      </c>
      <c r="O158" s="68"/>
      <c r="P158" s="194">
        <f t="shared" si="11"/>
        <v>0</v>
      </c>
      <c r="Q158" s="194">
        <v>2.25634</v>
      </c>
      <c r="R158" s="194">
        <f t="shared" si="12"/>
        <v>16.3133382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193</v>
      </c>
      <c r="AT158" s="196" t="s">
        <v>189</v>
      </c>
      <c r="AU158" s="196" t="s">
        <v>89</v>
      </c>
      <c r="AY158" s="14" t="s">
        <v>186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87</v>
      </c>
      <c r="BK158" s="197">
        <f t="shared" si="19"/>
        <v>0</v>
      </c>
      <c r="BL158" s="14" t="s">
        <v>193</v>
      </c>
      <c r="BM158" s="196" t="s">
        <v>2057</v>
      </c>
    </row>
    <row r="159" spans="1:65" s="2" customFormat="1" ht="16.5" customHeight="1">
      <c r="A159" s="31"/>
      <c r="B159" s="32"/>
      <c r="C159" s="184" t="s">
        <v>283</v>
      </c>
      <c r="D159" s="184" t="s">
        <v>189</v>
      </c>
      <c r="E159" s="185" t="s">
        <v>2058</v>
      </c>
      <c r="F159" s="186" t="s">
        <v>2059</v>
      </c>
      <c r="G159" s="187" t="s">
        <v>308</v>
      </c>
      <c r="H159" s="188">
        <v>36.6</v>
      </c>
      <c r="I159" s="189"/>
      <c r="J159" s="190">
        <f t="shared" si="10"/>
        <v>0</v>
      </c>
      <c r="K159" s="191"/>
      <c r="L159" s="36"/>
      <c r="M159" s="192" t="s">
        <v>1</v>
      </c>
      <c r="N159" s="193" t="s">
        <v>44</v>
      </c>
      <c r="O159" s="68"/>
      <c r="P159" s="194">
        <f t="shared" si="11"/>
        <v>0</v>
      </c>
      <c r="Q159" s="194">
        <v>0.16371</v>
      </c>
      <c r="R159" s="194">
        <f t="shared" si="12"/>
        <v>5.991786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193</v>
      </c>
      <c r="AT159" s="196" t="s">
        <v>189</v>
      </c>
      <c r="AU159" s="196" t="s">
        <v>89</v>
      </c>
      <c r="AY159" s="14" t="s">
        <v>186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87</v>
      </c>
      <c r="BK159" s="197">
        <f t="shared" si="19"/>
        <v>0</v>
      </c>
      <c r="BL159" s="14" t="s">
        <v>193</v>
      </c>
      <c r="BM159" s="196" t="s">
        <v>2060</v>
      </c>
    </row>
    <row r="160" spans="1:65" s="2" customFormat="1" ht="16.5" customHeight="1">
      <c r="A160" s="31"/>
      <c r="B160" s="32"/>
      <c r="C160" s="203" t="s">
        <v>287</v>
      </c>
      <c r="D160" s="203" t="s">
        <v>480</v>
      </c>
      <c r="E160" s="204" t="s">
        <v>2061</v>
      </c>
      <c r="F160" s="205" t="s">
        <v>2062</v>
      </c>
      <c r="G160" s="206" t="s">
        <v>308</v>
      </c>
      <c r="H160" s="207">
        <v>40</v>
      </c>
      <c r="I160" s="208"/>
      <c r="J160" s="209">
        <f t="shared" si="10"/>
        <v>0</v>
      </c>
      <c r="K160" s="210"/>
      <c r="L160" s="211"/>
      <c r="M160" s="212" t="s">
        <v>1</v>
      </c>
      <c r="N160" s="213" t="s">
        <v>44</v>
      </c>
      <c r="O160" s="68"/>
      <c r="P160" s="194">
        <f t="shared" si="11"/>
        <v>0</v>
      </c>
      <c r="Q160" s="194">
        <v>0.25755</v>
      </c>
      <c r="R160" s="194">
        <f t="shared" si="12"/>
        <v>10.302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221</v>
      </c>
      <c r="AT160" s="196" t="s">
        <v>480</v>
      </c>
      <c r="AU160" s="196" t="s">
        <v>89</v>
      </c>
      <c r="AY160" s="14" t="s">
        <v>186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87</v>
      </c>
      <c r="BK160" s="197">
        <f t="shared" si="19"/>
        <v>0</v>
      </c>
      <c r="BL160" s="14" t="s">
        <v>193</v>
      </c>
      <c r="BM160" s="196" t="s">
        <v>2063</v>
      </c>
    </row>
    <row r="161" spans="1:65" s="2" customFormat="1" ht="16.5" customHeight="1">
      <c r="A161" s="31"/>
      <c r="B161" s="32"/>
      <c r="C161" s="184" t="s">
        <v>293</v>
      </c>
      <c r="D161" s="184" t="s">
        <v>189</v>
      </c>
      <c r="E161" s="185" t="s">
        <v>2064</v>
      </c>
      <c r="F161" s="186" t="s">
        <v>2065</v>
      </c>
      <c r="G161" s="187" t="s">
        <v>218</v>
      </c>
      <c r="H161" s="188">
        <v>2.88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44</v>
      </c>
      <c r="O161" s="68"/>
      <c r="P161" s="194">
        <f t="shared" si="11"/>
        <v>0</v>
      </c>
      <c r="Q161" s="194">
        <v>0</v>
      </c>
      <c r="R161" s="194">
        <f t="shared" si="12"/>
        <v>0</v>
      </c>
      <c r="S161" s="194">
        <v>2.2</v>
      </c>
      <c r="T161" s="195">
        <f t="shared" si="13"/>
        <v>6.336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193</v>
      </c>
      <c r="AT161" s="196" t="s">
        <v>189</v>
      </c>
      <c r="AU161" s="196" t="s">
        <v>89</v>
      </c>
      <c r="AY161" s="14" t="s">
        <v>186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87</v>
      </c>
      <c r="BK161" s="197">
        <f t="shared" si="19"/>
        <v>0</v>
      </c>
      <c r="BL161" s="14" t="s">
        <v>193</v>
      </c>
      <c r="BM161" s="196" t="s">
        <v>2066</v>
      </c>
    </row>
    <row r="162" spans="1:47" s="2" customFormat="1" ht="29.25">
      <c r="A162" s="31"/>
      <c r="B162" s="32"/>
      <c r="C162" s="33"/>
      <c r="D162" s="198" t="s">
        <v>206</v>
      </c>
      <c r="E162" s="33"/>
      <c r="F162" s="199" t="s">
        <v>2067</v>
      </c>
      <c r="G162" s="33"/>
      <c r="H162" s="33"/>
      <c r="I162" s="200"/>
      <c r="J162" s="33"/>
      <c r="K162" s="33"/>
      <c r="L162" s="36"/>
      <c r="M162" s="201"/>
      <c r="N162" s="202"/>
      <c r="O162" s="68"/>
      <c r="P162" s="68"/>
      <c r="Q162" s="68"/>
      <c r="R162" s="68"/>
      <c r="S162" s="68"/>
      <c r="T162" s="69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4" t="s">
        <v>206</v>
      </c>
      <c r="AU162" s="14" t="s">
        <v>89</v>
      </c>
    </row>
    <row r="163" spans="1:65" s="2" customFormat="1" ht="16.5" customHeight="1">
      <c r="A163" s="31"/>
      <c r="B163" s="32"/>
      <c r="C163" s="184" t="s">
        <v>297</v>
      </c>
      <c r="D163" s="184" t="s">
        <v>189</v>
      </c>
      <c r="E163" s="185" t="s">
        <v>2068</v>
      </c>
      <c r="F163" s="186" t="s">
        <v>2069</v>
      </c>
      <c r="G163" s="187" t="s">
        <v>218</v>
      </c>
      <c r="H163" s="188">
        <v>0.9</v>
      </c>
      <c r="I163" s="189"/>
      <c r="J163" s="190">
        <f>ROUND(I163*H163,1)</f>
        <v>0</v>
      </c>
      <c r="K163" s="191"/>
      <c r="L163" s="36"/>
      <c r="M163" s="192" t="s">
        <v>1</v>
      </c>
      <c r="N163" s="193" t="s">
        <v>44</v>
      </c>
      <c r="O163" s="68"/>
      <c r="P163" s="194">
        <f>O163*H163</f>
        <v>0</v>
      </c>
      <c r="Q163" s="194">
        <v>0.50375</v>
      </c>
      <c r="R163" s="194">
        <f>Q163*H163</f>
        <v>0.45337500000000003</v>
      </c>
      <c r="S163" s="194">
        <v>1.95</v>
      </c>
      <c r="T163" s="195">
        <f>S163*H163</f>
        <v>1.755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193</v>
      </c>
      <c r="AT163" s="196" t="s">
        <v>189</v>
      </c>
      <c r="AU163" s="196" t="s">
        <v>89</v>
      </c>
      <c r="AY163" s="14" t="s">
        <v>186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4" t="s">
        <v>87</v>
      </c>
      <c r="BK163" s="197">
        <f>ROUND(I163*H163,1)</f>
        <v>0</v>
      </c>
      <c r="BL163" s="14" t="s">
        <v>193</v>
      </c>
      <c r="BM163" s="196" t="s">
        <v>2070</v>
      </c>
    </row>
    <row r="164" spans="1:47" s="2" customFormat="1" ht="19.5">
      <c r="A164" s="31"/>
      <c r="B164" s="32"/>
      <c r="C164" s="33"/>
      <c r="D164" s="198" t="s">
        <v>206</v>
      </c>
      <c r="E164" s="33"/>
      <c r="F164" s="199" t="s">
        <v>2071</v>
      </c>
      <c r="G164" s="33"/>
      <c r="H164" s="33"/>
      <c r="I164" s="200"/>
      <c r="J164" s="33"/>
      <c r="K164" s="33"/>
      <c r="L164" s="36"/>
      <c r="M164" s="201"/>
      <c r="N164" s="202"/>
      <c r="O164" s="68"/>
      <c r="P164" s="68"/>
      <c r="Q164" s="68"/>
      <c r="R164" s="68"/>
      <c r="S164" s="68"/>
      <c r="T164" s="69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4" t="s">
        <v>206</v>
      </c>
      <c r="AU164" s="14" t="s">
        <v>89</v>
      </c>
    </row>
    <row r="165" spans="1:65" s="2" customFormat="1" ht="16.5" customHeight="1">
      <c r="A165" s="31"/>
      <c r="B165" s="32"/>
      <c r="C165" s="203" t="s">
        <v>305</v>
      </c>
      <c r="D165" s="203" t="s">
        <v>480</v>
      </c>
      <c r="E165" s="204" t="s">
        <v>2072</v>
      </c>
      <c r="F165" s="205" t="s">
        <v>2073</v>
      </c>
      <c r="G165" s="206" t="s">
        <v>192</v>
      </c>
      <c r="H165" s="207">
        <v>280</v>
      </c>
      <c r="I165" s="208"/>
      <c r="J165" s="209">
        <f>ROUND(I165*H165,1)</f>
        <v>0</v>
      </c>
      <c r="K165" s="210"/>
      <c r="L165" s="211"/>
      <c r="M165" s="212" t="s">
        <v>1</v>
      </c>
      <c r="N165" s="213" t="s">
        <v>44</v>
      </c>
      <c r="O165" s="68"/>
      <c r="P165" s="194">
        <f>O165*H165</f>
        <v>0</v>
      </c>
      <c r="Q165" s="194">
        <v>0.0041</v>
      </c>
      <c r="R165" s="194">
        <f>Q165*H165</f>
        <v>1.1480000000000001</v>
      </c>
      <c r="S165" s="194">
        <v>0</v>
      </c>
      <c r="T165" s="19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221</v>
      </c>
      <c r="AT165" s="196" t="s">
        <v>480</v>
      </c>
      <c r="AU165" s="196" t="s">
        <v>89</v>
      </c>
      <c r="AY165" s="14" t="s">
        <v>186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4" t="s">
        <v>87</v>
      </c>
      <c r="BK165" s="197">
        <f>ROUND(I165*H165,1)</f>
        <v>0</v>
      </c>
      <c r="BL165" s="14" t="s">
        <v>193</v>
      </c>
      <c r="BM165" s="196" t="s">
        <v>2074</v>
      </c>
    </row>
    <row r="166" spans="1:47" s="2" customFormat="1" ht="29.25">
      <c r="A166" s="31"/>
      <c r="B166" s="32"/>
      <c r="C166" s="33"/>
      <c r="D166" s="198" t="s">
        <v>206</v>
      </c>
      <c r="E166" s="33"/>
      <c r="F166" s="199" t="s">
        <v>2075</v>
      </c>
      <c r="G166" s="33"/>
      <c r="H166" s="33"/>
      <c r="I166" s="200"/>
      <c r="J166" s="33"/>
      <c r="K166" s="33"/>
      <c r="L166" s="36"/>
      <c r="M166" s="201"/>
      <c r="N166" s="202"/>
      <c r="O166" s="68"/>
      <c r="P166" s="68"/>
      <c r="Q166" s="68"/>
      <c r="R166" s="68"/>
      <c r="S166" s="68"/>
      <c r="T166" s="69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4" t="s">
        <v>206</v>
      </c>
      <c r="AU166" s="14" t="s">
        <v>89</v>
      </c>
    </row>
    <row r="167" spans="1:65" s="2" customFormat="1" ht="16.5" customHeight="1">
      <c r="A167" s="31"/>
      <c r="B167" s="32"/>
      <c r="C167" s="184" t="s">
        <v>310</v>
      </c>
      <c r="D167" s="184" t="s">
        <v>189</v>
      </c>
      <c r="E167" s="185" t="s">
        <v>2076</v>
      </c>
      <c r="F167" s="186" t="s">
        <v>2077</v>
      </c>
      <c r="G167" s="187" t="s">
        <v>192</v>
      </c>
      <c r="H167" s="188">
        <v>1</v>
      </c>
      <c r="I167" s="189"/>
      <c r="J167" s="190">
        <f>ROUND(I167*H167,1)</f>
        <v>0</v>
      </c>
      <c r="K167" s="191"/>
      <c r="L167" s="36"/>
      <c r="M167" s="192" t="s">
        <v>1</v>
      </c>
      <c r="N167" s="193" t="s">
        <v>44</v>
      </c>
      <c r="O167" s="68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193</v>
      </c>
      <c r="AT167" s="196" t="s">
        <v>189</v>
      </c>
      <c r="AU167" s="196" t="s">
        <v>89</v>
      </c>
      <c r="AY167" s="14" t="s">
        <v>186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4" t="s">
        <v>87</v>
      </c>
      <c r="BK167" s="197">
        <f>ROUND(I167*H167,1)</f>
        <v>0</v>
      </c>
      <c r="BL167" s="14" t="s">
        <v>193</v>
      </c>
      <c r="BM167" s="196" t="s">
        <v>2078</v>
      </c>
    </row>
    <row r="168" spans="1:47" s="2" customFormat="1" ht="19.5">
      <c r="A168" s="31"/>
      <c r="B168" s="32"/>
      <c r="C168" s="33"/>
      <c r="D168" s="198" t="s">
        <v>206</v>
      </c>
      <c r="E168" s="33"/>
      <c r="F168" s="199" t="s">
        <v>2071</v>
      </c>
      <c r="G168" s="33"/>
      <c r="H168" s="33"/>
      <c r="I168" s="200"/>
      <c r="J168" s="33"/>
      <c r="K168" s="33"/>
      <c r="L168" s="36"/>
      <c r="M168" s="201"/>
      <c r="N168" s="202"/>
      <c r="O168" s="68"/>
      <c r="P168" s="68"/>
      <c r="Q168" s="68"/>
      <c r="R168" s="68"/>
      <c r="S168" s="68"/>
      <c r="T168" s="69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4" t="s">
        <v>206</v>
      </c>
      <c r="AU168" s="14" t="s">
        <v>89</v>
      </c>
    </row>
    <row r="169" spans="2:63" s="12" customFormat="1" ht="22.9" customHeight="1">
      <c r="B169" s="168"/>
      <c r="C169" s="169"/>
      <c r="D169" s="170" t="s">
        <v>78</v>
      </c>
      <c r="E169" s="182" t="s">
        <v>265</v>
      </c>
      <c r="F169" s="182" t="s">
        <v>266</v>
      </c>
      <c r="G169" s="169"/>
      <c r="H169" s="169"/>
      <c r="I169" s="172"/>
      <c r="J169" s="183">
        <f>BK169</f>
        <v>0</v>
      </c>
      <c r="K169" s="169"/>
      <c r="L169" s="174"/>
      <c r="M169" s="175"/>
      <c r="N169" s="176"/>
      <c r="O169" s="176"/>
      <c r="P169" s="177">
        <f>SUM(P170:P173)</f>
        <v>0</v>
      </c>
      <c r="Q169" s="176"/>
      <c r="R169" s="177">
        <f>SUM(R170:R173)</f>
        <v>0</v>
      </c>
      <c r="S169" s="176"/>
      <c r="T169" s="178">
        <f>SUM(T170:T173)</f>
        <v>0</v>
      </c>
      <c r="AR169" s="179" t="s">
        <v>87</v>
      </c>
      <c r="AT169" s="180" t="s">
        <v>78</v>
      </c>
      <c r="AU169" s="180" t="s">
        <v>87</v>
      </c>
      <c r="AY169" s="179" t="s">
        <v>186</v>
      </c>
      <c r="BK169" s="181">
        <f>SUM(BK170:BK173)</f>
        <v>0</v>
      </c>
    </row>
    <row r="170" spans="1:65" s="2" customFormat="1" ht="21.75" customHeight="1">
      <c r="A170" s="31"/>
      <c r="B170" s="32"/>
      <c r="C170" s="184" t="s">
        <v>314</v>
      </c>
      <c r="D170" s="184" t="s">
        <v>189</v>
      </c>
      <c r="E170" s="185" t="s">
        <v>2079</v>
      </c>
      <c r="F170" s="186" t="s">
        <v>2080</v>
      </c>
      <c r="G170" s="187" t="s">
        <v>270</v>
      </c>
      <c r="H170" s="188">
        <v>85.276</v>
      </c>
      <c r="I170" s="189"/>
      <c r="J170" s="190">
        <f>ROUND(I170*H170,1)</f>
        <v>0</v>
      </c>
      <c r="K170" s="191"/>
      <c r="L170" s="36"/>
      <c r="M170" s="192" t="s">
        <v>1</v>
      </c>
      <c r="N170" s="193" t="s">
        <v>44</v>
      </c>
      <c r="O170" s="68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193</v>
      </c>
      <c r="AT170" s="196" t="s">
        <v>189</v>
      </c>
      <c r="AU170" s="196" t="s">
        <v>89</v>
      </c>
      <c r="AY170" s="14" t="s">
        <v>186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4" t="s">
        <v>87</v>
      </c>
      <c r="BK170" s="197">
        <f>ROUND(I170*H170,1)</f>
        <v>0</v>
      </c>
      <c r="BL170" s="14" t="s">
        <v>193</v>
      </c>
      <c r="BM170" s="196" t="s">
        <v>2081</v>
      </c>
    </row>
    <row r="171" spans="1:65" s="2" customFormat="1" ht="16.5" customHeight="1">
      <c r="A171" s="31"/>
      <c r="B171" s="32"/>
      <c r="C171" s="184" t="s">
        <v>318</v>
      </c>
      <c r="D171" s="184" t="s">
        <v>189</v>
      </c>
      <c r="E171" s="185" t="s">
        <v>280</v>
      </c>
      <c r="F171" s="186" t="s">
        <v>281</v>
      </c>
      <c r="G171" s="187" t="s">
        <v>270</v>
      </c>
      <c r="H171" s="188">
        <v>85.276</v>
      </c>
      <c r="I171" s="189"/>
      <c r="J171" s="190">
        <f>ROUND(I171*H171,1)</f>
        <v>0</v>
      </c>
      <c r="K171" s="191"/>
      <c r="L171" s="36"/>
      <c r="M171" s="192" t="s">
        <v>1</v>
      </c>
      <c r="N171" s="193" t="s">
        <v>44</v>
      </c>
      <c r="O171" s="68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193</v>
      </c>
      <c r="AT171" s="196" t="s">
        <v>189</v>
      </c>
      <c r="AU171" s="196" t="s">
        <v>89</v>
      </c>
      <c r="AY171" s="14" t="s">
        <v>186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4" t="s">
        <v>87</v>
      </c>
      <c r="BK171" s="197">
        <f>ROUND(I171*H171,1)</f>
        <v>0</v>
      </c>
      <c r="BL171" s="14" t="s">
        <v>193</v>
      </c>
      <c r="BM171" s="196" t="s">
        <v>2082</v>
      </c>
    </row>
    <row r="172" spans="1:65" s="2" customFormat="1" ht="16.5" customHeight="1">
      <c r="A172" s="31"/>
      <c r="B172" s="32"/>
      <c r="C172" s="184" t="s">
        <v>322</v>
      </c>
      <c r="D172" s="184" t="s">
        <v>189</v>
      </c>
      <c r="E172" s="185" t="s">
        <v>284</v>
      </c>
      <c r="F172" s="186" t="s">
        <v>285</v>
      </c>
      <c r="G172" s="187" t="s">
        <v>270</v>
      </c>
      <c r="H172" s="188">
        <v>1620.244</v>
      </c>
      <c r="I172" s="189"/>
      <c r="J172" s="190">
        <f>ROUND(I172*H172,1)</f>
        <v>0</v>
      </c>
      <c r="K172" s="191"/>
      <c r="L172" s="36"/>
      <c r="M172" s="192" t="s">
        <v>1</v>
      </c>
      <c r="N172" s="193" t="s">
        <v>44</v>
      </c>
      <c r="O172" s="68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193</v>
      </c>
      <c r="AT172" s="196" t="s">
        <v>189</v>
      </c>
      <c r="AU172" s="196" t="s">
        <v>89</v>
      </c>
      <c r="AY172" s="14" t="s">
        <v>186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4" t="s">
        <v>87</v>
      </c>
      <c r="BK172" s="197">
        <f>ROUND(I172*H172,1)</f>
        <v>0</v>
      </c>
      <c r="BL172" s="14" t="s">
        <v>193</v>
      </c>
      <c r="BM172" s="196" t="s">
        <v>2083</v>
      </c>
    </row>
    <row r="173" spans="1:65" s="2" customFormat="1" ht="24.2" customHeight="1">
      <c r="A173" s="31"/>
      <c r="B173" s="32"/>
      <c r="C173" s="184" t="s">
        <v>326</v>
      </c>
      <c r="D173" s="184" t="s">
        <v>189</v>
      </c>
      <c r="E173" s="185" t="s">
        <v>288</v>
      </c>
      <c r="F173" s="186" t="s">
        <v>289</v>
      </c>
      <c r="G173" s="187" t="s">
        <v>270</v>
      </c>
      <c r="H173" s="188">
        <v>85.276</v>
      </c>
      <c r="I173" s="189"/>
      <c r="J173" s="190">
        <f>ROUND(I173*H173,1)</f>
        <v>0</v>
      </c>
      <c r="K173" s="191"/>
      <c r="L173" s="36"/>
      <c r="M173" s="192" t="s">
        <v>1</v>
      </c>
      <c r="N173" s="193" t="s">
        <v>44</v>
      </c>
      <c r="O173" s="68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193</v>
      </c>
      <c r="AT173" s="196" t="s">
        <v>189</v>
      </c>
      <c r="AU173" s="196" t="s">
        <v>89</v>
      </c>
      <c r="AY173" s="14" t="s">
        <v>186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4" t="s">
        <v>87</v>
      </c>
      <c r="BK173" s="197">
        <f>ROUND(I173*H173,1)</f>
        <v>0</v>
      </c>
      <c r="BL173" s="14" t="s">
        <v>193</v>
      </c>
      <c r="BM173" s="196" t="s">
        <v>2084</v>
      </c>
    </row>
    <row r="174" spans="2:63" s="12" customFormat="1" ht="22.9" customHeight="1">
      <c r="B174" s="168"/>
      <c r="C174" s="169"/>
      <c r="D174" s="170" t="s">
        <v>78</v>
      </c>
      <c r="E174" s="182" t="s">
        <v>291</v>
      </c>
      <c r="F174" s="182" t="s">
        <v>292</v>
      </c>
      <c r="G174" s="169"/>
      <c r="H174" s="169"/>
      <c r="I174" s="172"/>
      <c r="J174" s="183">
        <f>BK174</f>
        <v>0</v>
      </c>
      <c r="K174" s="169"/>
      <c r="L174" s="174"/>
      <c r="M174" s="175"/>
      <c r="N174" s="176"/>
      <c r="O174" s="176"/>
      <c r="P174" s="177">
        <f>SUM(P175:P176)</f>
        <v>0</v>
      </c>
      <c r="Q174" s="176"/>
      <c r="R174" s="177">
        <f>SUM(R175:R176)</f>
        <v>0</v>
      </c>
      <c r="S174" s="176"/>
      <c r="T174" s="178">
        <f>SUM(T175:T176)</f>
        <v>0</v>
      </c>
      <c r="AR174" s="179" t="s">
        <v>87</v>
      </c>
      <c r="AT174" s="180" t="s">
        <v>78</v>
      </c>
      <c r="AU174" s="180" t="s">
        <v>87</v>
      </c>
      <c r="AY174" s="179" t="s">
        <v>186</v>
      </c>
      <c r="BK174" s="181">
        <f>SUM(BK175:BK176)</f>
        <v>0</v>
      </c>
    </row>
    <row r="175" spans="1:65" s="2" customFormat="1" ht="16.5" customHeight="1">
      <c r="A175" s="31"/>
      <c r="B175" s="32"/>
      <c r="C175" s="184" t="s">
        <v>330</v>
      </c>
      <c r="D175" s="184" t="s">
        <v>189</v>
      </c>
      <c r="E175" s="185" t="s">
        <v>2085</v>
      </c>
      <c r="F175" s="186" t="s">
        <v>2086</v>
      </c>
      <c r="G175" s="187" t="s">
        <v>270</v>
      </c>
      <c r="H175" s="188">
        <v>93.741</v>
      </c>
      <c r="I175" s="189"/>
      <c r="J175" s="190">
        <f>ROUND(I175*H175,1)</f>
        <v>0</v>
      </c>
      <c r="K175" s="191"/>
      <c r="L175" s="36"/>
      <c r="M175" s="192" t="s">
        <v>1</v>
      </c>
      <c r="N175" s="193" t="s">
        <v>44</v>
      </c>
      <c r="O175" s="68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193</v>
      </c>
      <c r="AT175" s="196" t="s">
        <v>189</v>
      </c>
      <c r="AU175" s="196" t="s">
        <v>89</v>
      </c>
      <c r="AY175" s="14" t="s">
        <v>186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4" t="s">
        <v>87</v>
      </c>
      <c r="BK175" s="197">
        <f>ROUND(I175*H175,1)</f>
        <v>0</v>
      </c>
      <c r="BL175" s="14" t="s">
        <v>193</v>
      </c>
      <c r="BM175" s="196" t="s">
        <v>2087</v>
      </c>
    </row>
    <row r="176" spans="1:65" s="2" customFormat="1" ht="21.75" customHeight="1">
      <c r="A176" s="31"/>
      <c r="B176" s="32"/>
      <c r="C176" s="184" t="s">
        <v>334</v>
      </c>
      <c r="D176" s="184" t="s">
        <v>189</v>
      </c>
      <c r="E176" s="185" t="s">
        <v>2088</v>
      </c>
      <c r="F176" s="186" t="s">
        <v>2089</v>
      </c>
      <c r="G176" s="187" t="s">
        <v>270</v>
      </c>
      <c r="H176" s="188">
        <v>93.741</v>
      </c>
      <c r="I176" s="189"/>
      <c r="J176" s="190">
        <f>ROUND(I176*H176,1)</f>
        <v>0</v>
      </c>
      <c r="K176" s="191"/>
      <c r="L176" s="36"/>
      <c r="M176" s="192" t="s">
        <v>1</v>
      </c>
      <c r="N176" s="193" t="s">
        <v>44</v>
      </c>
      <c r="O176" s="68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193</v>
      </c>
      <c r="AT176" s="196" t="s">
        <v>189</v>
      </c>
      <c r="AU176" s="196" t="s">
        <v>89</v>
      </c>
      <c r="AY176" s="14" t="s">
        <v>186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4" t="s">
        <v>87</v>
      </c>
      <c r="BK176" s="197">
        <f>ROUND(I176*H176,1)</f>
        <v>0</v>
      </c>
      <c r="BL176" s="14" t="s">
        <v>193</v>
      </c>
      <c r="BM176" s="196" t="s">
        <v>2090</v>
      </c>
    </row>
    <row r="177" spans="2:63" s="12" customFormat="1" ht="25.9" customHeight="1">
      <c r="B177" s="168"/>
      <c r="C177" s="169"/>
      <c r="D177" s="170" t="s">
        <v>78</v>
      </c>
      <c r="E177" s="171" t="s">
        <v>301</v>
      </c>
      <c r="F177" s="171" t="s">
        <v>302</v>
      </c>
      <c r="G177" s="169"/>
      <c r="H177" s="169"/>
      <c r="I177" s="172"/>
      <c r="J177" s="173">
        <f>BK177</f>
        <v>0</v>
      </c>
      <c r="K177" s="169"/>
      <c r="L177" s="174"/>
      <c r="M177" s="175"/>
      <c r="N177" s="176"/>
      <c r="O177" s="176"/>
      <c r="P177" s="177">
        <f>P178+P181</f>
        <v>0</v>
      </c>
      <c r="Q177" s="176"/>
      <c r="R177" s="177">
        <f>R178+R181</f>
        <v>0.00015</v>
      </c>
      <c r="S177" s="176"/>
      <c r="T177" s="178">
        <f>T178+T181</f>
        <v>0.01695</v>
      </c>
      <c r="AR177" s="179" t="s">
        <v>89</v>
      </c>
      <c r="AT177" s="180" t="s">
        <v>78</v>
      </c>
      <c r="AU177" s="180" t="s">
        <v>79</v>
      </c>
      <c r="AY177" s="179" t="s">
        <v>186</v>
      </c>
      <c r="BK177" s="181">
        <f>BK178+BK181</f>
        <v>0</v>
      </c>
    </row>
    <row r="178" spans="2:63" s="12" customFormat="1" ht="22.9" customHeight="1">
      <c r="B178" s="168"/>
      <c r="C178" s="169"/>
      <c r="D178" s="170" t="s">
        <v>78</v>
      </c>
      <c r="E178" s="182" t="s">
        <v>627</v>
      </c>
      <c r="F178" s="182" t="s">
        <v>628</v>
      </c>
      <c r="G178" s="169"/>
      <c r="H178" s="169"/>
      <c r="I178" s="172"/>
      <c r="J178" s="183">
        <f>BK178</f>
        <v>0</v>
      </c>
      <c r="K178" s="169"/>
      <c r="L178" s="174"/>
      <c r="M178" s="175"/>
      <c r="N178" s="176"/>
      <c r="O178" s="176"/>
      <c r="P178" s="177">
        <f>SUM(P179:P180)</f>
        <v>0</v>
      </c>
      <c r="Q178" s="176"/>
      <c r="R178" s="177">
        <f>SUM(R179:R180)</f>
        <v>0</v>
      </c>
      <c r="S178" s="176"/>
      <c r="T178" s="178">
        <f>SUM(T179:T180)</f>
        <v>0.01695</v>
      </c>
      <c r="AR178" s="179" t="s">
        <v>89</v>
      </c>
      <c r="AT178" s="180" t="s">
        <v>78</v>
      </c>
      <c r="AU178" s="180" t="s">
        <v>87</v>
      </c>
      <c r="AY178" s="179" t="s">
        <v>186</v>
      </c>
      <c r="BK178" s="181">
        <f>SUM(BK179:BK180)</f>
        <v>0</v>
      </c>
    </row>
    <row r="179" spans="1:65" s="2" customFormat="1" ht="16.5" customHeight="1">
      <c r="A179" s="31"/>
      <c r="B179" s="32"/>
      <c r="C179" s="184" t="s">
        <v>338</v>
      </c>
      <c r="D179" s="184" t="s">
        <v>189</v>
      </c>
      <c r="E179" s="185" t="s">
        <v>2091</v>
      </c>
      <c r="F179" s="186" t="s">
        <v>2092</v>
      </c>
      <c r="G179" s="187" t="s">
        <v>192</v>
      </c>
      <c r="H179" s="188">
        <v>1</v>
      </c>
      <c r="I179" s="189"/>
      <c r="J179" s="190">
        <f>ROUND(I179*H179,1)</f>
        <v>0</v>
      </c>
      <c r="K179" s="191"/>
      <c r="L179" s="36"/>
      <c r="M179" s="192" t="s">
        <v>1</v>
      </c>
      <c r="N179" s="193" t="s">
        <v>44</v>
      </c>
      <c r="O179" s="68"/>
      <c r="P179" s="194">
        <f>O179*H179</f>
        <v>0</v>
      </c>
      <c r="Q179" s="194">
        <v>0</v>
      </c>
      <c r="R179" s="194">
        <f>Q179*H179</f>
        <v>0</v>
      </c>
      <c r="S179" s="194">
        <v>0.01695</v>
      </c>
      <c r="T179" s="195">
        <f>S179*H179</f>
        <v>0.01695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256</v>
      </c>
      <c r="AT179" s="196" t="s">
        <v>189</v>
      </c>
      <c r="AU179" s="196" t="s">
        <v>89</v>
      </c>
      <c r="AY179" s="14" t="s">
        <v>186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4" t="s">
        <v>87</v>
      </c>
      <c r="BK179" s="197">
        <f>ROUND(I179*H179,1)</f>
        <v>0</v>
      </c>
      <c r="BL179" s="14" t="s">
        <v>256</v>
      </c>
      <c r="BM179" s="196" t="s">
        <v>2093</v>
      </c>
    </row>
    <row r="180" spans="1:47" s="2" customFormat="1" ht="19.5">
      <c r="A180" s="31"/>
      <c r="B180" s="32"/>
      <c r="C180" s="33"/>
      <c r="D180" s="198" t="s">
        <v>206</v>
      </c>
      <c r="E180" s="33"/>
      <c r="F180" s="199" t="s">
        <v>2094</v>
      </c>
      <c r="G180" s="33"/>
      <c r="H180" s="33"/>
      <c r="I180" s="200"/>
      <c r="J180" s="33"/>
      <c r="K180" s="33"/>
      <c r="L180" s="36"/>
      <c r="M180" s="201"/>
      <c r="N180" s="202"/>
      <c r="O180" s="68"/>
      <c r="P180" s="68"/>
      <c r="Q180" s="68"/>
      <c r="R180" s="68"/>
      <c r="S180" s="68"/>
      <c r="T180" s="69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4" t="s">
        <v>206</v>
      </c>
      <c r="AU180" s="14" t="s">
        <v>89</v>
      </c>
    </row>
    <row r="181" spans="2:63" s="12" customFormat="1" ht="22.9" customHeight="1">
      <c r="B181" s="168"/>
      <c r="C181" s="169"/>
      <c r="D181" s="170" t="s">
        <v>78</v>
      </c>
      <c r="E181" s="182" t="s">
        <v>647</v>
      </c>
      <c r="F181" s="182" t="s">
        <v>648</v>
      </c>
      <c r="G181" s="169"/>
      <c r="H181" s="169"/>
      <c r="I181" s="172"/>
      <c r="J181" s="183">
        <f>BK181</f>
        <v>0</v>
      </c>
      <c r="K181" s="169"/>
      <c r="L181" s="174"/>
      <c r="M181" s="175"/>
      <c r="N181" s="176"/>
      <c r="O181" s="176"/>
      <c r="P181" s="177">
        <f>SUM(P182:P183)</f>
        <v>0</v>
      </c>
      <c r="Q181" s="176"/>
      <c r="R181" s="177">
        <f>SUM(R182:R183)</f>
        <v>0.00015</v>
      </c>
      <c r="S181" s="176"/>
      <c r="T181" s="178">
        <f>SUM(T182:T183)</f>
        <v>0</v>
      </c>
      <c r="AR181" s="179" t="s">
        <v>89</v>
      </c>
      <c r="AT181" s="180" t="s">
        <v>78</v>
      </c>
      <c r="AU181" s="180" t="s">
        <v>87</v>
      </c>
      <c r="AY181" s="179" t="s">
        <v>186</v>
      </c>
      <c r="BK181" s="181">
        <f>SUM(BK182:BK183)</f>
        <v>0</v>
      </c>
    </row>
    <row r="182" spans="1:65" s="2" customFormat="1" ht="16.5" customHeight="1">
      <c r="A182" s="31"/>
      <c r="B182" s="32"/>
      <c r="C182" s="184" t="s">
        <v>342</v>
      </c>
      <c r="D182" s="184" t="s">
        <v>189</v>
      </c>
      <c r="E182" s="185" t="s">
        <v>2095</v>
      </c>
      <c r="F182" s="186" t="s">
        <v>2096</v>
      </c>
      <c r="G182" s="187" t="s">
        <v>624</v>
      </c>
      <c r="H182" s="188">
        <v>1</v>
      </c>
      <c r="I182" s="189"/>
      <c r="J182" s="190">
        <f>ROUND(I182*H182,1)</f>
        <v>0</v>
      </c>
      <c r="K182" s="191"/>
      <c r="L182" s="36"/>
      <c r="M182" s="192" t="s">
        <v>1</v>
      </c>
      <c r="N182" s="193" t="s">
        <v>44</v>
      </c>
      <c r="O182" s="68"/>
      <c r="P182" s="194">
        <f>O182*H182</f>
        <v>0</v>
      </c>
      <c r="Q182" s="194">
        <v>0.00015</v>
      </c>
      <c r="R182" s="194">
        <f>Q182*H182</f>
        <v>0.00015</v>
      </c>
      <c r="S182" s="194">
        <v>0</v>
      </c>
      <c r="T182" s="19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256</v>
      </c>
      <c r="AT182" s="196" t="s">
        <v>189</v>
      </c>
      <c r="AU182" s="196" t="s">
        <v>89</v>
      </c>
      <c r="AY182" s="14" t="s">
        <v>186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4" t="s">
        <v>87</v>
      </c>
      <c r="BK182" s="197">
        <f>ROUND(I182*H182,1)</f>
        <v>0</v>
      </c>
      <c r="BL182" s="14" t="s">
        <v>256</v>
      </c>
      <c r="BM182" s="196" t="s">
        <v>2097</v>
      </c>
    </row>
    <row r="183" spans="1:47" s="2" customFormat="1" ht="97.5">
      <c r="A183" s="31"/>
      <c r="B183" s="32"/>
      <c r="C183" s="33"/>
      <c r="D183" s="198" t="s">
        <v>206</v>
      </c>
      <c r="E183" s="33"/>
      <c r="F183" s="199" t="s">
        <v>2098</v>
      </c>
      <c r="G183" s="33"/>
      <c r="H183" s="33"/>
      <c r="I183" s="200"/>
      <c r="J183" s="33"/>
      <c r="K183" s="33"/>
      <c r="L183" s="36"/>
      <c r="M183" s="219"/>
      <c r="N183" s="220"/>
      <c r="O183" s="216"/>
      <c r="P183" s="216"/>
      <c r="Q183" s="216"/>
      <c r="R183" s="216"/>
      <c r="S183" s="216"/>
      <c r="T183" s="22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4" t="s">
        <v>206</v>
      </c>
      <c r="AU183" s="14" t="s">
        <v>89</v>
      </c>
    </row>
    <row r="184" spans="1:31" s="2" customFormat="1" ht="6.95" customHeight="1">
      <c r="A184" s="31"/>
      <c r="B184" s="51"/>
      <c r="C184" s="52"/>
      <c r="D184" s="52"/>
      <c r="E184" s="52"/>
      <c r="F184" s="52"/>
      <c r="G184" s="52"/>
      <c r="H184" s="52"/>
      <c r="I184" s="52"/>
      <c r="J184" s="52"/>
      <c r="K184" s="52"/>
      <c r="L184" s="36"/>
      <c r="M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</row>
  </sheetData>
  <sheetProtection algorithmName="SHA-512" hashValue="BEnIEL4UFdX1QDk7yAVj8bqqH3hM37oiaBb3gdRJHvD8U7Dt11EQF9yc7igh8CTsiJq9sRHkNmMYBePue+Sy8Q==" saltValue="WvDbSqNWrH9lmYhlRfQzH5VI7rPucl4MwmxjaonDcVipPu5TnHBAP54381R2oD9UQrrgi/Tq5qtZTSPVZv1a4Q==" spinCount="100000" sheet="1" objects="1" scenarios="1" formatColumns="0" formatRows="0" autoFilter="0"/>
  <autoFilter ref="C126:K18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131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30" customHeight="1">
      <c r="A9" s="31"/>
      <c r="B9" s="36"/>
      <c r="C9" s="31"/>
      <c r="D9" s="31"/>
      <c r="E9" s="265" t="s">
        <v>2099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ROUND(J116,1)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ROUND((SUM(BE116:BE120)),1)</f>
        <v>0</v>
      </c>
      <c r="G33" s="31"/>
      <c r="H33" s="31"/>
      <c r="I33" s="121">
        <v>0.21</v>
      </c>
      <c r="J33" s="120">
        <f>ROUND(((SUM(BE116:BE120))*I33),1)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ROUND((SUM(BF116:BF120)),1)</f>
        <v>0</v>
      </c>
      <c r="G34" s="31"/>
      <c r="H34" s="31"/>
      <c r="I34" s="121">
        <v>0.15</v>
      </c>
      <c r="J34" s="120">
        <f>ROUND(((SUM(BF116:BF120))*I34),1)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ROUND((SUM(BG116:BG120)),1)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ROUND((SUM(BH116:BH120)),1)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ROUND((SUM(BI116:BI120)),1)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30" customHeight="1">
      <c r="A87" s="31"/>
      <c r="B87" s="32"/>
      <c r="C87" s="33"/>
      <c r="D87" s="33"/>
      <c r="E87" s="226" t="str">
        <f>E9</f>
        <v>2.1.2.2. - Vnitřní centrální schodiště 1.NP - 4.NP – Zdolávání schodiště je řešeno pomocí 2 schodolezů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J116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1:31" s="2" customFormat="1" ht="21.7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102" spans="1:31" s="2" customFormat="1" ht="6.95" customHeight="1">
      <c r="A102" s="31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24.95" customHeight="1">
      <c r="A103" s="31"/>
      <c r="B103" s="32"/>
      <c r="C103" s="20" t="s">
        <v>171</v>
      </c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12" customHeight="1">
      <c r="A105" s="31"/>
      <c r="B105" s="32"/>
      <c r="C105" s="26" t="s">
        <v>16</v>
      </c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6.5" customHeight="1">
      <c r="A106" s="31"/>
      <c r="B106" s="32"/>
      <c r="C106" s="33"/>
      <c r="D106" s="33"/>
      <c r="E106" s="270" t="str">
        <f>E7</f>
        <v>Odborné učebny G Brandýs – Gymnázium J.S. Machara</v>
      </c>
      <c r="F106" s="271"/>
      <c r="G106" s="271"/>
      <c r="H106" s="271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142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30" customHeight="1">
      <c r="A108" s="31"/>
      <c r="B108" s="32"/>
      <c r="C108" s="33"/>
      <c r="D108" s="33"/>
      <c r="E108" s="226" t="str">
        <f>E9</f>
        <v>2.1.2.2. - Vnitřní centrální schodiště 1.NP - 4.NP – Zdolávání schodiště je řešeno pomocí 2 schodolezů</v>
      </c>
      <c r="F108" s="272"/>
      <c r="G108" s="272"/>
      <c r="H108" s="272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20</v>
      </c>
      <c r="D110" s="33"/>
      <c r="E110" s="33"/>
      <c r="F110" s="24" t="str">
        <f>F12</f>
        <v xml:space="preserve">Gymnázium J. S. Machara, Královická 668  </v>
      </c>
      <c r="G110" s="33"/>
      <c r="H110" s="33"/>
      <c r="I110" s="26" t="s">
        <v>22</v>
      </c>
      <c r="J110" s="63" t="str">
        <f>IF(J12="","",J12)</f>
        <v>15. 5. 2022</v>
      </c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40.15" customHeight="1">
      <c r="A112" s="31"/>
      <c r="B112" s="32"/>
      <c r="C112" s="26" t="s">
        <v>24</v>
      </c>
      <c r="D112" s="33"/>
      <c r="E112" s="33"/>
      <c r="F112" s="24" t="str">
        <f>E15</f>
        <v>Středočeský kraj, Praha 5, Zborovská 81/11</v>
      </c>
      <c r="G112" s="33"/>
      <c r="H112" s="33"/>
      <c r="I112" s="26" t="s">
        <v>31</v>
      </c>
      <c r="J112" s="29" t="str">
        <f>E21</f>
        <v>Stebau s.r.o., Jižní 870, 500 03 Hradec Králové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5.2" customHeight="1">
      <c r="A113" s="31"/>
      <c r="B113" s="32"/>
      <c r="C113" s="26" t="s">
        <v>29</v>
      </c>
      <c r="D113" s="33"/>
      <c r="E113" s="33"/>
      <c r="F113" s="24" t="str">
        <f>IF(E18="","",E18)</f>
        <v>Vyplň údaj</v>
      </c>
      <c r="G113" s="33"/>
      <c r="H113" s="33"/>
      <c r="I113" s="26" t="s">
        <v>35</v>
      </c>
      <c r="J113" s="29" t="str">
        <f>E24</f>
        <v xml:space="preserve"> 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0.3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1" customFormat="1" ht="29.25" customHeight="1">
      <c r="A115" s="156"/>
      <c r="B115" s="157"/>
      <c r="C115" s="158" t="s">
        <v>172</v>
      </c>
      <c r="D115" s="159" t="s">
        <v>64</v>
      </c>
      <c r="E115" s="159" t="s">
        <v>60</v>
      </c>
      <c r="F115" s="159" t="s">
        <v>61</v>
      </c>
      <c r="G115" s="159" t="s">
        <v>173</v>
      </c>
      <c r="H115" s="159" t="s">
        <v>174</v>
      </c>
      <c r="I115" s="159" t="s">
        <v>175</v>
      </c>
      <c r="J115" s="160" t="s">
        <v>146</v>
      </c>
      <c r="K115" s="161" t="s">
        <v>176</v>
      </c>
      <c r="L115" s="162"/>
      <c r="M115" s="72" t="s">
        <v>1</v>
      </c>
      <c r="N115" s="73" t="s">
        <v>43</v>
      </c>
      <c r="O115" s="73" t="s">
        <v>177</v>
      </c>
      <c r="P115" s="73" t="s">
        <v>178</v>
      </c>
      <c r="Q115" s="73" t="s">
        <v>179</v>
      </c>
      <c r="R115" s="73" t="s">
        <v>180</v>
      </c>
      <c r="S115" s="73" t="s">
        <v>181</v>
      </c>
      <c r="T115" s="74" t="s">
        <v>182</v>
      </c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63" s="2" customFormat="1" ht="22.9" customHeight="1">
      <c r="A116" s="31"/>
      <c r="B116" s="32"/>
      <c r="C116" s="79" t="s">
        <v>183</v>
      </c>
      <c r="D116" s="33"/>
      <c r="E116" s="33"/>
      <c r="F116" s="33"/>
      <c r="G116" s="33"/>
      <c r="H116" s="33"/>
      <c r="I116" s="33"/>
      <c r="J116" s="163">
        <f>BK116</f>
        <v>0</v>
      </c>
      <c r="K116" s="33"/>
      <c r="L116" s="36"/>
      <c r="M116" s="75"/>
      <c r="N116" s="164"/>
      <c r="O116" s="76"/>
      <c r="P116" s="165">
        <f>SUM(P117:P120)</f>
        <v>0</v>
      </c>
      <c r="Q116" s="76"/>
      <c r="R116" s="165">
        <f>SUM(R117:R120)</f>
        <v>0</v>
      </c>
      <c r="S116" s="76"/>
      <c r="T116" s="166">
        <f>SUM(T117:T120)</f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4" t="s">
        <v>78</v>
      </c>
      <c r="AU116" s="14" t="s">
        <v>148</v>
      </c>
      <c r="BK116" s="167">
        <f>SUM(BK117:BK120)</f>
        <v>0</v>
      </c>
    </row>
    <row r="117" spans="1:65" s="2" customFormat="1" ht="16.5" customHeight="1">
      <c r="A117" s="31"/>
      <c r="B117" s="32"/>
      <c r="C117" s="184" t="s">
        <v>87</v>
      </c>
      <c r="D117" s="184" t="s">
        <v>189</v>
      </c>
      <c r="E117" s="185" t="s">
        <v>2100</v>
      </c>
      <c r="F117" s="186" t="s">
        <v>2101</v>
      </c>
      <c r="G117" s="187" t="s">
        <v>192</v>
      </c>
      <c r="H117" s="188">
        <v>1</v>
      </c>
      <c r="I117" s="189"/>
      <c r="J117" s="190">
        <f>ROUND(I117*H117,1)</f>
        <v>0</v>
      </c>
      <c r="K117" s="191"/>
      <c r="L117" s="36"/>
      <c r="M117" s="192" t="s">
        <v>1</v>
      </c>
      <c r="N117" s="193" t="s">
        <v>44</v>
      </c>
      <c r="O117" s="68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96" t="s">
        <v>256</v>
      </c>
      <c r="AT117" s="196" t="s">
        <v>189</v>
      </c>
      <c r="AU117" s="196" t="s">
        <v>79</v>
      </c>
      <c r="AY117" s="14" t="s">
        <v>186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4" t="s">
        <v>87</v>
      </c>
      <c r="BK117" s="197">
        <f>ROUND(I117*H117,1)</f>
        <v>0</v>
      </c>
      <c r="BL117" s="14" t="s">
        <v>256</v>
      </c>
      <c r="BM117" s="196" t="s">
        <v>2102</v>
      </c>
    </row>
    <row r="118" spans="1:47" s="2" customFormat="1" ht="136.5">
      <c r="A118" s="31"/>
      <c r="B118" s="32"/>
      <c r="C118" s="33"/>
      <c r="D118" s="198" t="s">
        <v>206</v>
      </c>
      <c r="E118" s="33"/>
      <c r="F118" s="199" t="s">
        <v>2103</v>
      </c>
      <c r="G118" s="33"/>
      <c r="H118" s="33"/>
      <c r="I118" s="200"/>
      <c r="J118" s="33"/>
      <c r="K118" s="33"/>
      <c r="L118" s="36"/>
      <c r="M118" s="201"/>
      <c r="N118" s="202"/>
      <c r="O118" s="68"/>
      <c r="P118" s="68"/>
      <c r="Q118" s="68"/>
      <c r="R118" s="68"/>
      <c r="S118" s="68"/>
      <c r="T118" s="69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206</v>
      </c>
      <c r="AU118" s="14" t="s">
        <v>79</v>
      </c>
    </row>
    <row r="119" spans="1:65" s="2" customFormat="1" ht="16.5" customHeight="1">
      <c r="A119" s="31"/>
      <c r="B119" s="32"/>
      <c r="C119" s="184" t="s">
        <v>89</v>
      </c>
      <c r="D119" s="184" t="s">
        <v>189</v>
      </c>
      <c r="E119" s="185" t="s">
        <v>2104</v>
      </c>
      <c r="F119" s="186" t="s">
        <v>2105</v>
      </c>
      <c r="G119" s="187" t="s">
        <v>192</v>
      </c>
      <c r="H119" s="188">
        <v>1</v>
      </c>
      <c r="I119" s="189"/>
      <c r="J119" s="190">
        <f>ROUND(I119*H119,1)</f>
        <v>0</v>
      </c>
      <c r="K119" s="191"/>
      <c r="L119" s="36"/>
      <c r="M119" s="192" t="s">
        <v>1</v>
      </c>
      <c r="N119" s="193" t="s">
        <v>44</v>
      </c>
      <c r="O119" s="68"/>
      <c r="P119" s="194">
        <f>O119*H119</f>
        <v>0</v>
      </c>
      <c r="Q119" s="194">
        <v>0</v>
      </c>
      <c r="R119" s="194">
        <f>Q119*H119</f>
        <v>0</v>
      </c>
      <c r="S119" s="194">
        <v>0</v>
      </c>
      <c r="T119" s="195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96" t="s">
        <v>256</v>
      </c>
      <c r="AT119" s="196" t="s">
        <v>189</v>
      </c>
      <c r="AU119" s="196" t="s">
        <v>79</v>
      </c>
      <c r="AY119" s="14" t="s">
        <v>186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14" t="s">
        <v>87</v>
      </c>
      <c r="BK119" s="197">
        <f>ROUND(I119*H119,1)</f>
        <v>0</v>
      </c>
      <c r="BL119" s="14" t="s">
        <v>256</v>
      </c>
      <c r="BM119" s="196" t="s">
        <v>2106</v>
      </c>
    </row>
    <row r="120" spans="1:47" s="2" customFormat="1" ht="107.25">
      <c r="A120" s="31"/>
      <c r="B120" s="32"/>
      <c r="C120" s="33"/>
      <c r="D120" s="198" t="s">
        <v>206</v>
      </c>
      <c r="E120" s="33"/>
      <c r="F120" s="199" t="s">
        <v>2107</v>
      </c>
      <c r="G120" s="33"/>
      <c r="H120" s="33"/>
      <c r="I120" s="200"/>
      <c r="J120" s="33"/>
      <c r="K120" s="33"/>
      <c r="L120" s="36"/>
      <c r="M120" s="219"/>
      <c r="N120" s="220"/>
      <c r="O120" s="216"/>
      <c r="P120" s="216"/>
      <c r="Q120" s="216"/>
      <c r="R120" s="216"/>
      <c r="S120" s="216"/>
      <c r="T120" s="22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206</v>
      </c>
      <c r="AU120" s="14" t="s">
        <v>79</v>
      </c>
    </row>
    <row r="121" spans="1:31" s="2" customFormat="1" ht="6.95" customHeight="1">
      <c r="A121" s="31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36"/>
      <c r="M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</sheetData>
  <sheetProtection algorithmName="SHA-512" hashValue="jJi/Ej9WJ1IH5lVoxPDUMyAc+zBNXSBFPxtHVgXqpY+uFJxGqCV+HZo+bjfbdNPuvwRySZBRuWvM5xC4PhtWjg==" saltValue="LYKydx1r3V3bTLK4YYtUrDz/PK3E0L6iZo5Hn3gvlLwQg9rbNycLWq6SJBDApzkNddo62Xusn6zHQOq21OjT9Q==" spinCount="100000" sheet="1" objects="1" scenarios="1" formatColumns="0" formatRows="0" autoFilter="0"/>
  <autoFilter ref="C115:K120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134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2108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ROUND(J118,1)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ROUND((SUM(BE118:BE122)),1)</f>
        <v>0</v>
      </c>
      <c r="G33" s="31"/>
      <c r="H33" s="31"/>
      <c r="I33" s="121">
        <v>0.21</v>
      </c>
      <c r="J33" s="120">
        <f>ROUND(((SUM(BE118:BE122))*I33),1)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ROUND((SUM(BF118:BF122)),1)</f>
        <v>0</v>
      </c>
      <c r="G34" s="31"/>
      <c r="H34" s="31"/>
      <c r="I34" s="121">
        <v>0.15</v>
      </c>
      <c r="J34" s="120">
        <f>ROUND(((SUM(BF118:BF122))*I34),1)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ROUND((SUM(BG118:BG122)),1)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ROUND((SUM(BH118:BH122)),1)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ROUND((SUM(BI118:BI122)),1)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2.1.2.3. - Vnitřní schodiště na chodbě u laboratoří 1.NP – roštová rampa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J118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154</v>
      </c>
      <c r="E97" s="147"/>
      <c r="F97" s="147"/>
      <c r="G97" s="147"/>
      <c r="H97" s="147"/>
      <c r="I97" s="147"/>
      <c r="J97" s="148">
        <f>J119</f>
        <v>0</v>
      </c>
      <c r="K97" s="145"/>
      <c r="L97" s="149"/>
    </row>
    <row r="98" spans="2:12" s="10" customFormat="1" ht="19.9" customHeight="1">
      <c r="B98" s="150"/>
      <c r="C98" s="151"/>
      <c r="D98" s="152" t="s">
        <v>164</v>
      </c>
      <c r="E98" s="153"/>
      <c r="F98" s="153"/>
      <c r="G98" s="153"/>
      <c r="H98" s="153"/>
      <c r="I98" s="153"/>
      <c r="J98" s="154">
        <f>J120</f>
        <v>0</v>
      </c>
      <c r="K98" s="151"/>
      <c r="L98" s="155"/>
    </row>
    <row r="99" spans="1:31" s="2" customFormat="1" ht="21.75" customHeight="1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>
      <c r="A100" s="31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4" spans="1:31" s="2" customFormat="1" ht="6.95" customHeight="1">
      <c r="A104" s="31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171</v>
      </c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3"/>
      <c r="D108" s="33"/>
      <c r="E108" s="270" t="str">
        <f>E7</f>
        <v>Odborné učebny G Brandýs – Gymnázium J.S. Machara</v>
      </c>
      <c r="F108" s="271"/>
      <c r="G108" s="271"/>
      <c r="H108" s="271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142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26" t="str">
        <f>E9</f>
        <v>2.1.2.3. - Vnitřní schodiště na chodbě u laboratoří 1.NP – roštová rampa</v>
      </c>
      <c r="F110" s="272"/>
      <c r="G110" s="272"/>
      <c r="H110" s="272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3"/>
      <c r="E112" s="33"/>
      <c r="F112" s="24" t="str">
        <f>F12</f>
        <v xml:space="preserve">Gymnázium J. S. Machara, Královická 668  </v>
      </c>
      <c r="G112" s="33"/>
      <c r="H112" s="33"/>
      <c r="I112" s="26" t="s">
        <v>22</v>
      </c>
      <c r="J112" s="63" t="str">
        <f>IF(J12="","",J12)</f>
        <v>15. 5. 2022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40.15" customHeight="1">
      <c r="A114" s="31"/>
      <c r="B114" s="32"/>
      <c r="C114" s="26" t="s">
        <v>24</v>
      </c>
      <c r="D114" s="33"/>
      <c r="E114" s="33"/>
      <c r="F114" s="24" t="str">
        <f>E15</f>
        <v>Středočeský kraj, Praha 5, Zborovská 81/11</v>
      </c>
      <c r="G114" s="33"/>
      <c r="H114" s="33"/>
      <c r="I114" s="26" t="s">
        <v>31</v>
      </c>
      <c r="J114" s="29" t="str">
        <f>E21</f>
        <v>Stebau s.r.o., Jižní 870, 500 03 Hradec Králové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29</v>
      </c>
      <c r="D115" s="33"/>
      <c r="E115" s="33"/>
      <c r="F115" s="24" t="str">
        <f>IF(E18="","",E18)</f>
        <v>Vyplň údaj</v>
      </c>
      <c r="G115" s="33"/>
      <c r="H115" s="33"/>
      <c r="I115" s="26" t="s">
        <v>35</v>
      </c>
      <c r="J115" s="29" t="str">
        <f>E24</f>
        <v xml:space="preserve"> 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56"/>
      <c r="B117" s="157"/>
      <c r="C117" s="158" t="s">
        <v>172</v>
      </c>
      <c r="D117" s="159" t="s">
        <v>64</v>
      </c>
      <c r="E117" s="159" t="s">
        <v>60</v>
      </c>
      <c r="F117" s="159" t="s">
        <v>61</v>
      </c>
      <c r="G117" s="159" t="s">
        <v>173</v>
      </c>
      <c r="H117" s="159" t="s">
        <v>174</v>
      </c>
      <c r="I117" s="159" t="s">
        <v>175</v>
      </c>
      <c r="J117" s="160" t="s">
        <v>146</v>
      </c>
      <c r="K117" s="161" t="s">
        <v>176</v>
      </c>
      <c r="L117" s="162"/>
      <c r="M117" s="72" t="s">
        <v>1</v>
      </c>
      <c r="N117" s="73" t="s">
        <v>43</v>
      </c>
      <c r="O117" s="73" t="s">
        <v>177</v>
      </c>
      <c r="P117" s="73" t="s">
        <v>178</v>
      </c>
      <c r="Q117" s="73" t="s">
        <v>179</v>
      </c>
      <c r="R117" s="73" t="s">
        <v>180</v>
      </c>
      <c r="S117" s="73" t="s">
        <v>181</v>
      </c>
      <c r="T117" s="74" t="s">
        <v>182</v>
      </c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</row>
    <row r="118" spans="1:63" s="2" customFormat="1" ht="22.9" customHeight="1">
      <c r="A118" s="31"/>
      <c r="B118" s="32"/>
      <c r="C118" s="79" t="s">
        <v>183</v>
      </c>
      <c r="D118" s="33"/>
      <c r="E118" s="33"/>
      <c r="F118" s="33"/>
      <c r="G118" s="33"/>
      <c r="H118" s="33"/>
      <c r="I118" s="33"/>
      <c r="J118" s="163">
        <f>BK118</f>
        <v>0</v>
      </c>
      <c r="K118" s="33"/>
      <c r="L118" s="36"/>
      <c r="M118" s="75"/>
      <c r="N118" s="164"/>
      <c r="O118" s="76"/>
      <c r="P118" s="165">
        <f>P119</f>
        <v>0</v>
      </c>
      <c r="Q118" s="76"/>
      <c r="R118" s="165">
        <f>R119</f>
        <v>0.00015</v>
      </c>
      <c r="S118" s="76"/>
      <c r="T118" s="166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78</v>
      </c>
      <c r="AU118" s="14" t="s">
        <v>148</v>
      </c>
      <c r="BK118" s="167">
        <f>BK119</f>
        <v>0</v>
      </c>
    </row>
    <row r="119" spans="2:63" s="12" customFormat="1" ht="25.9" customHeight="1">
      <c r="B119" s="168"/>
      <c r="C119" s="169"/>
      <c r="D119" s="170" t="s">
        <v>78</v>
      </c>
      <c r="E119" s="171" t="s">
        <v>301</v>
      </c>
      <c r="F119" s="171" t="s">
        <v>302</v>
      </c>
      <c r="G119" s="169"/>
      <c r="H119" s="169"/>
      <c r="I119" s="172"/>
      <c r="J119" s="173">
        <f>BK119</f>
        <v>0</v>
      </c>
      <c r="K119" s="169"/>
      <c r="L119" s="174"/>
      <c r="M119" s="175"/>
      <c r="N119" s="176"/>
      <c r="O119" s="176"/>
      <c r="P119" s="177">
        <f>P120</f>
        <v>0</v>
      </c>
      <c r="Q119" s="176"/>
      <c r="R119" s="177">
        <f>R120</f>
        <v>0.00015</v>
      </c>
      <c r="S119" s="176"/>
      <c r="T119" s="178">
        <f>T120</f>
        <v>0</v>
      </c>
      <c r="AR119" s="179" t="s">
        <v>89</v>
      </c>
      <c r="AT119" s="180" t="s">
        <v>78</v>
      </c>
      <c r="AU119" s="180" t="s">
        <v>79</v>
      </c>
      <c r="AY119" s="179" t="s">
        <v>186</v>
      </c>
      <c r="BK119" s="181">
        <f>BK120</f>
        <v>0</v>
      </c>
    </row>
    <row r="120" spans="2:63" s="12" customFormat="1" ht="22.9" customHeight="1">
      <c r="B120" s="168"/>
      <c r="C120" s="169"/>
      <c r="D120" s="170" t="s">
        <v>78</v>
      </c>
      <c r="E120" s="182" t="s">
        <v>647</v>
      </c>
      <c r="F120" s="182" t="s">
        <v>648</v>
      </c>
      <c r="G120" s="169"/>
      <c r="H120" s="169"/>
      <c r="I120" s="172"/>
      <c r="J120" s="183">
        <f>BK120</f>
        <v>0</v>
      </c>
      <c r="K120" s="169"/>
      <c r="L120" s="174"/>
      <c r="M120" s="175"/>
      <c r="N120" s="176"/>
      <c r="O120" s="176"/>
      <c r="P120" s="177">
        <f>SUM(P121:P122)</f>
        <v>0</v>
      </c>
      <c r="Q120" s="176"/>
      <c r="R120" s="177">
        <f>SUM(R121:R122)</f>
        <v>0.00015</v>
      </c>
      <c r="S120" s="176"/>
      <c r="T120" s="178">
        <f>SUM(T121:T122)</f>
        <v>0</v>
      </c>
      <c r="AR120" s="179" t="s">
        <v>89</v>
      </c>
      <c r="AT120" s="180" t="s">
        <v>78</v>
      </c>
      <c r="AU120" s="180" t="s">
        <v>87</v>
      </c>
      <c r="AY120" s="179" t="s">
        <v>186</v>
      </c>
      <c r="BK120" s="181">
        <f>SUM(BK121:BK122)</f>
        <v>0</v>
      </c>
    </row>
    <row r="121" spans="1:65" s="2" customFormat="1" ht="16.5" customHeight="1">
      <c r="A121" s="31"/>
      <c r="B121" s="32"/>
      <c r="C121" s="184" t="s">
        <v>87</v>
      </c>
      <c r="D121" s="184" t="s">
        <v>189</v>
      </c>
      <c r="E121" s="185" t="s">
        <v>2109</v>
      </c>
      <c r="F121" s="186" t="s">
        <v>2110</v>
      </c>
      <c r="G121" s="187" t="s">
        <v>624</v>
      </c>
      <c r="H121" s="188">
        <v>1</v>
      </c>
      <c r="I121" s="189"/>
      <c r="J121" s="190">
        <f>ROUND(I121*H121,1)</f>
        <v>0</v>
      </c>
      <c r="K121" s="191"/>
      <c r="L121" s="36"/>
      <c r="M121" s="192" t="s">
        <v>1</v>
      </c>
      <c r="N121" s="193" t="s">
        <v>44</v>
      </c>
      <c r="O121" s="68"/>
      <c r="P121" s="194">
        <f>O121*H121</f>
        <v>0</v>
      </c>
      <c r="Q121" s="194">
        <v>0.00015</v>
      </c>
      <c r="R121" s="194">
        <f>Q121*H121</f>
        <v>0.00015</v>
      </c>
      <c r="S121" s="194">
        <v>0</v>
      </c>
      <c r="T121" s="195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6" t="s">
        <v>256</v>
      </c>
      <c r="AT121" s="196" t="s">
        <v>189</v>
      </c>
      <c r="AU121" s="196" t="s">
        <v>89</v>
      </c>
      <c r="AY121" s="14" t="s">
        <v>186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4" t="s">
        <v>87</v>
      </c>
      <c r="BK121" s="197">
        <f>ROUND(I121*H121,1)</f>
        <v>0</v>
      </c>
      <c r="BL121" s="14" t="s">
        <v>256</v>
      </c>
      <c r="BM121" s="196" t="s">
        <v>2111</v>
      </c>
    </row>
    <row r="122" spans="1:47" s="2" customFormat="1" ht="68.25">
      <c r="A122" s="31"/>
      <c r="B122" s="32"/>
      <c r="C122" s="33"/>
      <c r="D122" s="198" t="s">
        <v>206</v>
      </c>
      <c r="E122" s="33"/>
      <c r="F122" s="199" t="s">
        <v>2112</v>
      </c>
      <c r="G122" s="33"/>
      <c r="H122" s="33"/>
      <c r="I122" s="200"/>
      <c r="J122" s="33"/>
      <c r="K122" s="33"/>
      <c r="L122" s="36"/>
      <c r="M122" s="219"/>
      <c r="N122" s="220"/>
      <c r="O122" s="216"/>
      <c r="P122" s="216"/>
      <c r="Q122" s="216"/>
      <c r="R122" s="216"/>
      <c r="S122" s="216"/>
      <c r="T122" s="22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206</v>
      </c>
      <c r="AU122" s="14" t="s">
        <v>89</v>
      </c>
    </row>
    <row r="123" spans="1:31" s="2" customFormat="1" ht="6.95" customHeight="1">
      <c r="A123" s="31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36"/>
      <c r="M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</sheetData>
  <sheetProtection algorithmName="SHA-512" hashValue="WxbnZM+mkSGE+roEVFyRD2/RUESkWrWQZ+p2ffV5Cvy68xOus8MS3OxBpwJ19sKnvZygbms1c+a2WMGrRATpZg==" saltValue="jWZYCyTPoB/C/otEO7IGiVxxK0bfC6mbXq/mwfJhuefXue4DZWzmAo/F/K+EUc6U+p9g3f/b+SZuLGX4c8OuYg==" spinCount="100000" sheet="1" objects="1" scenarios="1" formatColumns="0" formatRows="0" autoFilter="0"/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4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137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2113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ROUND(J129,1)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ROUND((SUM(BE129:BE452)),1)</f>
        <v>0</v>
      </c>
      <c r="G33" s="31"/>
      <c r="H33" s="31"/>
      <c r="I33" s="121">
        <v>0.21</v>
      </c>
      <c r="J33" s="120">
        <f>ROUND(((SUM(BE129:BE452))*I33),1)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ROUND((SUM(BF129:BF452)),1)</f>
        <v>0</v>
      </c>
      <c r="G34" s="31"/>
      <c r="H34" s="31"/>
      <c r="I34" s="121">
        <v>0.15</v>
      </c>
      <c r="J34" s="120">
        <f>ROUND(((SUM(BF129:BF452))*I34),1)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ROUND((SUM(BG129:BG452)),1)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ROUND((SUM(BH129:BH452)),1)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ROUND((SUM(BI129:BI452)),1)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2.1.1.14. - Elektroinstalace učeben a přilehlých prostor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J129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2114</v>
      </c>
      <c r="E97" s="147"/>
      <c r="F97" s="147"/>
      <c r="G97" s="147"/>
      <c r="H97" s="147"/>
      <c r="I97" s="147"/>
      <c r="J97" s="148">
        <f>J130</f>
        <v>0</v>
      </c>
      <c r="K97" s="145"/>
      <c r="L97" s="149"/>
    </row>
    <row r="98" spans="2:12" s="9" customFormat="1" ht="24.95" customHeight="1">
      <c r="B98" s="144"/>
      <c r="C98" s="145"/>
      <c r="D98" s="146" t="s">
        <v>2115</v>
      </c>
      <c r="E98" s="147"/>
      <c r="F98" s="147"/>
      <c r="G98" s="147"/>
      <c r="H98" s="147"/>
      <c r="I98" s="147"/>
      <c r="J98" s="148">
        <f>J136</f>
        <v>0</v>
      </c>
      <c r="K98" s="145"/>
      <c r="L98" s="149"/>
    </row>
    <row r="99" spans="2:12" s="9" customFormat="1" ht="24.95" customHeight="1">
      <c r="B99" s="144"/>
      <c r="C99" s="145"/>
      <c r="D99" s="146" t="s">
        <v>2116</v>
      </c>
      <c r="E99" s="147"/>
      <c r="F99" s="147"/>
      <c r="G99" s="147"/>
      <c r="H99" s="147"/>
      <c r="I99" s="147"/>
      <c r="J99" s="148">
        <f>J155</f>
        <v>0</v>
      </c>
      <c r="K99" s="145"/>
      <c r="L99" s="149"/>
    </row>
    <row r="100" spans="2:12" s="9" customFormat="1" ht="24.95" customHeight="1">
      <c r="B100" s="144"/>
      <c r="C100" s="145"/>
      <c r="D100" s="146" t="s">
        <v>2117</v>
      </c>
      <c r="E100" s="147"/>
      <c r="F100" s="147"/>
      <c r="G100" s="147"/>
      <c r="H100" s="147"/>
      <c r="I100" s="147"/>
      <c r="J100" s="148">
        <f>J173</f>
        <v>0</v>
      </c>
      <c r="K100" s="145"/>
      <c r="L100" s="149"/>
    </row>
    <row r="101" spans="2:12" s="9" customFormat="1" ht="24.95" customHeight="1">
      <c r="B101" s="144"/>
      <c r="C101" s="145"/>
      <c r="D101" s="146" t="s">
        <v>2118</v>
      </c>
      <c r="E101" s="147"/>
      <c r="F101" s="147"/>
      <c r="G101" s="147"/>
      <c r="H101" s="147"/>
      <c r="I101" s="147"/>
      <c r="J101" s="148">
        <f>J186</f>
        <v>0</v>
      </c>
      <c r="K101" s="145"/>
      <c r="L101" s="149"/>
    </row>
    <row r="102" spans="2:12" s="9" customFormat="1" ht="24.95" customHeight="1">
      <c r="B102" s="144"/>
      <c r="C102" s="145"/>
      <c r="D102" s="146" t="s">
        <v>2119</v>
      </c>
      <c r="E102" s="147"/>
      <c r="F102" s="147"/>
      <c r="G102" s="147"/>
      <c r="H102" s="147"/>
      <c r="I102" s="147"/>
      <c r="J102" s="148">
        <f>J207</f>
        <v>0</v>
      </c>
      <c r="K102" s="145"/>
      <c r="L102" s="149"/>
    </row>
    <row r="103" spans="2:12" s="9" customFormat="1" ht="24.95" customHeight="1">
      <c r="B103" s="144"/>
      <c r="C103" s="145"/>
      <c r="D103" s="146" t="s">
        <v>2120</v>
      </c>
      <c r="E103" s="147"/>
      <c r="F103" s="147"/>
      <c r="G103" s="147"/>
      <c r="H103" s="147"/>
      <c r="I103" s="147"/>
      <c r="J103" s="148">
        <f>J229</f>
        <v>0</v>
      </c>
      <c r="K103" s="145"/>
      <c r="L103" s="149"/>
    </row>
    <row r="104" spans="2:12" s="9" customFormat="1" ht="24.95" customHeight="1">
      <c r="B104" s="144"/>
      <c r="C104" s="145"/>
      <c r="D104" s="146" t="s">
        <v>2121</v>
      </c>
      <c r="E104" s="147"/>
      <c r="F104" s="147"/>
      <c r="G104" s="147"/>
      <c r="H104" s="147"/>
      <c r="I104" s="147"/>
      <c r="J104" s="148">
        <f>J258</f>
        <v>0</v>
      </c>
      <c r="K104" s="145"/>
      <c r="L104" s="149"/>
    </row>
    <row r="105" spans="2:12" s="9" customFormat="1" ht="24.95" customHeight="1">
      <c r="B105" s="144"/>
      <c r="C105" s="145"/>
      <c r="D105" s="146" t="s">
        <v>2122</v>
      </c>
      <c r="E105" s="147"/>
      <c r="F105" s="147"/>
      <c r="G105" s="147"/>
      <c r="H105" s="147"/>
      <c r="I105" s="147"/>
      <c r="J105" s="148">
        <f>J295</f>
        <v>0</v>
      </c>
      <c r="K105" s="145"/>
      <c r="L105" s="149"/>
    </row>
    <row r="106" spans="2:12" s="9" customFormat="1" ht="24.95" customHeight="1">
      <c r="B106" s="144"/>
      <c r="C106" s="145"/>
      <c r="D106" s="146" t="s">
        <v>2123</v>
      </c>
      <c r="E106" s="147"/>
      <c r="F106" s="147"/>
      <c r="G106" s="147"/>
      <c r="H106" s="147"/>
      <c r="I106" s="147"/>
      <c r="J106" s="148">
        <f>J331</f>
        <v>0</v>
      </c>
      <c r="K106" s="145"/>
      <c r="L106" s="149"/>
    </row>
    <row r="107" spans="2:12" s="9" customFormat="1" ht="24.95" customHeight="1">
      <c r="B107" s="144"/>
      <c r="C107" s="145"/>
      <c r="D107" s="146" t="s">
        <v>2124</v>
      </c>
      <c r="E107" s="147"/>
      <c r="F107" s="147"/>
      <c r="G107" s="147"/>
      <c r="H107" s="147"/>
      <c r="I107" s="147"/>
      <c r="J107" s="148">
        <f>J370</f>
        <v>0</v>
      </c>
      <c r="K107" s="145"/>
      <c r="L107" s="149"/>
    </row>
    <row r="108" spans="2:12" s="9" customFormat="1" ht="24.95" customHeight="1">
      <c r="B108" s="144"/>
      <c r="C108" s="145"/>
      <c r="D108" s="146" t="s">
        <v>2125</v>
      </c>
      <c r="E108" s="147"/>
      <c r="F108" s="147"/>
      <c r="G108" s="147"/>
      <c r="H108" s="147"/>
      <c r="I108" s="147"/>
      <c r="J108" s="148">
        <f>J408</f>
        <v>0</v>
      </c>
      <c r="K108" s="145"/>
      <c r="L108" s="149"/>
    </row>
    <row r="109" spans="2:12" s="9" customFormat="1" ht="24.95" customHeight="1">
      <c r="B109" s="144"/>
      <c r="C109" s="145"/>
      <c r="D109" s="146" t="s">
        <v>2126</v>
      </c>
      <c r="E109" s="147"/>
      <c r="F109" s="147"/>
      <c r="G109" s="147"/>
      <c r="H109" s="147"/>
      <c r="I109" s="147"/>
      <c r="J109" s="148">
        <f>J448</f>
        <v>0</v>
      </c>
      <c r="K109" s="145"/>
      <c r="L109" s="149"/>
    </row>
    <row r="110" spans="1:31" s="2" customFormat="1" ht="21.7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31" s="2" customFormat="1" ht="6.95" customHeight="1">
      <c r="A115" s="31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0" t="s">
        <v>171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16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3"/>
      <c r="D119" s="33"/>
      <c r="E119" s="270" t="str">
        <f>E7</f>
        <v>Odborné učebny G Brandýs – Gymnázium J.S. Machara</v>
      </c>
      <c r="F119" s="271"/>
      <c r="G119" s="271"/>
      <c r="H119" s="271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142</v>
      </c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26" t="str">
        <f>E9</f>
        <v>2.1.1.14. - Elektroinstalace učeben a přilehlých prostor</v>
      </c>
      <c r="F121" s="272"/>
      <c r="G121" s="272"/>
      <c r="H121" s="272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20</v>
      </c>
      <c r="D123" s="33"/>
      <c r="E123" s="33"/>
      <c r="F123" s="24" t="str">
        <f>F12</f>
        <v xml:space="preserve">Gymnázium J. S. Machara, Královická 668  </v>
      </c>
      <c r="G123" s="33"/>
      <c r="H123" s="33"/>
      <c r="I123" s="26" t="s">
        <v>22</v>
      </c>
      <c r="J123" s="63" t="str">
        <f>IF(J12="","",J12)</f>
        <v>15. 5. 2022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40.15" customHeight="1">
      <c r="A125" s="31"/>
      <c r="B125" s="32"/>
      <c r="C125" s="26" t="s">
        <v>24</v>
      </c>
      <c r="D125" s="33"/>
      <c r="E125" s="33"/>
      <c r="F125" s="24" t="str">
        <f>E15</f>
        <v>Středočeský kraj, Praha 5, Zborovská 81/11</v>
      </c>
      <c r="G125" s="33"/>
      <c r="H125" s="33"/>
      <c r="I125" s="26" t="s">
        <v>31</v>
      </c>
      <c r="J125" s="29" t="str">
        <f>E21</f>
        <v>Stebau s.r.o., Jižní 870, 500 03 Hradec Králové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29</v>
      </c>
      <c r="D126" s="33"/>
      <c r="E126" s="33"/>
      <c r="F126" s="24" t="str">
        <f>IF(E18="","",E18)</f>
        <v>Vyplň údaj</v>
      </c>
      <c r="G126" s="33"/>
      <c r="H126" s="33"/>
      <c r="I126" s="26" t="s">
        <v>35</v>
      </c>
      <c r="J126" s="29" t="str">
        <f>E24</f>
        <v xml:space="preserve"> 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56"/>
      <c r="B128" s="157"/>
      <c r="C128" s="158" t="s">
        <v>172</v>
      </c>
      <c r="D128" s="159" t="s">
        <v>64</v>
      </c>
      <c r="E128" s="159" t="s">
        <v>60</v>
      </c>
      <c r="F128" s="159" t="s">
        <v>61</v>
      </c>
      <c r="G128" s="159" t="s">
        <v>173</v>
      </c>
      <c r="H128" s="159" t="s">
        <v>174</v>
      </c>
      <c r="I128" s="159" t="s">
        <v>175</v>
      </c>
      <c r="J128" s="160" t="s">
        <v>146</v>
      </c>
      <c r="K128" s="161" t="s">
        <v>176</v>
      </c>
      <c r="L128" s="162"/>
      <c r="M128" s="72" t="s">
        <v>1</v>
      </c>
      <c r="N128" s="73" t="s">
        <v>43</v>
      </c>
      <c r="O128" s="73" t="s">
        <v>177</v>
      </c>
      <c r="P128" s="73" t="s">
        <v>178</v>
      </c>
      <c r="Q128" s="73" t="s">
        <v>179</v>
      </c>
      <c r="R128" s="73" t="s">
        <v>180</v>
      </c>
      <c r="S128" s="73" t="s">
        <v>181</v>
      </c>
      <c r="T128" s="74" t="s">
        <v>182</v>
      </c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63" s="2" customFormat="1" ht="22.9" customHeight="1">
      <c r="A129" s="31"/>
      <c r="B129" s="32"/>
      <c r="C129" s="79" t="s">
        <v>183</v>
      </c>
      <c r="D129" s="33"/>
      <c r="E129" s="33"/>
      <c r="F129" s="33"/>
      <c r="G129" s="33"/>
      <c r="H129" s="33"/>
      <c r="I129" s="33"/>
      <c r="J129" s="163">
        <f>BK129</f>
        <v>0</v>
      </c>
      <c r="K129" s="33"/>
      <c r="L129" s="36"/>
      <c r="M129" s="75"/>
      <c r="N129" s="164"/>
      <c r="O129" s="76"/>
      <c r="P129" s="165">
        <f>P130+P136+P155+P173+P186+P207+P229+P258+P295+P331+P370+P408+P448</f>
        <v>0</v>
      </c>
      <c r="Q129" s="76"/>
      <c r="R129" s="165">
        <f>R130+R136+R155+R173+R186+R207+R229+R258+R295+R331+R370+R408+R448</f>
        <v>0</v>
      </c>
      <c r="S129" s="76"/>
      <c r="T129" s="166">
        <f>T130+T136+T155+T173+T186+T207+T229+T258+T295+T331+T370+T408+T448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78</v>
      </c>
      <c r="AU129" s="14" t="s">
        <v>148</v>
      </c>
      <c r="BK129" s="167">
        <f>BK130+BK136+BK155+BK173+BK186+BK207+BK229+BK258+BK295+BK331+BK370+BK408+BK448</f>
        <v>0</v>
      </c>
    </row>
    <row r="130" spans="2:63" s="12" customFormat="1" ht="25.9" customHeight="1">
      <c r="B130" s="168"/>
      <c r="C130" s="169"/>
      <c r="D130" s="170" t="s">
        <v>78</v>
      </c>
      <c r="E130" s="171" t="s">
        <v>2127</v>
      </c>
      <c r="F130" s="171" t="s">
        <v>2128</v>
      </c>
      <c r="G130" s="169"/>
      <c r="H130" s="169"/>
      <c r="I130" s="172"/>
      <c r="J130" s="173">
        <f>BK130</f>
        <v>0</v>
      </c>
      <c r="K130" s="169"/>
      <c r="L130" s="174"/>
      <c r="M130" s="175"/>
      <c r="N130" s="176"/>
      <c r="O130" s="176"/>
      <c r="P130" s="177">
        <f>SUM(P131:P135)</f>
        <v>0</v>
      </c>
      <c r="Q130" s="176"/>
      <c r="R130" s="177">
        <f>SUM(R131:R135)</f>
        <v>0</v>
      </c>
      <c r="S130" s="176"/>
      <c r="T130" s="178">
        <f>SUM(T131:T135)</f>
        <v>0</v>
      </c>
      <c r="AR130" s="179" t="s">
        <v>87</v>
      </c>
      <c r="AT130" s="180" t="s">
        <v>78</v>
      </c>
      <c r="AU130" s="180" t="s">
        <v>79</v>
      </c>
      <c r="AY130" s="179" t="s">
        <v>186</v>
      </c>
      <c r="BK130" s="181">
        <f>SUM(BK131:BK135)</f>
        <v>0</v>
      </c>
    </row>
    <row r="131" spans="1:65" s="2" customFormat="1" ht="16.5" customHeight="1">
      <c r="A131" s="31"/>
      <c r="B131" s="32"/>
      <c r="C131" s="184" t="s">
        <v>87</v>
      </c>
      <c r="D131" s="184" t="s">
        <v>189</v>
      </c>
      <c r="E131" s="185" t="s">
        <v>2129</v>
      </c>
      <c r="F131" s="186" t="s">
        <v>2130</v>
      </c>
      <c r="G131" s="187" t="s">
        <v>2131</v>
      </c>
      <c r="H131" s="188">
        <v>1</v>
      </c>
      <c r="I131" s="189"/>
      <c r="J131" s="190">
        <f>ROUND(I131*H131,1)</f>
        <v>0</v>
      </c>
      <c r="K131" s="191"/>
      <c r="L131" s="36"/>
      <c r="M131" s="192" t="s">
        <v>1</v>
      </c>
      <c r="N131" s="193" t="s">
        <v>44</v>
      </c>
      <c r="O131" s="68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193</v>
      </c>
      <c r="AT131" s="196" t="s">
        <v>189</v>
      </c>
      <c r="AU131" s="196" t="s">
        <v>87</v>
      </c>
      <c r="AY131" s="14" t="s">
        <v>186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4" t="s">
        <v>87</v>
      </c>
      <c r="BK131" s="197">
        <f>ROUND(I131*H131,1)</f>
        <v>0</v>
      </c>
      <c r="BL131" s="14" t="s">
        <v>193</v>
      </c>
      <c r="BM131" s="196" t="s">
        <v>89</v>
      </c>
    </row>
    <row r="132" spans="1:65" s="2" customFormat="1" ht="16.5" customHeight="1">
      <c r="A132" s="31"/>
      <c r="B132" s="32"/>
      <c r="C132" s="184" t="s">
        <v>89</v>
      </c>
      <c r="D132" s="184" t="s">
        <v>189</v>
      </c>
      <c r="E132" s="185" t="s">
        <v>2132</v>
      </c>
      <c r="F132" s="186" t="s">
        <v>2133</v>
      </c>
      <c r="G132" s="187" t="s">
        <v>2131</v>
      </c>
      <c r="H132" s="188">
        <v>5</v>
      </c>
      <c r="I132" s="189"/>
      <c r="J132" s="190">
        <f>ROUND(I132*H132,1)</f>
        <v>0</v>
      </c>
      <c r="K132" s="191"/>
      <c r="L132" s="36"/>
      <c r="M132" s="192" t="s">
        <v>1</v>
      </c>
      <c r="N132" s="193" t="s">
        <v>44</v>
      </c>
      <c r="O132" s="68"/>
      <c r="P132" s="194">
        <f>O132*H132</f>
        <v>0</v>
      </c>
      <c r="Q132" s="194">
        <v>0</v>
      </c>
      <c r="R132" s="194">
        <f>Q132*H132</f>
        <v>0</v>
      </c>
      <c r="S132" s="194">
        <v>0</v>
      </c>
      <c r="T132" s="19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193</v>
      </c>
      <c r="AT132" s="196" t="s">
        <v>189</v>
      </c>
      <c r="AU132" s="196" t="s">
        <v>87</v>
      </c>
      <c r="AY132" s="14" t="s">
        <v>186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4" t="s">
        <v>87</v>
      </c>
      <c r="BK132" s="197">
        <f>ROUND(I132*H132,1)</f>
        <v>0</v>
      </c>
      <c r="BL132" s="14" t="s">
        <v>193</v>
      </c>
      <c r="BM132" s="196" t="s">
        <v>193</v>
      </c>
    </row>
    <row r="133" spans="1:65" s="2" customFormat="1" ht="16.5" customHeight="1">
      <c r="A133" s="31"/>
      <c r="B133" s="32"/>
      <c r="C133" s="184" t="s">
        <v>199</v>
      </c>
      <c r="D133" s="184" t="s">
        <v>189</v>
      </c>
      <c r="E133" s="185" t="s">
        <v>2134</v>
      </c>
      <c r="F133" s="186" t="s">
        <v>2135</v>
      </c>
      <c r="G133" s="187" t="s">
        <v>2131</v>
      </c>
      <c r="H133" s="188">
        <v>1</v>
      </c>
      <c r="I133" s="189"/>
      <c r="J133" s="190">
        <f>ROUND(I133*H133,1)</f>
        <v>0</v>
      </c>
      <c r="K133" s="191"/>
      <c r="L133" s="36"/>
      <c r="M133" s="192" t="s">
        <v>1</v>
      </c>
      <c r="N133" s="193" t="s">
        <v>44</v>
      </c>
      <c r="O133" s="68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193</v>
      </c>
      <c r="AT133" s="196" t="s">
        <v>189</v>
      </c>
      <c r="AU133" s="196" t="s">
        <v>87</v>
      </c>
      <c r="AY133" s="14" t="s">
        <v>186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4" t="s">
        <v>87</v>
      </c>
      <c r="BK133" s="197">
        <f>ROUND(I133*H133,1)</f>
        <v>0</v>
      </c>
      <c r="BL133" s="14" t="s">
        <v>193</v>
      </c>
      <c r="BM133" s="196" t="s">
        <v>187</v>
      </c>
    </row>
    <row r="134" spans="1:65" s="2" customFormat="1" ht="16.5" customHeight="1">
      <c r="A134" s="31"/>
      <c r="B134" s="32"/>
      <c r="C134" s="184" t="s">
        <v>193</v>
      </c>
      <c r="D134" s="184" t="s">
        <v>189</v>
      </c>
      <c r="E134" s="185" t="s">
        <v>2136</v>
      </c>
      <c r="F134" s="186" t="s">
        <v>2137</v>
      </c>
      <c r="G134" s="187" t="s">
        <v>2131</v>
      </c>
      <c r="H134" s="188">
        <v>1</v>
      </c>
      <c r="I134" s="189"/>
      <c r="J134" s="190">
        <f>ROUND(I134*H134,1)</f>
        <v>0</v>
      </c>
      <c r="K134" s="191"/>
      <c r="L134" s="36"/>
      <c r="M134" s="192" t="s">
        <v>1</v>
      </c>
      <c r="N134" s="193" t="s">
        <v>44</v>
      </c>
      <c r="O134" s="68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193</v>
      </c>
      <c r="AT134" s="196" t="s">
        <v>189</v>
      </c>
      <c r="AU134" s="196" t="s">
        <v>87</v>
      </c>
      <c r="AY134" s="14" t="s">
        <v>186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4" t="s">
        <v>87</v>
      </c>
      <c r="BK134" s="197">
        <f>ROUND(I134*H134,1)</f>
        <v>0</v>
      </c>
      <c r="BL134" s="14" t="s">
        <v>193</v>
      </c>
      <c r="BM134" s="196" t="s">
        <v>221</v>
      </c>
    </row>
    <row r="135" spans="1:65" s="2" customFormat="1" ht="16.5" customHeight="1">
      <c r="A135" s="31"/>
      <c r="B135" s="32"/>
      <c r="C135" s="184" t="s">
        <v>208</v>
      </c>
      <c r="D135" s="184" t="s">
        <v>189</v>
      </c>
      <c r="E135" s="185" t="s">
        <v>2138</v>
      </c>
      <c r="F135" s="186" t="s">
        <v>2139</v>
      </c>
      <c r="G135" s="187" t="s">
        <v>2131</v>
      </c>
      <c r="H135" s="188">
        <v>2</v>
      </c>
      <c r="I135" s="189"/>
      <c r="J135" s="190">
        <f>ROUND(I135*H135,1)</f>
        <v>0</v>
      </c>
      <c r="K135" s="191"/>
      <c r="L135" s="36"/>
      <c r="M135" s="192" t="s">
        <v>1</v>
      </c>
      <c r="N135" s="193" t="s">
        <v>44</v>
      </c>
      <c r="O135" s="68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193</v>
      </c>
      <c r="AT135" s="196" t="s">
        <v>189</v>
      </c>
      <c r="AU135" s="196" t="s">
        <v>87</v>
      </c>
      <c r="AY135" s="14" t="s">
        <v>186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87</v>
      </c>
      <c r="BK135" s="197">
        <f>ROUND(I135*H135,1)</f>
        <v>0</v>
      </c>
      <c r="BL135" s="14" t="s">
        <v>193</v>
      </c>
      <c r="BM135" s="196" t="s">
        <v>231</v>
      </c>
    </row>
    <row r="136" spans="2:63" s="12" customFormat="1" ht="25.9" customHeight="1">
      <c r="B136" s="168"/>
      <c r="C136" s="169"/>
      <c r="D136" s="170" t="s">
        <v>78</v>
      </c>
      <c r="E136" s="171" t="s">
        <v>2140</v>
      </c>
      <c r="F136" s="171" t="s">
        <v>2141</v>
      </c>
      <c r="G136" s="169"/>
      <c r="H136" s="169"/>
      <c r="I136" s="172"/>
      <c r="J136" s="173">
        <f>BK136</f>
        <v>0</v>
      </c>
      <c r="K136" s="169"/>
      <c r="L136" s="174"/>
      <c r="M136" s="175"/>
      <c r="N136" s="176"/>
      <c r="O136" s="176"/>
      <c r="P136" s="177">
        <f>SUM(P137:P154)</f>
        <v>0</v>
      </c>
      <c r="Q136" s="176"/>
      <c r="R136" s="177">
        <f>SUM(R137:R154)</f>
        <v>0</v>
      </c>
      <c r="S136" s="176"/>
      <c r="T136" s="178">
        <f>SUM(T137:T154)</f>
        <v>0</v>
      </c>
      <c r="AR136" s="179" t="s">
        <v>87</v>
      </c>
      <c r="AT136" s="180" t="s">
        <v>78</v>
      </c>
      <c r="AU136" s="180" t="s">
        <v>79</v>
      </c>
      <c r="AY136" s="179" t="s">
        <v>186</v>
      </c>
      <c r="BK136" s="181">
        <f>SUM(BK137:BK154)</f>
        <v>0</v>
      </c>
    </row>
    <row r="137" spans="1:65" s="2" customFormat="1" ht="16.5" customHeight="1">
      <c r="A137" s="31"/>
      <c r="B137" s="32"/>
      <c r="C137" s="184" t="s">
        <v>187</v>
      </c>
      <c r="D137" s="184" t="s">
        <v>189</v>
      </c>
      <c r="E137" s="185" t="s">
        <v>2142</v>
      </c>
      <c r="F137" s="186" t="s">
        <v>2143</v>
      </c>
      <c r="G137" s="187" t="s">
        <v>2131</v>
      </c>
      <c r="H137" s="188">
        <v>1</v>
      </c>
      <c r="I137" s="189"/>
      <c r="J137" s="190">
        <f aca="true" t="shared" si="0" ref="J137:J154">ROUND(I137*H137,1)</f>
        <v>0</v>
      </c>
      <c r="K137" s="191"/>
      <c r="L137" s="36"/>
      <c r="M137" s="192" t="s">
        <v>1</v>
      </c>
      <c r="N137" s="193" t="s">
        <v>44</v>
      </c>
      <c r="O137" s="68"/>
      <c r="P137" s="194">
        <f aca="true" t="shared" si="1" ref="P137:P154">O137*H137</f>
        <v>0</v>
      </c>
      <c r="Q137" s="194">
        <v>0</v>
      </c>
      <c r="R137" s="194">
        <f aca="true" t="shared" si="2" ref="R137:R154">Q137*H137</f>
        <v>0</v>
      </c>
      <c r="S137" s="194">
        <v>0</v>
      </c>
      <c r="T137" s="195">
        <f aca="true" t="shared" si="3" ref="T137:T154"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193</v>
      </c>
      <c r="AT137" s="196" t="s">
        <v>189</v>
      </c>
      <c r="AU137" s="196" t="s">
        <v>87</v>
      </c>
      <c r="AY137" s="14" t="s">
        <v>186</v>
      </c>
      <c r="BE137" s="197">
        <f aca="true" t="shared" si="4" ref="BE137:BE154">IF(N137="základní",J137,0)</f>
        <v>0</v>
      </c>
      <c r="BF137" s="197">
        <f aca="true" t="shared" si="5" ref="BF137:BF154">IF(N137="snížená",J137,0)</f>
        <v>0</v>
      </c>
      <c r="BG137" s="197">
        <f aca="true" t="shared" si="6" ref="BG137:BG154">IF(N137="zákl. přenesená",J137,0)</f>
        <v>0</v>
      </c>
      <c r="BH137" s="197">
        <f aca="true" t="shared" si="7" ref="BH137:BH154">IF(N137="sníž. přenesená",J137,0)</f>
        <v>0</v>
      </c>
      <c r="BI137" s="197">
        <f aca="true" t="shared" si="8" ref="BI137:BI154">IF(N137="nulová",J137,0)</f>
        <v>0</v>
      </c>
      <c r="BJ137" s="14" t="s">
        <v>87</v>
      </c>
      <c r="BK137" s="197">
        <f aca="true" t="shared" si="9" ref="BK137:BK154">ROUND(I137*H137,1)</f>
        <v>0</v>
      </c>
      <c r="BL137" s="14" t="s">
        <v>193</v>
      </c>
      <c r="BM137" s="196" t="s">
        <v>240</v>
      </c>
    </row>
    <row r="138" spans="1:65" s="2" customFormat="1" ht="16.5" customHeight="1">
      <c r="A138" s="31"/>
      <c r="B138" s="32"/>
      <c r="C138" s="184" t="s">
        <v>215</v>
      </c>
      <c r="D138" s="184" t="s">
        <v>189</v>
      </c>
      <c r="E138" s="185" t="s">
        <v>2144</v>
      </c>
      <c r="F138" s="186" t="s">
        <v>2145</v>
      </c>
      <c r="G138" s="187" t="s">
        <v>2131</v>
      </c>
      <c r="H138" s="188">
        <v>1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44</v>
      </c>
      <c r="O138" s="68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193</v>
      </c>
      <c r="AT138" s="196" t="s">
        <v>189</v>
      </c>
      <c r="AU138" s="196" t="s">
        <v>87</v>
      </c>
      <c r="AY138" s="14" t="s">
        <v>186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87</v>
      </c>
      <c r="BK138" s="197">
        <f t="shared" si="9"/>
        <v>0</v>
      </c>
      <c r="BL138" s="14" t="s">
        <v>193</v>
      </c>
      <c r="BM138" s="196" t="s">
        <v>248</v>
      </c>
    </row>
    <row r="139" spans="1:65" s="2" customFormat="1" ht="16.5" customHeight="1">
      <c r="A139" s="31"/>
      <c r="B139" s="32"/>
      <c r="C139" s="184" t="s">
        <v>221</v>
      </c>
      <c r="D139" s="184" t="s">
        <v>189</v>
      </c>
      <c r="E139" s="185" t="s">
        <v>2146</v>
      </c>
      <c r="F139" s="186" t="s">
        <v>2147</v>
      </c>
      <c r="G139" s="187" t="s">
        <v>2131</v>
      </c>
      <c r="H139" s="188">
        <v>1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44</v>
      </c>
      <c r="O139" s="68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193</v>
      </c>
      <c r="AT139" s="196" t="s">
        <v>189</v>
      </c>
      <c r="AU139" s="196" t="s">
        <v>87</v>
      </c>
      <c r="AY139" s="14" t="s">
        <v>186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87</v>
      </c>
      <c r="BK139" s="197">
        <f t="shared" si="9"/>
        <v>0</v>
      </c>
      <c r="BL139" s="14" t="s">
        <v>193</v>
      </c>
      <c r="BM139" s="196" t="s">
        <v>256</v>
      </c>
    </row>
    <row r="140" spans="1:65" s="2" customFormat="1" ht="16.5" customHeight="1">
      <c r="A140" s="31"/>
      <c r="B140" s="32"/>
      <c r="C140" s="184" t="s">
        <v>226</v>
      </c>
      <c r="D140" s="184" t="s">
        <v>189</v>
      </c>
      <c r="E140" s="185" t="s">
        <v>2148</v>
      </c>
      <c r="F140" s="186" t="s">
        <v>2149</v>
      </c>
      <c r="G140" s="187" t="s">
        <v>2131</v>
      </c>
      <c r="H140" s="188">
        <v>2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44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193</v>
      </c>
      <c r="AT140" s="196" t="s">
        <v>189</v>
      </c>
      <c r="AU140" s="196" t="s">
        <v>87</v>
      </c>
      <c r="AY140" s="14" t="s">
        <v>186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87</v>
      </c>
      <c r="BK140" s="197">
        <f t="shared" si="9"/>
        <v>0</v>
      </c>
      <c r="BL140" s="14" t="s">
        <v>193</v>
      </c>
      <c r="BM140" s="196" t="s">
        <v>267</v>
      </c>
    </row>
    <row r="141" spans="1:65" s="2" customFormat="1" ht="16.5" customHeight="1">
      <c r="A141" s="31"/>
      <c r="B141" s="32"/>
      <c r="C141" s="184" t="s">
        <v>231</v>
      </c>
      <c r="D141" s="184" t="s">
        <v>189</v>
      </c>
      <c r="E141" s="185" t="s">
        <v>2150</v>
      </c>
      <c r="F141" s="186" t="s">
        <v>2151</v>
      </c>
      <c r="G141" s="187" t="s">
        <v>2131</v>
      </c>
      <c r="H141" s="188">
        <v>1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44</v>
      </c>
      <c r="O141" s="68"/>
      <c r="P141" s="194">
        <f t="shared" si="1"/>
        <v>0</v>
      </c>
      <c r="Q141" s="194">
        <v>0</v>
      </c>
      <c r="R141" s="194">
        <f t="shared" si="2"/>
        <v>0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193</v>
      </c>
      <c r="AT141" s="196" t="s">
        <v>189</v>
      </c>
      <c r="AU141" s="196" t="s">
        <v>87</v>
      </c>
      <c r="AY141" s="14" t="s">
        <v>186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87</v>
      </c>
      <c r="BK141" s="197">
        <f t="shared" si="9"/>
        <v>0</v>
      </c>
      <c r="BL141" s="14" t="s">
        <v>193</v>
      </c>
      <c r="BM141" s="196" t="s">
        <v>276</v>
      </c>
    </row>
    <row r="142" spans="1:65" s="2" customFormat="1" ht="16.5" customHeight="1">
      <c r="A142" s="31"/>
      <c r="B142" s="32"/>
      <c r="C142" s="184" t="s">
        <v>235</v>
      </c>
      <c r="D142" s="184" t="s">
        <v>189</v>
      </c>
      <c r="E142" s="185" t="s">
        <v>2152</v>
      </c>
      <c r="F142" s="186" t="s">
        <v>2153</v>
      </c>
      <c r="G142" s="187" t="s">
        <v>2131</v>
      </c>
      <c r="H142" s="188">
        <v>1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44</v>
      </c>
      <c r="O142" s="68"/>
      <c r="P142" s="194">
        <f t="shared" si="1"/>
        <v>0</v>
      </c>
      <c r="Q142" s="194">
        <v>0</v>
      </c>
      <c r="R142" s="194">
        <f t="shared" si="2"/>
        <v>0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193</v>
      </c>
      <c r="AT142" s="196" t="s">
        <v>189</v>
      </c>
      <c r="AU142" s="196" t="s">
        <v>87</v>
      </c>
      <c r="AY142" s="14" t="s">
        <v>186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87</v>
      </c>
      <c r="BK142" s="197">
        <f t="shared" si="9"/>
        <v>0</v>
      </c>
      <c r="BL142" s="14" t="s">
        <v>193</v>
      </c>
      <c r="BM142" s="196" t="s">
        <v>283</v>
      </c>
    </row>
    <row r="143" spans="1:65" s="2" customFormat="1" ht="16.5" customHeight="1">
      <c r="A143" s="31"/>
      <c r="B143" s="32"/>
      <c r="C143" s="184" t="s">
        <v>240</v>
      </c>
      <c r="D143" s="184" t="s">
        <v>189</v>
      </c>
      <c r="E143" s="185" t="s">
        <v>2154</v>
      </c>
      <c r="F143" s="186" t="s">
        <v>2155</v>
      </c>
      <c r="G143" s="187" t="s">
        <v>2131</v>
      </c>
      <c r="H143" s="188">
        <v>2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44</v>
      </c>
      <c r="O143" s="68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193</v>
      </c>
      <c r="AT143" s="196" t="s">
        <v>189</v>
      </c>
      <c r="AU143" s="196" t="s">
        <v>87</v>
      </c>
      <c r="AY143" s="14" t="s">
        <v>186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87</v>
      </c>
      <c r="BK143" s="197">
        <f t="shared" si="9"/>
        <v>0</v>
      </c>
      <c r="BL143" s="14" t="s">
        <v>193</v>
      </c>
      <c r="BM143" s="196" t="s">
        <v>293</v>
      </c>
    </row>
    <row r="144" spans="1:65" s="2" customFormat="1" ht="16.5" customHeight="1">
      <c r="A144" s="31"/>
      <c r="B144" s="32"/>
      <c r="C144" s="184" t="s">
        <v>244</v>
      </c>
      <c r="D144" s="184" t="s">
        <v>189</v>
      </c>
      <c r="E144" s="185" t="s">
        <v>2156</v>
      </c>
      <c r="F144" s="186" t="s">
        <v>2157</v>
      </c>
      <c r="G144" s="187" t="s">
        <v>2131</v>
      </c>
      <c r="H144" s="188">
        <v>1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193</v>
      </c>
      <c r="AT144" s="196" t="s">
        <v>189</v>
      </c>
      <c r="AU144" s="196" t="s">
        <v>87</v>
      </c>
      <c r="AY144" s="14" t="s">
        <v>186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87</v>
      </c>
      <c r="BK144" s="197">
        <f t="shared" si="9"/>
        <v>0</v>
      </c>
      <c r="BL144" s="14" t="s">
        <v>193</v>
      </c>
      <c r="BM144" s="196" t="s">
        <v>305</v>
      </c>
    </row>
    <row r="145" spans="1:65" s="2" customFormat="1" ht="16.5" customHeight="1">
      <c r="A145" s="31"/>
      <c r="B145" s="32"/>
      <c r="C145" s="184" t="s">
        <v>248</v>
      </c>
      <c r="D145" s="184" t="s">
        <v>189</v>
      </c>
      <c r="E145" s="185" t="s">
        <v>2158</v>
      </c>
      <c r="F145" s="186" t="s">
        <v>2159</v>
      </c>
      <c r="G145" s="187" t="s">
        <v>2131</v>
      </c>
      <c r="H145" s="188">
        <v>1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193</v>
      </c>
      <c r="AT145" s="196" t="s">
        <v>189</v>
      </c>
      <c r="AU145" s="196" t="s">
        <v>87</v>
      </c>
      <c r="AY145" s="14" t="s">
        <v>186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87</v>
      </c>
      <c r="BK145" s="197">
        <f t="shared" si="9"/>
        <v>0</v>
      </c>
      <c r="BL145" s="14" t="s">
        <v>193</v>
      </c>
      <c r="BM145" s="196" t="s">
        <v>314</v>
      </c>
    </row>
    <row r="146" spans="1:65" s="2" customFormat="1" ht="16.5" customHeight="1">
      <c r="A146" s="31"/>
      <c r="B146" s="32"/>
      <c r="C146" s="184" t="s">
        <v>8</v>
      </c>
      <c r="D146" s="184" t="s">
        <v>189</v>
      </c>
      <c r="E146" s="185" t="s">
        <v>2160</v>
      </c>
      <c r="F146" s="186" t="s">
        <v>2161</v>
      </c>
      <c r="G146" s="187" t="s">
        <v>2131</v>
      </c>
      <c r="H146" s="188">
        <v>1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"/>
        <v>0</v>
      </c>
      <c r="Q146" s="194">
        <v>0</v>
      </c>
      <c r="R146" s="194">
        <f t="shared" si="2"/>
        <v>0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193</v>
      </c>
      <c r="AT146" s="196" t="s">
        <v>189</v>
      </c>
      <c r="AU146" s="196" t="s">
        <v>87</v>
      </c>
      <c r="AY146" s="14" t="s">
        <v>186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87</v>
      </c>
      <c r="BK146" s="197">
        <f t="shared" si="9"/>
        <v>0</v>
      </c>
      <c r="BL146" s="14" t="s">
        <v>193</v>
      </c>
      <c r="BM146" s="196" t="s">
        <v>322</v>
      </c>
    </row>
    <row r="147" spans="1:65" s="2" customFormat="1" ht="16.5" customHeight="1">
      <c r="A147" s="31"/>
      <c r="B147" s="32"/>
      <c r="C147" s="184" t="s">
        <v>256</v>
      </c>
      <c r="D147" s="184" t="s">
        <v>189</v>
      </c>
      <c r="E147" s="185" t="s">
        <v>2162</v>
      </c>
      <c r="F147" s="186" t="s">
        <v>2163</v>
      </c>
      <c r="G147" s="187" t="s">
        <v>2131</v>
      </c>
      <c r="H147" s="188">
        <v>3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44</v>
      </c>
      <c r="O147" s="68"/>
      <c r="P147" s="194">
        <f t="shared" si="1"/>
        <v>0</v>
      </c>
      <c r="Q147" s="194">
        <v>0</v>
      </c>
      <c r="R147" s="194">
        <f t="shared" si="2"/>
        <v>0</v>
      </c>
      <c r="S147" s="194">
        <v>0</v>
      </c>
      <c r="T147" s="19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193</v>
      </c>
      <c r="AT147" s="196" t="s">
        <v>189</v>
      </c>
      <c r="AU147" s="196" t="s">
        <v>87</v>
      </c>
      <c r="AY147" s="14" t="s">
        <v>186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87</v>
      </c>
      <c r="BK147" s="197">
        <f t="shared" si="9"/>
        <v>0</v>
      </c>
      <c r="BL147" s="14" t="s">
        <v>193</v>
      </c>
      <c r="BM147" s="196" t="s">
        <v>330</v>
      </c>
    </row>
    <row r="148" spans="1:65" s="2" customFormat="1" ht="16.5" customHeight="1">
      <c r="A148" s="31"/>
      <c r="B148" s="32"/>
      <c r="C148" s="184" t="s">
        <v>260</v>
      </c>
      <c r="D148" s="184" t="s">
        <v>189</v>
      </c>
      <c r="E148" s="185" t="s">
        <v>2164</v>
      </c>
      <c r="F148" s="186" t="s">
        <v>2165</v>
      </c>
      <c r="G148" s="187" t="s">
        <v>2131</v>
      </c>
      <c r="H148" s="188">
        <v>3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44</v>
      </c>
      <c r="O148" s="68"/>
      <c r="P148" s="194">
        <f t="shared" si="1"/>
        <v>0</v>
      </c>
      <c r="Q148" s="194">
        <v>0</v>
      </c>
      <c r="R148" s="194">
        <f t="shared" si="2"/>
        <v>0</v>
      </c>
      <c r="S148" s="194">
        <v>0</v>
      </c>
      <c r="T148" s="19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193</v>
      </c>
      <c r="AT148" s="196" t="s">
        <v>189</v>
      </c>
      <c r="AU148" s="196" t="s">
        <v>87</v>
      </c>
      <c r="AY148" s="14" t="s">
        <v>186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87</v>
      </c>
      <c r="BK148" s="197">
        <f t="shared" si="9"/>
        <v>0</v>
      </c>
      <c r="BL148" s="14" t="s">
        <v>193</v>
      </c>
      <c r="BM148" s="196" t="s">
        <v>338</v>
      </c>
    </row>
    <row r="149" spans="1:65" s="2" customFormat="1" ht="16.5" customHeight="1">
      <c r="A149" s="31"/>
      <c r="B149" s="32"/>
      <c r="C149" s="184" t="s">
        <v>267</v>
      </c>
      <c r="D149" s="184" t="s">
        <v>189</v>
      </c>
      <c r="E149" s="185" t="s">
        <v>2166</v>
      </c>
      <c r="F149" s="186" t="s">
        <v>2167</v>
      </c>
      <c r="G149" s="187" t="s">
        <v>2131</v>
      </c>
      <c r="H149" s="188">
        <v>5</v>
      </c>
      <c r="I149" s="189"/>
      <c r="J149" s="190">
        <f t="shared" si="0"/>
        <v>0</v>
      </c>
      <c r="K149" s="191"/>
      <c r="L149" s="36"/>
      <c r="M149" s="192" t="s">
        <v>1</v>
      </c>
      <c r="N149" s="193" t="s">
        <v>44</v>
      </c>
      <c r="O149" s="68"/>
      <c r="P149" s="194">
        <f t="shared" si="1"/>
        <v>0</v>
      </c>
      <c r="Q149" s="194">
        <v>0</v>
      </c>
      <c r="R149" s="194">
        <f t="shared" si="2"/>
        <v>0</v>
      </c>
      <c r="S149" s="194">
        <v>0</v>
      </c>
      <c r="T149" s="19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193</v>
      </c>
      <c r="AT149" s="196" t="s">
        <v>189</v>
      </c>
      <c r="AU149" s="196" t="s">
        <v>87</v>
      </c>
      <c r="AY149" s="14" t="s">
        <v>186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87</v>
      </c>
      <c r="BK149" s="197">
        <f t="shared" si="9"/>
        <v>0</v>
      </c>
      <c r="BL149" s="14" t="s">
        <v>193</v>
      </c>
      <c r="BM149" s="196" t="s">
        <v>346</v>
      </c>
    </row>
    <row r="150" spans="1:65" s="2" customFormat="1" ht="16.5" customHeight="1">
      <c r="A150" s="31"/>
      <c r="B150" s="32"/>
      <c r="C150" s="184" t="s">
        <v>272</v>
      </c>
      <c r="D150" s="184" t="s">
        <v>189</v>
      </c>
      <c r="E150" s="185" t="s">
        <v>2168</v>
      </c>
      <c r="F150" s="186" t="s">
        <v>2169</v>
      </c>
      <c r="G150" s="187" t="s">
        <v>2131</v>
      </c>
      <c r="H150" s="188">
        <v>2</v>
      </c>
      <c r="I150" s="189"/>
      <c r="J150" s="190">
        <f t="shared" si="0"/>
        <v>0</v>
      </c>
      <c r="K150" s="191"/>
      <c r="L150" s="36"/>
      <c r="M150" s="192" t="s">
        <v>1</v>
      </c>
      <c r="N150" s="193" t="s">
        <v>44</v>
      </c>
      <c r="O150" s="68"/>
      <c r="P150" s="194">
        <f t="shared" si="1"/>
        <v>0</v>
      </c>
      <c r="Q150" s="194">
        <v>0</v>
      </c>
      <c r="R150" s="194">
        <f t="shared" si="2"/>
        <v>0</v>
      </c>
      <c r="S150" s="194">
        <v>0</v>
      </c>
      <c r="T150" s="195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193</v>
      </c>
      <c r="AT150" s="196" t="s">
        <v>189</v>
      </c>
      <c r="AU150" s="196" t="s">
        <v>87</v>
      </c>
      <c r="AY150" s="14" t="s">
        <v>186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87</v>
      </c>
      <c r="BK150" s="197">
        <f t="shared" si="9"/>
        <v>0</v>
      </c>
      <c r="BL150" s="14" t="s">
        <v>193</v>
      </c>
      <c r="BM150" s="196" t="s">
        <v>354</v>
      </c>
    </row>
    <row r="151" spans="1:65" s="2" customFormat="1" ht="16.5" customHeight="1">
      <c r="A151" s="31"/>
      <c r="B151" s="32"/>
      <c r="C151" s="184" t="s">
        <v>276</v>
      </c>
      <c r="D151" s="184" t="s">
        <v>189</v>
      </c>
      <c r="E151" s="185" t="s">
        <v>2170</v>
      </c>
      <c r="F151" s="186" t="s">
        <v>2171</v>
      </c>
      <c r="G151" s="187" t="s">
        <v>2131</v>
      </c>
      <c r="H151" s="188">
        <v>2</v>
      </c>
      <c r="I151" s="189"/>
      <c r="J151" s="190">
        <f t="shared" si="0"/>
        <v>0</v>
      </c>
      <c r="K151" s="191"/>
      <c r="L151" s="36"/>
      <c r="M151" s="192" t="s">
        <v>1</v>
      </c>
      <c r="N151" s="193" t="s">
        <v>44</v>
      </c>
      <c r="O151" s="68"/>
      <c r="P151" s="194">
        <f t="shared" si="1"/>
        <v>0</v>
      </c>
      <c r="Q151" s="194">
        <v>0</v>
      </c>
      <c r="R151" s="194">
        <f t="shared" si="2"/>
        <v>0</v>
      </c>
      <c r="S151" s="194">
        <v>0</v>
      </c>
      <c r="T151" s="195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193</v>
      </c>
      <c r="AT151" s="196" t="s">
        <v>189</v>
      </c>
      <c r="AU151" s="196" t="s">
        <v>87</v>
      </c>
      <c r="AY151" s="14" t="s">
        <v>186</v>
      </c>
      <c r="BE151" s="197">
        <f t="shared" si="4"/>
        <v>0</v>
      </c>
      <c r="BF151" s="197">
        <f t="shared" si="5"/>
        <v>0</v>
      </c>
      <c r="BG151" s="197">
        <f t="shared" si="6"/>
        <v>0</v>
      </c>
      <c r="BH151" s="197">
        <f t="shared" si="7"/>
        <v>0</v>
      </c>
      <c r="BI151" s="197">
        <f t="shared" si="8"/>
        <v>0</v>
      </c>
      <c r="BJ151" s="14" t="s">
        <v>87</v>
      </c>
      <c r="BK151" s="197">
        <f t="shared" si="9"/>
        <v>0</v>
      </c>
      <c r="BL151" s="14" t="s">
        <v>193</v>
      </c>
      <c r="BM151" s="196" t="s">
        <v>364</v>
      </c>
    </row>
    <row r="152" spans="1:65" s="2" customFormat="1" ht="16.5" customHeight="1">
      <c r="A152" s="31"/>
      <c r="B152" s="32"/>
      <c r="C152" s="184" t="s">
        <v>7</v>
      </c>
      <c r="D152" s="184" t="s">
        <v>189</v>
      </c>
      <c r="E152" s="185" t="s">
        <v>2172</v>
      </c>
      <c r="F152" s="186" t="s">
        <v>2173</v>
      </c>
      <c r="G152" s="187" t="s">
        <v>2131</v>
      </c>
      <c r="H152" s="188">
        <v>1</v>
      </c>
      <c r="I152" s="189"/>
      <c r="J152" s="190">
        <f t="shared" si="0"/>
        <v>0</v>
      </c>
      <c r="K152" s="191"/>
      <c r="L152" s="36"/>
      <c r="M152" s="192" t="s">
        <v>1</v>
      </c>
      <c r="N152" s="193" t="s">
        <v>44</v>
      </c>
      <c r="O152" s="68"/>
      <c r="P152" s="194">
        <f t="shared" si="1"/>
        <v>0</v>
      </c>
      <c r="Q152" s="194">
        <v>0</v>
      </c>
      <c r="R152" s="194">
        <f t="shared" si="2"/>
        <v>0</v>
      </c>
      <c r="S152" s="194">
        <v>0</v>
      </c>
      <c r="T152" s="195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193</v>
      </c>
      <c r="AT152" s="196" t="s">
        <v>189</v>
      </c>
      <c r="AU152" s="196" t="s">
        <v>87</v>
      </c>
      <c r="AY152" s="14" t="s">
        <v>186</v>
      </c>
      <c r="BE152" s="197">
        <f t="shared" si="4"/>
        <v>0</v>
      </c>
      <c r="BF152" s="197">
        <f t="shared" si="5"/>
        <v>0</v>
      </c>
      <c r="BG152" s="197">
        <f t="shared" si="6"/>
        <v>0</v>
      </c>
      <c r="BH152" s="197">
        <f t="shared" si="7"/>
        <v>0</v>
      </c>
      <c r="BI152" s="197">
        <f t="shared" si="8"/>
        <v>0</v>
      </c>
      <c r="BJ152" s="14" t="s">
        <v>87</v>
      </c>
      <c r="BK152" s="197">
        <f t="shared" si="9"/>
        <v>0</v>
      </c>
      <c r="BL152" s="14" t="s">
        <v>193</v>
      </c>
      <c r="BM152" s="196" t="s">
        <v>373</v>
      </c>
    </row>
    <row r="153" spans="1:65" s="2" customFormat="1" ht="16.5" customHeight="1">
      <c r="A153" s="31"/>
      <c r="B153" s="32"/>
      <c r="C153" s="184" t="s">
        <v>283</v>
      </c>
      <c r="D153" s="184" t="s">
        <v>189</v>
      </c>
      <c r="E153" s="185" t="s">
        <v>2174</v>
      </c>
      <c r="F153" s="186" t="s">
        <v>2175</v>
      </c>
      <c r="G153" s="187" t="s">
        <v>2131</v>
      </c>
      <c r="H153" s="188">
        <v>1</v>
      </c>
      <c r="I153" s="189"/>
      <c r="J153" s="190">
        <f t="shared" si="0"/>
        <v>0</v>
      </c>
      <c r="K153" s="191"/>
      <c r="L153" s="36"/>
      <c r="M153" s="192" t="s">
        <v>1</v>
      </c>
      <c r="N153" s="193" t="s">
        <v>44</v>
      </c>
      <c r="O153" s="68"/>
      <c r="P153" s="194">
        <f t="shared" si="1"/>
        <v>0</v>
      </c>
      <c r="Q153" s="194">
        <v>0</v>
      </c>
      <c r="R153" s="194">
        <f t="shared" si="2"/>
        <v>0</v>
      </c>
      <c r="S153" s="194">
        <v>0</v>
      </c>
      <c r="T153" s="195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193</v>
      </c>
      <c r="AT153" s="196" t="s">
        <v>189</v>
      </c>
      <c r="AU153" s="196" t="s">
        <v>87</v>
      </c>
      <c r="AY153" s="14" t="s">
        <v>186</v>
      </c>
      <c r="BE153" s="197">
        <f t="shared" si="4"/>
        <v>0</v>
      </c>
      <c r="BF153" s="197">
        <f t="shared" si="5"/>
        <v>0</v>
      </c>
      <c r="BG153" s="197">
        <f t="shared" si="6"/>
        <v>0</v>
      </c>
      <c r="BH153" s="197">
        <f t="shared" si="7"/>
        <v>0</v>
      </c>
      <c r="BI153" s="197">
        <f t="shared" si="8"/>
        <v>0</v>
      </c>
      <c r="BJ153" s="14" t="s">
        <v>87</v>
      </c>
      <c r="BK153" s="197">
        <f t="shared" si="9"/>
        <v>0</v>
      </c>
      <c r="BL153" s="14" t="s">
        <v>193</v>
      </c>
      <c r="BM153" s="196" t="s">
        <v>381</v>
      </c>
    </row>
    <row r="154" spans="1:65" s="2" customFormat="1" ht="16.5" customHeight="1">
      <c r="A154" s="31"/>
      <c r="B154" s="32"/>
      <c r="C154" s="184" t="s">
        <v>287</v>
      </c>
      <c r="D154" s="184" t="s">
        <v>189</v>
      </c>
      <c r="E154" s="185" t="s">
        <v>2176</v>
      </c>
      <c r="F154" s="186" t="s">
        <v>2177</v>
      </c>
      <c r="G154" s="187" t="s">
        <v>2131</v>
      </c>
      <c r="H154" s="188">
        <v>1</v>
      </c>
      <c r="I154" s="189"/>
      <c r="J154" s="190">
        <f t="shared" si="0"/>
        <v>0</v>
      </c>
      <c r="K154" s="191"/>
      <c r="L154" s="36"/>
      <c r="M154" s="192" t="s">
        <v>1</v>
      </c>
      <c r="N154" s="193" t="s">
        <v>44</v>
      </c>
      <c r="O154" s="68"/>
      <c r="P154" s="194">
        <f t="shared" si="1"/>
        <v>0</v>
      </c>
      <c r="Q154" s="194">
        <v>0</v>
      </c>
      <c r="R154" s="194">
        <f t="shared" si="2"/>
        <v>0</v>
      </c>
      <c r="S154" s="194">
        <v>0</v>
      </c>
      <c r="T154" s="195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193</v>
      </c>
      <c r="AT154" s="196" t="s">
        <v>189</v>
      </c>
      <c r="AU154" s="196" t="s">
        <v>87</v>
      </c>
      <c r="AY154" s="14" t="s">
        <v>186</v>
      </c>
      <c r="BE154" s="197">
        <f t="shared" si="4"/>
        <v>0</v>
      </c>
      <c r="BF154" s="197">
        <f t="shared" si="5"/>
        <v>0</v>
      </c>
      <c r="BG154" s="197">
        <f t="shared" si="6"/>
        <v>0</v>
      </c>
      <c r="BH154" s="197">
        <f t="shared" si="7"/>
        <v>0</v>
      </c>
      <c r="BI154" s="197">
        <f t="shared" si="8"/>
        <v>0</v>
      </c>
      <c r="BJ154" s="14" t="s">
        <v>87</v>
      </c>
      <c r="BK154" s="197">
        <f t="shared" si="9"/>
        <v>0</v>
      </c>
      <c r="BL154" s="14" t="s">
        <v>193</v>
      </c>
      <c r="BM154" s="196" t="s">
        <v>389</v>
      </c>
    </row>
    <row r="155" spans="2:63" s="12" customFormat="1" ht="25.9" customHeight="1">
      <c r="B155" s="168"/>
      <c r="C155" s="169"/>
      <c r="D155" s="170" t="s">
        <v>78</v>
      </c>
      <c r="E155" s="171" t="s">
        <v>2178</v>
      </c>
      <c r="F155" s="171" t="s">
        <v>2179</v>
      </c>
      <c r="G155" s="169"/>
      <c r="H155" s="169"/>
      <c r="I155" s="172"/>
      <c r="J155" s="173">
        <f>BK155</f>
        <v>0</v>
      </c>
      <c r="K155" s="169"/>
      <c r="L155" s="174"/>
      <c r="M155" s="175"/>
      <c r="N155" s="176"/>
      <c r="O155" s="176"/>
      <c r="P155" s="177">
        <f>SUM(P156:P172)</f>
        <v>0</v>
      </c>
      <c r="Q155" s="176"/>
      <c r="R155" s="177">
        <f>SUM(R156:R172)</f>
        <v>0</v>
      </c>
      <c r="S155" s="176"/>
      <c r="T155" s="178">
        <f>SUM(T156:T172)</f>
        <v>0</v>
      </c>
      <c r="AR155" s="179" t="s">
        <v>87</v>
      </c>
      <c r="AT155" s="180" t="s">
        <v>78</v>
      </c>
      <c r="AU155" s="180" t="s">
        <v>79</v>
      </c>
      <c r="AY155" s="179" t="s">
        <v>186</v>
      </c>
      <c r="BK155" s="181">
        <f>SUM(BK156:BK172)</f>
        <v>0</v>
      </c>
    </row>
    <row r="156" spans="1:65" s="2" customFormat="1" ht="16.5" customHeight="1">
      <c r="A156" s="31"/>
      <c r="B156" s="32"/>
      <c r="C156" s="184" t="s">
        <v>293</v>
      </c>
      <c r="D156" s="184" t="s">
        <v>189</v>
      </c>
      <c r="E156" s="185" t="s">
        <v>2180</v>
      </c>
      <c r="F156" s="186" t="s">
        <v>2181</v>
      </c>
      <c r="G156" s="187" t="s">
        <v>2131</v>
      </c>
      <c r="H156" s="188">
        <v>1</v>
      </c>
      <c r="I156" s="189"/>
      <c r="J156" s="190">
        <f aca="true" t="shared" si="10" ref="J156:J172">ROUND(I156*H156,1)</f>
        <v>0</v>
      </c>
      <c r="K156" s="191"/>
      <c r="L156" s="36"/>
      <c r="M156" s="192" t="s">
        <v>1</v>
      </c>
      <c r="N156" s="193" t="s">
        <v>44</v>
      </c>
      <c r="O156" s="68"/>
      <c r="P156" s="194">
        <f aca="true" t="shared" si="11" ref="P156:P172">O156*H156</f>
        <v>0</v>
      </c>
      <c r="Q156" s="194">
        <v>0</v>
      </c>
      <c r="R156" s="194">
        <f aca="true" t="shared" si="12" ref="R156:R172">Q156*H156</f>
        <v>0</v>
      </c>
      <c r="S156" s="194">
        <v>0</v>
      </c>
      <c r="T156" s="195">
        <f aca="true" t="shared" si="13" ref="T156:T172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193</v>
      </c>
      <c r="AT156" s="196" t="s">
        <v>189</v>
      </c>
      <c r="AU156" s="196" t="s">
        <v>87</v>
      </c>
      <c r="AY156" s="14" t="s">
        <v>186</v>
      </c>
      <c r="BE156" s="197">
        <f aca="true" t="shared" si="14" ref="BE156:BE172">IF(N156="základní",J156,0)</f>
        <v>0</v>
      </c>
      <c r="BF156" s="197">
        <f aca="true" t="shared" si="15" ref="BF156:BF172">IF(N156="snížená",J156,0)</f>
        <v>0</v>
      </c>
      <c r="BG156" s="197">
        <f aca="true" t="shared" si="16" ref="BG156:BG172">IF(N156="zákl. přenesená",J156,0)</f>
        <v>0</v>
      </c>
      <c r="BH156" s="197">
        <f aca="true" t="shared" si="17" ref="BH156:BH172">IF(N156="sníž. přenesená",J156,0)</f>
        <v>0</v>
      </c>
      <c r="BI156" s="197">
        <f aca="true" t="shared" si="18" ref="BI156:BI172">IF(N156="nulová",J156,0)</f>
        <v>0</v>
      </c>
      <c r="BJ156" s="14" t="s">
        <v>87</v>
      </c>
      <c r="BK156" s="197">
        <f aca="true" t="shared" si="19" ref="BK156:BK172">ROUND(I156*H156,1)</f>
        <v>0</v>
      </c>
      <c r="BL156" s="14" t="s">
        <v>193</v>
      </c>
      <c r="BM156" s="196" t="s">
        <v>397</v>
      </c>
    </row>
    <row r="157" spans="1:65" s="2" customFormat="1" ht="16.5" customHeight="1">
      <c r="A157" s="31"/>
      <c r="B157" s="32"/>
      <c r="C157" s="184" t="s">
        <v>297</v>
      </c>
      <c r="D157" s="184" t="s">
        <v>189</v>
      </c>
      <c r="E157" s="185" t="s">
        <v>2144</v>
      </c>
      <c r="F157" s="186" t="s">
        <v>2145</v>
      </c>
      <c r="G157" s="187" t="s">
        <v>2131</v>
      </c>
      <c r="H157" s="188">
        <v>1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44</v>
      </c>
      <c r="O157" s="68"/>
      <c r="P157" s="194">
        <f t="shared" si="11"/>
        <v>0</v>
      </c>
      <c r="Q157" s="194">
        <v>0</v>
      </c>
      <c r="R157" s="194">
        <f t="shared" si="12"/>
        <v>0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193</v>
      </c>
      <c r="AT157" s="196" t="s">
        <v>189</v>
      </c>
      <c r="AU157" s="196" t="s">
        <v>87</v>
      </c>
      <c r="AY157" s="14" t="s">
        <v>186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87</v>
      </c>
      <c r="BK157" s="197">
        <f t="shared" si="19"/>
        <v>0</v>
      </c>
      <c r="BL157" s="14" t="s">
        <v>193</v>
      </c>
      <c r="BM157" s="196" t="s">
        <v>405</v>
      </c>
    </row>
    <row r="158" spans="1:65" s="2" customFormat="1" ht="16.5" customHeight="1">
      <c r="A158" s="31"/>
      <c r="B158" s="32"/>
      <c r="C158" s="184" t="s">
        <v>305</v>
      </c>
      <c r="D158" s="184" t="s">
        <v>189</v>
      </c>
      <c r="E158" s="185" t="s">
        <v>2182</v>
      </c>
      <c r="F158" s="186" t="s">
        <v>2183</v>
      </c>
      <c r="G158" s="187" t="s">
        <v>2131</v>
      </c>
      <c r="H158" s="188">
        <v>1</v>
      </c>
      <c r="I158" s="189"/>
      <c r="J158" s="190">
        <f t="shared" si="10"/>
        <v>0</v>
      </c>
      <c r="K158" s="191"/>
      <c r="L158" s="36"/>
      <c r="M158" s="192" t="s">
        <v>1</v>
      </c>
      <c r="N158" s="193" t="s">
        <v>44</v>
      </c>
      <c r="O158" s="68"/>
      <c r="P158" s="194">
        <f t="shared" si="11"/>
        <v>0</v>
      </c>
      <c r="Q158" s="194">
        <v>0</v>
      </c>
      <c r="R158" s="194">
        <f t="shared" si="12"/>
        <v>0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193</v>
      </c>
      <c r="AT158" s="196" t="s">
        <v>189</v>
      </c>
      <c r="AU158" s="196" t="s">
        <v>87</v>
      </c>
      <c r="AY158" s="14" t="s">
        <v>186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87</v>
      </c>
      <c r="BK158" s="197">
        <f t="shared" si="19"/>
        <v>0</v>
      </c>
      <c r="BL158" s="14" t="s">
        <v>193</v>
      </c>
      <c r="BM158" s="196" t="s">
        <v>413</v>
      </c>
    </row>
    <row r="159" spans="1:65" s="2" customFormat="1" ht="16.5" customHeight="1">
      <c r="A159" s="31"/>
      <c r="B159" s="32"/>
      <c r="C159" s="184" t="s">
        <v>310</v>
      </c>
      <c r="D159" s="184" t="s">
        <v>189</v>
      </c>
      <c r="E159" s="185" t="s">
        <v>2184</v>
      </c>
      <c r="F159" s="186" t="s">
        <v>2185</v>
      </c>
      <c r="G159" s="187" t="s">
        <v>2131</v>
      </c>
      <c r="H159" s="188">
        <v>2</v>
      </c>
      <c r="I159" s="189"/>
      <c r="J159" s="190">
        <f t="shared" si="10"/>
        <v>0</v>
      </c>
      <c r="K159" s="191"/>
      <c r="L159" s="36"/>
      <c r="M159" s="192" t="s">
        <v>1</v>
      </c>
      <c r="N159" s="193" t="s">
        <v>44</v>
      </c>
      <c r="O159" s="68"/>
      <c r="P159" s="194">
        <f t="shared" si="11"/>
        <v>0</v>
      </c>
      <c r="Q159" s="194">
        <v>0</v>
      </c>
      <c r="R159" s="194">
        <f t="shared" si="12"/>
        <v>0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193</v>
      </c>
      <c r="AT159" s="196" t="s">
        <v>189</v>
      </c>
      <c r="AU159" s="196" t="s">
        <v>87</v>
      </c>
      <c r="AY159" s="14" t="s">
        <v>186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87</v>
      </c>
      <c r="BK159" s="197">
        <f t="shared" si="19"/>
        <v>0</v>
      </c>
      <c r="BL159" s="14" t="s">
        <v>193</v>
      </c>
      <c r="BM159" s="196" t="s">
        <v>421</v>
      </c>
    </row>
    <row r="160" spans="1:65" s="2" customFormat="1" ht="16.5" customHeight="1">
      <c r="A160" s="31"/>
      <c r="B160" s="32"/>
      <c r="C160" s="184" t="s">
        <v>314</v>
      </c>
      <c r="D160" s="184" t="s">
        <v>189</v>
      </c>
      <c r="E160" s="185" t="s">
        <v>2150</v>
      </c>
      <c r="F160" s="186" t="s">
        <v>2151</v>
      </c>
      <c r="G160" s="187" t="s">
        <v>2131</v>
      </c>
      <c r="H160" s="188">
        <v>1</v>
      </c>
      <c r="I160" s="189"/>
      <c r="J160" s="190">
        <f t="shared" si="10"/>
        <v>0</v>
      </c>
      <c r="K160" s="191"/>
      <c r="L160" s="36"/>
      <c r="M160" s="192" t="s">
        <v>1</v>
      </c>
      <c r="N160" s="193" t="s">
        <v>44</v>
      </c>
      <c r="O160" s="68"/>
      <c r="P160" s="194">
        <f t="shared" si="11"/>
        <v>0</v>
      </c>
      <c r="Q160" s="194">
        <v>0</v>
      </c>
      <c r="R160" s="194">
        <f t="shared" si="12"/>
        <v>0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193</v>
      </c>
      <c r="AT160" s="196" t="s">
        <v>189</v>
      </c>
      <c r="AU160" s="196" t="s">
        <v>87</v>
      </c>
      <c r="AY160" s="14" t="s">
        <v>186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87</v>
      </c>
      <c r="BK160" s="197">
        <f t="shared" si="19"/>
        <v>0</v>
      </c>
      <c r="BL160" s="14" t="s">
        <v>193</v>
      </c>
      <c r="BM160" s="196" t="s">
        <v>429</v>
      </c>
    </row>
    <row r="161" spans="1:65" s="2" customFormat="1" ht="16.5" customHeight="1">
      <c r="A161" s="31"/>
      <c r="B161" s="32"/>
      <c r="C161" s="184" t="s">
        <v>318</v>
      </c>
      <c r="D161" s="184" t="s">
        <v>189</v>
      </c>
      <c r="E161" s="185" t="s">
        <v>2152</v>
      </c>
      <c r="F161" s="186" t="s">
        <v>2153</v>
      </c>
      <c r="G161" s="187" t="s">
        <v>2131</v>
      </c>
      <c r="H161" s="188">
        <v>1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44</v>
      </c>
      <c r="O161" s="68"/>
      <c r="P161" s="194">
        <f t="shared" si="11"/>
        <v>0</v>
      </c>
      <c r="Q161" s="194">
        <v>0</v>
      </c>
      <c r="R161" s="194">
        <f t="shared" si="12"/>
        <v>0</v>
      </c>
      <c r="S161" s="194">
        <v>0</v>
      </c>
      <c r="T161" s="19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193</v>
      </c>
      <c r="AT161" s="196" t="s">
        <v>189</v>
      </c>
      <c r="AU161" s="196" t="s">
        <v>87</v>
      </c>
      <c r="AY161" s="14" t="s">
        <v>186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87</v>
      </c>
      <c r="BK161" s="197">
        <f t="shared" si="19"/>
        <v>0</v>
      </c>
      <c r="BL161" s="14" t="s">
        <v>193</v>
      </c>
      <c r="BM161" s="196" t="s">
        <v>437</v>
      </c>
    </row>
    <row r="162" spans="1:65" s="2" customFormat="1" ht="16.5" customHeight="1">
      <c r="A162" s="31"/>
      <c r="B162" s="32"/>
      <c r="C162" s="184" t="s">
        <v>322</v>
      </c>
      <c r="D162" s="184" t="s">
        <v>189</v>
      </c>
      <c r="E162" s="185" t="s">
        <v>2186</v>
      </c>
      <c r="F162" s="186" t="s">
        <v>2187</v>
      </c>
      <c r="G162" s="187" t="s">
        <v>2131</v>
      </c>
      <c r="H162" s="188">
        <v>2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44</v>
      </c>
      <c r="O162" s="68"/>
      <c r="P162" s="194">
        <f t="shared" si="11"/>
        <v>0</v>
      </c>
      <c r="Q162" s="194">
        <v>0</v>
      </c>
      <c r="R162" s="194">
        <f t="shared" si="12"/>
        <v>0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193</v>
      </c>
      <c r="AT162" s="196" t="s">
        <v>189</v>
      </c>
      <c r="AU162" s="196" t="s">
        <v>87</v>
      </c>
      <c r="AY162" s="14" t="s">
        <v>186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87</v>
      </c>
      <c r="BK162" s="197">
        <f t="shared" si="19"/>
        <v>0</v>
      </c>
      <c r="BL162" s="14" t="s">
        <v>193</v>
      </c>
      <c r="BM162" s="196" t="s">
        <v>447</v>
      </c>
    </row>
    <row r="163" spans="1:65" s="2" customFormat="1" ht="16.5" customHeight="1">
      <c r="A163" s="31"/>
      <c r="B163" s="32"/>
      <c r="C163" s="184" t="s">
        <v>326</v>
      </c>
      <c r="D163" s="184" t="s">
        <v>189</v>
      </c>
      <c r="E163" s="185" t="s">
        <v>2188</v>
      </c>
      <c r="F163" s="186" t="s">
        <v>2189</v>
      </c>
      <c r="G163" s="187" t="s">
        <v>2131</v>
      </c>
      <c r="H163" s="188">
        <v>1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44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193</v>
      </c>
      <c r="AT163" s="196" t="s">
        <v>189</v>
      </c>
      <c r="AU163" s="196" t="s">
        <v>87</v>
      </c>
      <c r="AY163" s="14" t="s">
        <v>186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87</v>
      </c>
      <c r="BK163" s="197">
        <f t="shared" si="19"/>
        <v>0</v>
      </c>
      <c r="BL163" s="14" t="s">
        <v>193</v>
      </c>
      <c r="BM163" s="196" t="s">
        <v>457</v>
      </c>
    </row>
    <row r="164" spans="1:65" s="2" customFormat="1" ht="16.5" customHeight="1">
      <c r="A164" s="31"/>
      <c r="B164" s="32"/>
      <c r="C164" s="184" t="s">
        <v>330</v>
      </c>
      <c r="D164" s="184" t="s">
        <v>189</v>
      </c>
      <c r="E164" s="185" t="s">
        <v>2158</v>
      </c>
      <c r="F164" s="186" t="s">
        <v>2159</v>
      </c>
      <c r="G164" s="187" t="s">
        <v>2131</v>
      </c>
      <c r="H164" s="188">
        <v>1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44</v>
      </c>
      <c r="O164" s="68"/>
      <c r="P164" s="194">
        <f t="shared" si="11"/>
        <v>0</v>
      </c>
      <c r="Q164" s="194">
        <v>0</v>
      </c>
      <c r="R164" s="194">
        <f t="shared" si="12"/>
        <v>0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193</v>
      </c>
      <c r="AT164" s="196" t="s">
        <v>189</v>
      </c>
      <c r="AU164" s="196" t="s">
        <v>87</v>
      </c>
      <c r="AY164" s="14" t="s">
        <v>186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87</v>
      </c>
      <c r="BK164" s="197">
        <f t="shared" si="19"/>
        <v>0</v>
      </c>
      <c r="BL164" s="14" t="s">
        <v>193</v>
      </c>
      <c r="BM164" s="196" t="s">
        <v>466</v>
      </c>
    </row>
    <row r="165" spans="1:65" s="2" customFormat="1" ht="16.5" customHeight="1">
      <c r="A165" s="31"/>
      <c r="B165" s="32"/>
      <c r="C165" s="184" t="s">
        <v>334</v>
      </c>
      <c r="D165" s="184" t="s">
        <v>189</v>
      </c>
      <c r="E165" s="185" t="s">
        <v>2162</v>
      </c>
      <c r="F165" s="186" t="s">
        <v>2163</v>
      </c>
      <c r="G165" s="187" t="s">
        <v>2131</v>
      </c>
      <c r="H165" s="188">
        <v>3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44</v>
      </c>
      <c r="O165" s="68"/>
      <c r="P165" s="194">
        <f t="shared" si="11"/>
        <v>0</v>
      </c>
      <c r="Q165" s="194">
        <v>0</v>
      </c>
      <c r="R165" s="194">
        <f t="shared" si="12"/>
        <v>0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193</v>
      </c>
      <c r="AT165" s="196" t="s">
        <v>189</v>
      </c>
      <c r="AU165" s="196" t="s">
        <v>87</v>
      </c>
      <c r="AY165" s="14" t="s">
        <v>186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87</v>
      </c>
      <c r="BK165" s="197">
        <f t="shared" si="19"/>
        <v>0</v>
      </c>
      <c r="BL165" s="14" t="s">
        <v>193</v>
      </c>
      <c r="BM165" s="196" t="s">
        <v>474</v>
      </c>
    </row>
    <row r="166" spans="1:65" s="2" customFormat="1" ht="16.5" customHeight="1">
      <c r="A166" s="31"/>
      <c r="B166" s="32"/>
      <c r="C166" s="184" t="s">
        <v>338</v>
      </c>
      <c r="D166" s="184" t="s">
        <v>189</v>
      </c>
      <c r="E166" s="185" t="s">
        <v>2164</v>
      </c>
      <c r="F166" s="186" t="s">
        <v>2165</v>
      </c>
      <c r="G166" s="187" t="s">
        <v>2131</v>
      </c>
      <c r="H166" s="188">
        <v>3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44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193</v>
      </c>
      <c r="AT166" s="196" t="s">
        <v>189</v>
      </c>
      <c r="AU166" s="196" t="s">
        <v>87</v>
      </c>
      <c r="AY166" s="14" t="s">
        <v>186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87</v>
      </c>
      <c r="BK166" s="197">
        <f t="shared" si="19"/>
        <v>0</v>
      </c>
      <c r="BL166" s="14" t="s">
        <v>193</v>
      </c>
      <c r="BM166" s="196" t="s">
        <v>484</v>
      </c>
    </row>
    <row r="167" spans="1:65" s="2" customFormat="1" ht="16.5" customHeight="1">
      <c r="A167" s="31"/>
      <c r="B167" s="32"/>
      <c r="C167" s="184" t="s">
        <v>342</v>
      </c>
      <c r="D167" s="184" t="s">
        <v>189</v>
      </c>
      <c r="E167" s="185" t="s">
        <v>2166</v>
      </c>
      <c r="F167" s="186" t="s">
        <v>2167</v>
      </c>
      <c r="G167" s="187" t="s">
        <v>2131</v>
      </c>
      <c r="H167" s="188">
        <v>6</v>
      </c>
      <c r="I167" s="189"/>
      <c r="J167" s="190">
        <f t="shared" si="10"/>
        <v>0</v>
      </c>
      <c r="K167" s="191"/>
      <c r="L167" s="36"/>
      <c r="M167" s="192" t="s">
        <v>1</v>
      </c>
      <c r="N167" s="193" t="s">
        <v>44</v>
      </c>
      <c r="O167" s="68"/>
      <c r="P167" s="194">
        <f t="shared" si="11"/>
        <v>0</v>
      </c>
      <c r="Q167" s="194">
        <v>0</v>
      </c>
      <c r="R167" s="194">
        <f t="shared" si="12"/>
        <v>0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193</v>
      </c>
      <c r="AT167" s="196" t="s">
        <v>189</v>
      </c>
      <c r="AU167" s="196" t="s">
        <v>87</v>
      </c>
      <c r="AY167" s="14" t="s">
        <v>186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87</v>
      </c>
      <c r="BK167" s="197">
        <f t="shared" si="19"/>
        <v>0</v>
      </c>
      <c r="BL167" s="14" t="s">
        <v>193</v>
      </c>
      <c r="BM167" s="196" t="s">
        <v>492</v>
      </c>
    </row>
    <row r="168" spans="1:65" s="2" customFormat="1" ht="16.5" customHeight="1">
      <c r="A168" s="31"/>
      <c r="B168" s="32"/>
      <c r="C168" s="184" t="s">
        <v>346</v>
      </c>
      <c r="D168" s="184" t="s">
        <v>189</v>
      </c>
      <c r="E168" s="185" t="s">
        <v>2168</v>
      </c>
      <c r="F168" s="186" t="s">
        <v>2169</v>
      </c>
      <c r="G168" s="187" t="s">
        <v>2131</v>
      </c>
      <c r="H168" s="188">
        <v>2</v>
      </c>
      <c r="I168" s="189"/>
      <c r="J168" s="190">
        <f t="shared" si="10"/>
        <v>0</v>
      </c>
      <c r="K168" s="191"/>
      <c r="L168" s="36"/>
      <c r="M168" s="192" t="s">
        <v>1</v>
      </c>
      <c r="N168" s="193" t="s">
        <v>44</v>
      </c>
      <c r="O168" s="68"/>
      <c r="P168" s="194">
        <f t="shared" si="11"/>
        <v>0</v>
      </c>
      <c r="Q168" s="194">
        <v>0</v>
      </c>
      <c r="R168" s="194">
        <f t="shared" si="12"/>
        <v>0</v>
      </c>
      <c r="S168" s="194">
        <v>0</v>
      </c>
      <c r="T168" s="19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193</v>
      </c>
      <c r="AT168" s="196" t="s">
        <v>189</v>
      </c>
      <c r="AU168" s="196" t="s">
        <v>87</v>
      </c>
      <c r="AY168" s="14" t="s">
        <v>186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4" t="s">
        <v>87</v>
      </c>
      <c r="BK168" s="197">
        <f t="shared" si="19"/>
        <v>0</v>
      </c>
      <c r="BL168" s="14" t="s">
        <v>193</v>
      </c>
      <c r="BM168" s="196" t="s">
        <v>500</v>
      </c>
    </row>
    <row r="169" spans="1:65" s="2" customFormat="1" ht="16.5" customHeight="1">
      <c r="A169" s="31"/>
      <c r="B169" s="32"/>
      <c r="C169" s="184" t="s">
        <v>350</v>
      </c>
      <c r="D169" s="184" t="s">
        <v>189</v>
      </c>
      <c r="E169" s="185" t="s">
        <v>2170</v>
      </c>
      <c r="F169" s="186" t="s">
        <v>2171</v>
      </c>
      <c r="G169" s="187" t="s">
        <v>2131</v>
      </c>
      <c r="H169" s="188">
        <v>2</v>
      </c>
      <c r="I169" s="189"/>
      <c r="J169" s="190">
        <f t="shared" si="10"/>
        <v>0</v>
      </c>
      <c r="K169" s="191"/>
      <c r="L169" s="36"/>
      <c r="M169" s="192" t="s">
        <v>1</v>
      </c>
      <c r="N169" s="193" t="s">
        <v>44</v>
      </c>
      <c r="O169" s="68"/>
      <c r="P169" s="194">
        <f t="shared" si="11"/>
        <v>0</v>
      </c>
      <c r="Q169" s="194">
        <v>0</v>
      </c>
      <c r="R169" s="194">
        <f t="shared" si="12"/>
        <v>0</v>
      </c>
      <c r="S169" s="194">
        <v>0</v>
      </c>
      <c r="T169" s="19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193</v>
      </c>
      <c r="AT169" s="196" t="s">
        <v>189</v>
      </c>
      <c r="AU169" s="196" t="s">
        <v>87</v>
      </c>
      <c r="AY169" s="14" t="s">
        <v>186</v>
      </c>
      <c r="BE169" s="197">
        <f t="shared" si="14"/>
        <v>0</v>
      </c>
      <c r="BF169" s="197">
        <f t="shared" si="15"/>
        <v>0</v>
      </c>
      <c r="BG169" s="197">
        <f t="shared" si="16"/>
        <v>0</v>
      </c>
      <c r="BH169" s="197">
        <f t="shared" si="17"/>
        <v>0</v>
      </c>
      <c r="BI169" s="197">
        <f t="shared" si="18"/>
        <v>0</v>
      </c>
      <c r="BJ169" s="14" t="s">
        <v>87</v>
      </c>
      <c r="BK169" s="197">
        <f t="shared" si="19"/>
        <v>0</v>
      </c>
      <c r="BL169" s="14" t="s">
        <v>193</v>
      </c>
      <c r="BM169" s="196" t="s">
        <v>510</v>
      </c>
    </row>
    <row r="170" spans="1:65" s="2" customFormat="1" ht="16.5" customHeight="1">
      <c r="A170" s="31"/>
      <c r="B170" s="32"/>
      <c r="C170" s="184" t="s">
        <v>354</v>
      </c>
      <c r="D170" s="184" t="s">
        <v>189</v>
      </c>
      <c r="E170" s="185" t="s">
        <v>2172</v>
      </c>
      <c r="F170" s="186" t="s">
        <v>2173</v>
      </c>
      <c r="G170" s="187" t="s">
        <v>2131</v>
      </c>
      <c r="H170" s="188">
        <v>1</v>
      </c>
      <c r="I170" s="189"/>
      <c r="J170" s="190">
        <f t="shared" si="10"/>
        <v>0</v>
      </c>
      <c r="K170" s="191"/>
      <c r="L170" s="36"/>
      <c r="M170" s="192" t="s">
        <v>1</v>
      </c>
      <c r="N170" s="193" t="s">
        <v>44</v>
      </c>
      <c r="O170" s="68"/>
      <c r="P170" s="194">
        <f t="shared" si="11"/>
        <v>0</v>
      </c>
      <c r="Q170" s="194">
        <v>0</v>
      </c>
      <c r="R170" s="194">
        <f t="shared" si="12"/>
        <v>0</v>
      </c>
      <c r="S170" s="194">
        <v>0</v>
      </c>
      <c r="T170" s="19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193</v>
      </c>
      <c r="AT170" s="196" t="s">
        <v>189</v>
      </c>
      <c r="AU170" s="196" t="s">
        <v>87</v>
      </c>
      <c r="AY170" s="14" t="s">
        <v>186</v>
      </c>
      <c r="BE170" s="197">
        <f t="shared" si="14"/>
        <v>0</v>
      </c>
      <c r="BF170" s="197">
        <f t="shared" si="15"/>
        <v>0</v>
      </c>
      <c r="BG170" s="197">
        <f t="shared" si="16"/>
        <v>0</v>
      </c>
      <c r="BH170" s="197">
        <f t="shared" si="17"/>
        <v>0</v>
      </c>
      <c r="BI170" s="197">
        <f t="shared" si="18"/>
        <v>0</v>
      </c>
      <c r="BJ170" s="14" t="s">
        <v>87</v>
      </c>
      <c r="BK170" s="197">
        <f t="shared" si="19"/>
        <v>0</v>
      </c>
      <c r="BL170" s="14" t="s">
        <v>193</v>
      </c>
      <c r="BM170" s="196" t="s">
        <v>518</v>
      </c>
    </row>
    <row r="171" spans="1:65" s="2" customFormat="1" ht="16.5" customHeight="1">
      <c r="A171" s="31"/>
      <c r="B171" s="32"/>
      <c r="C171" s="184" t="s">
        <v>358</v>
      </c>
      <c r="D171" s="184" t="s">
        <v>189</v>
      </c>
      <c r="E171" s="185" t="s">
        <v>2174</v>
      </c>
      <c r="F171" s="186" t="s">
        <v>2175</v>
      </c>
      <c r="G171" s="187" t="s">
        <v>2131</v>
      </c>
      <c r="H171" s="188">
        <v>1</v>
      </c>
      <c r="I171" s="189"/>
      <c r="J171" s="190">
        <f t="shared" si="10"/>
        <v>0</v>
      </c>
      <c r="K171" s="191"/>
      <c r="L171" s="36"/>
      <c r="M171" s="192" t="s">
        <v>1</v>
      </c>
      <c r="N171" s="193" t="s">
        <v>44</v>
      </c>
      <c r="O171" s="68"/>
      <c r="P171" s="194">
        <f t="shared" si="11"/>
        <v>0</v>
      </c>
      <c r="Q171" s="194">
        <v>0</v>
      </c>
      <c r="R171" s="194">
        <f t="shared" si="12"/>
        <v>0</v>
      </c>
      <c r="S171" s="194">
        <v>0</v>
      </c>
      <c r="T171" s="19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193</v>
      </c>
      <c r="AT171" s="196" t="s">
        <v>189</v>
      </c>
      <c r="AU171" s="196" t="s">
        <v>87</v>
      </c>
      <c r="AY171" s="14" t="s">
        <v>186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4" t="s">
        <v>87</v>
      </c>
      <c r="BK171" s="197">
        <f t="shared" si="19"/>
        <v>0</v>
      </c>
      <c r="BL171" s="14" t="s">
        <v>193</v>
      </c>
      <c r="BM171" s="196" t="s">
        <v>526</v>
      </c>
    </row>
    <row r="172" spans="1:65" s="2" customFormat="1" ht="16.5" customHeight="1">
      <c r="A172" s="31"/>
      <c r="B172" s="32"/>
      <c r="C172" s="184" t="s">
        <v>364</v>
      </c>
      <c r="D172" s="184" t="s">
        <v>189</v>
      </c>
      <c r="E172" s="185" t="s">
        <v>2176</v>
      </c>
      <c r="F172" s="186" t="s">
        <v>2177</v>
      </c>
      <c r="G172" s="187" t="s">
        <v>2131</v>
      </c>
      <c r="H172" s="188">
        <v>1</v>
      </c>
      <c r="I172" s="189"/>
      <c r="J172" s="190">
        <f t="shared" si="10"/>
        <v>0</v>
      </c>
      <c r="K172" s="191"/>
      <c r="L172" s="36"/>
      <c r="M172" s="192" t="s">
        <v>1</v>
      </c>
      <c r="N172" s="193" t="s">
        <v>44</v>
      </c>
      <c r="O172" s="68"/>
      <c r="P172" s="194">
        <f t="shared" si="11"/>
        <v>0</v>
      </c>
      <c r="Q172" s="194">
        <v>0</v>
      </c>
      <c r="R172" s="194">
        <f t="shared" si="12"/>
        <v>0</v>
      </c>
      <c r="S172" s="194">
        <v>0</v>
      </c>
      <c r="T172" s="19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193</v>
      </c>
      <c r="AT172" s="196" t="s">
        <v>189</v>
      </c>
      <c r="AU172" s="196" t="s">
        <v>87</v>
      </c>
      <c r="AY172" s="14" t="s">
        <v>186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4" t="s">
        <v>87</v>
      </c>
      <c r="BK172" s="197">
        <f t="shared" si="19"/>
        <v>0</v>
      </c>
      <c r="BL172" s="14" t="s">
        <v>193</v>
      </c>
      <c r="BM172" s="196" t="s">
        <v>534</v>
      </c>
    </row>
    <row r="173" spans="2:63" s="12" customFormat="1" ht="25.9" customHeight="1">
      <c r="B173" s="168"/>
      <c r="C173" s="169"/>
      <c r="D173" s="170" t="s">
        <v>78</v>
      </c>
      <c r="E173" s="171" t="s">
        <v>2190</v>
      </c>
      <c r="F173" s="171" t="s">
        <v>2191</v>
      </c>
      <c r="G173" s="169"/>
      <c r="H173" s="169"/>
      <c r="I173" s="172"/>
      <c r="J173" s="173">
        <f>BK173</f>
        <v>0</v>
      </c>
      <c r="K173" s="169"/>
      <c r="L173" s="174"/>
      <c r="M173" s="175"/>
      <c r="N173" s="176"/>
      <c r="O173" s="176"/>
      <c r="P173" s="177">
        <f>SUM(P174:P185)</f>
        <v>0</v>
      </c>
      <c r="Q173" s="176"/>
      <c r="R173" s="177">
        <f>SUM(R174:R185)</f>
        <v>0</v>
      </c>
      <c r="S173" s="176"/>
      <c r="T173" s="178">
        <f>SUM(T174:T185)</f>
        <v>0</v>
      </c>
      <c r="AR173" s="179" t="s">
        <v>87</v>
      </c>
      <c r="AT173" s="180" t="s">
        <v>78</v>
      </c>
      <c r="AU173" s="180" t="s">
        <v>79</v>
      </c>
      <c r="AY173" s="179" t="s">
        <v>186</v>
      </c>
      <c r="BK173" s="181">
        <f>SUM(BK174:BK185)</f>
        <v>0</v>
      </c>
    </row>
    <row r="174" spans="1:65" s="2" customFormat="1" ht="16.5" customHeight="1">
      <c r="A174" s="31"/>
      <c r="B174" s="32"/>
      <c r="C174" s="184" t="s">
        <v>368</v>
      </c>
      <c r="D174" s="184" t="s">
        <v>189</v>
      </c>
      <c r="E174" s="185" t="s">
        <v>2192</v>
      </c>
      <c r="F174" s="186" t="s">
        <v>2193</v>
      </c>
      <c r="G174" s="187" t="s">
        <v>2131</v>
      </c>
      <c r="H174" s="188">
        <v>1</v>
      </c>
      <c r="I174" s="189"/>
      <c r="J174" s="190">
        <f aca="true" t="shared" si="20" ref="J174:J185">ROUND(I174*H174,1)</f>
        <v>0</v>
      </c>
      <c r="K174" s="191"/>
      <c r="L174" s="36"/>
      <c r="M174" s="192" t="s">
        <v>1</v>
      </c>
      <c r="N174" s="193" t="s">
        <v>44</v>
      </c>
      <c r="O174" s="68"/>
      <c r="P174" s="194">
        <f aca="true" t="shared" si="21" ref="P174:P185">O174*H174</f>
        <v>0</v>
      </c>
      <c r="Q174" s="194">
        <v>0</v>
      </c>
      <c r="R174" s="194">
        <f aca="true" t="shared" si="22" ref="R174:R185">Q174*H174</f>
        <v>0</v>
      </c>
      <c r="S174" s="194">
        <v>0</v>
      </c>
      <c r="T174" s="195">
        <f aca="true" t="shared" si="23" ref="T174:T185"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193</v>
      </c>
      <c r="AT174" s="196" t="s">
        <v>189</v>
      </c>
      <c r="AU174" s="196" t="s">
        <v>87</v>
      </c>
      <c r="AY174" s="14" t="s">
        <v>186</v>
      </c>
      <c r="BE174" s="197">
        <f aca="true" t="shared" si="24" ref="BE174:BE185">IF(N174="základní",J174,0)</f>
        <v>0</v>
      </c>
      <c r="BF174" s="197">
        <f aca="true" t="shared" si="25" ref="BF174:BF185">IF(N174="snížená",J174,0)</f>
        <v>0</v>
      </c>
      <c r="BG174" s="197">
        <f aca="true" t="shared" si="26" ref="BG174:BG185">IF(N174="zákl. přenesená",J174,0)</f>
        <v>0</v>
      </c>
      <c r="BH174" s="197">
        <f aca="true" t="shared" si="27" ref="BH174:BH185">IF(N174="sníž. přenesená",J174,0)</f>
        <v>0</v>
      </c>
      <c r="BI174" s="197">
        <f aca="true" t="shared" si="28" ref="BI174:BI185">IF(N174="nulová",J174,0)</f>
        <v>0</v>
      </c>
      <c r="BJ174" s="14" t="s">
        <v>87</v>
      </c>
      <c r="BK174" s="197">
        <f aca="true" t="shared" si="29" ref="BK174:BK185">ROUND(I174*H174,1)</f>
        <v>0</v>
      </c>
      <c r="BL174" s="14" t="s">
        <v>193</v>
      </c>
      <c r="BM174" s="196" t="s">
        <v>544</v>
      </c>
    </row>
    <row r="175" spans="1:65" s="2" customFormat="1" ht="16.5" customHeight="1">
      <c r="A175" s="31"/>
      <c r="B175" s="32"/>
      <c r="C175" s="184" t="s">
        <v>373</v>
      </c>
      <c r="D175" s="184" t="s">
        <v>189</v>
      </c>
      <c r="E175" s="185" t="s">
        <v>2129</v>
      </c>
      <c r="F175" s="186" t="s">
        <v>2130</v>
      </c>
      <c r="G175" s="187" t="s">
        <v>2131</v>
      </c>
      <c r="H175" s="188">
        <v>1</v>
      </c>
      <c r="I175" s="189"/>
      <c r="J175" s="190">
        <f t="shared" si="20"/>
        <v>0</v>
      </c>
      <c r="K175" s="191"/>
      <c r="L175" s="36"/>
      <c r="M175" s="192" t="s">
        <v>1</v>
      </c>
      <c r="N175" s="193" t="s">
        <v>44</v>
      </c>
      <c r="O175" s="68"/>
      <c r="P175" s="194">
        <f t="shared" si="21"/>
        <v>0</v>
      </c>
      <c r="Q175" s="194">
        <v>0</v>
      </c>
      <c r="R175" s="194">
        <f t="shared" si="22"/>
        <v>0</v>
      </c>
      <c r="S175" s="194">
        <v>0</v>
      </c>
      <c r="T175" s="19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193</v>
      </c>
      <c r="AT175" s="196" t="s">
        <v>189</v>
      </c>
      <c r="AU175" s="196" t="s">
        <v>87</v>
      </c>
      <c r="AY175" s="14" t="s">
        <v>186</v>
      </c>
      <c r="BE175" s="197">
        <f t="shared" si="24"/>
        <v>0</v>
      </c>
      <c r="BF175" s="197">
        <f t="shared" si="25"/>
        <v>0</v>
      </c>
      <c r="BG175" s="197">
        <f t="shared" si="26"/>
        <v>0</v>
      </c>
      <c r="BH175" s="197">
        <f t="shared" si="27"/>
        <v>0</v>
      </c>
      <c r="BI175" s="197">
        <f t="shared" si="28"/>
        <v>0</v>
      </c>
      <c r="BJ175" s="14" t="s">
        <v>87</v>
      </c>
      <c r="BK175" s="197">
        <f t="shared" si="29"/>
        <v>0</v>
      </c>
      <c r="BL175" s="14" t="s">
        <v>193</v>
      </c>
      <c r="BM175" s="196" t="s">
        <v>552</v>
      </c>
    </row>
    <row r="176" spans="1:65" s="2" customFormat="1" ht="16.5" customHeight="1">
      <c r="A176" s="31"/>
      <c r="B176" s="32"/>
      <c r="C176" s="184" t="s">
        <v>377</v>
      </c>
      <c r="D176" s="184" t="s">
        <v>189</v>
      </c>
      <c r="E176" s="185" t="s">
        <v>2162</v>
      </c>
      <c r="F176" s="186" t="s">
        <v>2163</v>
      </c>
      <c r="G176" s="187" t="s">
        <v>2131</v>
      </c>
      <c r="H176" s="188">
        <v>11</v>
      </c>
      <c r="I176" s="189"/>
      <c r="J176" s="190">
        <f t="shared" si="20"/>
        <v>0</v>
      </c>
      <c r="K176" s="191"/>
      <c r="L176" s="36"/>
      <c r="M176" s="192" t="s">
        <v>1</v>
      </c>
      <c r="N176" s="193" t="s">
        <v>44</v>
      </c>
      <c r="O176" s="68"/>
      <c r="P176" s="194">
        <f t="shared" si="21"/>
        <v>0</v>
      </c>
      <c r="Q176" s="194">
        <v>0</v>
      </c>
      <c r="R176" s="194">
        <f t="shared" si="22"/>
        <v>0</v>
      </c>
      <c r="S176" s="194">
        <v>0</v>
      </c>
      <c r="T176" s="19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193</v>
      </c>
      <c r="AT176" s="196" t="s">
        <v>189</v>
      </c>
      <c r="AU176" s="196" t="s">
        <v>87</v>
      </c>
      <c r="AY176" s="14" t="s">
        <v>186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4" t="s">
        <v>87</v>
      </c>
      <c r="BK176" s="197">
        <f t="shared" si="29"/>
        <v>0</v>
      </c>
      <c r="BL176" s="14" t="s">
        <v>193</v>
      </c>
      <c r="BM176" s="196" t="s">
        <v>560</v>
      </c>
    </row>
    <row r="177" spans="1:65" s="2" customFormat="1" ht="16.5" customHeight="1">
      <c r="A177" s="31"/>
      <c r="B177" s="32"/>
      <c r="C177" s="184" t="s">
        <v>381</v>
      </c>
      <c r="D177" s="184" t="s">
        <v>189</v>
      </c>
      <c r="E177" s="185" t="s">
        <v>2164</v>
      </c>
      <c r="F177" s="186" t="s">
        <v>2165</v>
      </c>
      <c r="G177" s="187" t="s">
        <v>2131</v>
      </c>
      <c r="H177" s="188">
        <v>11</v>
      </c>
      <c r="I177" s="189"/>
      <c r="J177" s="190">
        <f t="shared" si="20"/>
        <v>0</v>
      </c>
      <c r="K177" s="191"/>
      <c r="L177" s="36"/>
      <c r="M177" s="192" t="s">
        <v>1</v>
      </c>
      <c r="N177" s="193" t="s">
        <v>44</v>
      </c>
      <c r="O177" s="68"/>
      <c r="P177" s="194">
        <f t="shared" si="21"/>
        <v>0</v>
      </c>
      <c r="Q177" s="194">
        <v>0</v>
      </c>
      <c r="R177" s="194">
        <f t="shared" si="22"/>
        <v>0</v>
      </c>
      <c r="S177" s="194">
        <v>0</v>
      </c>
      <c r="T177" s="19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193</v>
      </c>
      <c r="AT177" s="196" t="s">
        <v>189</v>
      </c>
      <c r="AU177" s="196" t="s">
        <v>87</v>
      </c>
      <c r="AY177" s="14" t="s">
        <v>186</v>
      </c>
      <c r="BE177" s="197">
        <f t="shared" si="24"/>
        <v>0</v>
      </c>
      <c r="BF177" s="197">
        <f t="shared" si="25"/>
        <v>0</v>
      </c>
      <c r="BG177" s="197">
        <f t="shared" si="26"/>
        <v>0</v>
      </c>
      <c r="BH177" s="197">
        <f t="shared" si="27"/>
        <v>0</v>
      </c>
      <c r="BI177" s="197">
        <f t="shared" si="28"/>
        <v>0</v>
      </c>
      <c r="BJ177" s="14" t="s">
        <v>87</v>
      </c>
      <c r="BK177" s="197">
        <f t="shared" si="29"/>
        <v>0</v>
      </c>
      <c r="BL177" s="14" t="s">
        <v>193</v>
      </c>
      <c r="BM177" s="196" t="s">
        <v>568</v>
      </c>
    </row>
    <row r="178" spans="1:65" s="2" customFormat="1" ht="16.5" customHeight="1">
      <c r="A178" s="31"/>
      <c r="B178" s="32"/>
      <c r="C178" s="184" t="s">
        <v>385</v>
      </c>
      <c r="D178" s="184" t="s">
        <v>189</v>
      </c>
      <c r="E178" s="185" t="s">
        <v>2132</v>
      </c>
      <c r="F178" s="186" t="s">
        <v>2133</v>
      </c>
      <c r="G178" s="187" t="s">
        <v>2131</v>
      </c>
      <c r="H178" s="188">
        <v>22</v>
      </c>
      <c r="I178" s="189"/>
      <c r="J178" s="190">
        <f t="shared" si="20"/>
        <v>0</v>
      </c>
      <c r="K178" s="191"/>
      <c r="L178" s="36"/>
      <c r="M178" s="192" t="s">
        <v>1</v>
      </c>
      <c r="N178" s="193" t="s">
        <v>44</v>
      </c>
      <c r="O178" s="68"/>
      <c r="P178" s="194">
        <f t="shared" si="21"/>
        <v>0</v>
      </c>
      <c r="Q178" s="194">
        <v>0</v>
      </c>
      <c r="R178" s="194">
        <f t="shared" si="22"/>
        <v>0</v>
      </c>
      <c r="S178" s="194">
        <v>0</v>
      </c>
      <c r="T178" s="19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193</v>
      </c>
      <c r="AT178" s="196" t="s">
        <v>189</v>
      </c>
      <c r="AU178" s="196" t="s">
        <v>87</v>
      </c>
      <c r="AY178" s="14" t="s">
        <v>186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87</v>
      </c>
      <c r="BK178" s="197">
        <f t="shared" si="29"/>
        <v>0</v>
      </c>
      <c r="BL178" s="14" t="s">
        <v>193</v>
      </c>
      <c r="BM178" s="196" t="s">
        <v>579</v>
      </c>
    </row>
    <row r="179" spans="1:65" s="2" customFormat="1" ht="16.5" customHeight="1">
      <c r="A179" s="31"/>
      <c r="B179" s="32"/>
      <c r="C179" s="184" t="s">
        <v>389</v>
      </c>
      <c r="D179" s="184" t="s">
        <v>189</v>
      </c>
      <c r="E179" s="185" t="s">
        <v>2194</v>
      </c>
      <c r="F179" s="186" t="s">
        <v>2195</v>
      </c>
      <c r="G179" s="187" t="s">
        <v>2131</v>
      </c>
      <c r="H179" s="188">
        <v>5</v>
      </c>
      <c r="I179" s="189"/>
      <c r="J179" s="190">
        <f t="shared" si="20"/>
        <v>0</v>
      </c>
      <c r="K179" s="191"/>
      <c r="L179" s="36"/>
      <c r="M179" s="192" t="s">
        <v>1</v>
      </c>
      <c r="N179" s="193" t="s">
        <v>44</v>
      </c>
      <c r="O179" s="68"/>
      <c r="P179" s="194">
        <f t="shared" si="21"/>
        <v>0</v>
      </c>
      <c r="Q179" s="194">
        <v>0</v>
      </c>
      <c r="R179" s="194">
        <f t="shared" si="22"/>
        <v>0</v>
      </c>
      <c r="S179" s="194">
        <v>0</v>
      </c>
      <c r="T179" s="19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193</v>
      </c>
      <c r="AT179" s="196" t="s">
        <v>189</v>
      </c>
      <c r="AU179" s="196" t="s">
        <v>87</v>
      </c>
      <c r="AY179" s="14" t="s">
        <v>186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4" t="s">
        <v>87</v>
      </c>
      <c r="BK179" s="197">
        <f t="shared" si="29"/>
        <v>0</v>
      </c>
      <c r="BL179" s="14" t="s">
        <v>193</v>
      </c>
      <c r="BM179" s="196" t="s">
        <v>588</v>
      </c>
    </row>
    <row r="180" spans="1:65" s="2" customFormat="1" ht="16.5" customHeight="1">
      <c r="A180" s="31"/>
      <c r="B180" s="32"/>
      <c r="C180" s="184" t="s">
        <v>393</v>
      </c>
      <c r="D180" s="184" t="s">
        <v>189</v>
      </c>
      <c r="E180" s="185" t="s">
        <v>2166</v>
      </c>
      <c r="F180" s="186" t="s">
        <v>2167</v>
      </c>
      <c r="G180" s="187" t="s">
        <v>2131</v>
      </c>
      <c r="H180" s="188">
        <v>8</v>
      </c>
      <c r="I180" s="189"/>
      <c r="J180" s="190">
        <f t="shared" si="20"/>
        <v>0</v>
      </c>
      <c r="K180" s="191"/>
      <c r="L180" s="36"/>
      <c r="M180" s="192" t="s">
        <v>1</v>
      </c>
      <c r="N180" s="193" t="s">
        <v>44</v>
      </c>
      <c r="O180" s="68"/>
      <c r="P180" s="194">
        <f t="shared" si="21"/>
        <v>0</v>
      </c>
      <c r="Q180" s="194">
        <v>0</v>
      </c>
      <c r="R180" s="194">
        <f t="shared" si="22"/>
        <v>0</v>
      </c>
      <c r="S180" s="194">
        <v>0</v>
      </c>
      <c r="T180" s="19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193</v>
      </c>
      <c r="AT180" s="196" t="s">
        <v>189</v>
      </c>
      <c r="AU180" s="196" t="s">
        <v>87</v>
      </c>
      <c r="AY180" s="14" t="s">
        <v>186</v>
      </c>
      <c r="BE180" s="197">
        <f t="shared" si="24"/>
        <v>0</v>
      </c>
      <c r="BF180" s="197">
        <f t="shared" si="25"/>
        <v>0</v>
      </c>
      <c r="BG180" s="197">
        <f t="shared" si="26"/>
        <v>0</v>
      </c>
      <c r="BH180" s="197">
        <f t="shared" si="27"/>
        <v>0</v>
      </c>
      <c r="BI180" s="197">
        <f t="shared" si="28"/>
        <v>0</v>
      </c>
      <c r="BJ180" s="14" t="s">
        <v>87</v>
      </c>
      <c r="BK180" s="197">
        <f t="shared" si="29"/>
        <v>0</v>
      </c>
      <c r="BL180" s="14" t="s">
        <v>193</v>
      </c>
      <c r="BM180" s="196" t="s">
        <v>596</v>
      </c>
    </row>
    <row r="181" spans="1:65" s="2" customFormat="1" ht="16.5" customHeight="1">
      <c r="A181" s="31"/>
      <c r="B181" s="32"/>
      <c r="C181" s="184" t="s">
        <v>397</v>
      </c>
      <c r="D181" s="184" t="s">
        <v>189</v>
      </c>
      <c r="E181" s="185" t="s">
        <v>2136</v>
      </c>
      <c r="F181" s="186" t="s">
        <v>2137</v>
      </c>
      <c r="G181" s="187" t="s">
        <v>2131</v>
      </c>
      <c r="H181" s="188">
        <v>5</v>
      </c>
      <c r="I181" s="189"/>
      <c r="J181" s="190">
        <f t="shared" si="20"/>
        <v>0</v>
      </c>
      <c r="K181" s="191"/>
      <c r="L181" s="36"/>
      <c r="M181" s="192" t="s">
        <v>1</v>
      </c>
      <c r="N181" s="193" t="s">
        <v>44</v>
      </c>
      <c r="O181" s="68"/>
      <c r="P181" s="194">
        <f t="shared" si="21"/>
        <v>0</v>
      </c>
      <c r="Q181" s="194">
        <v>0</v>
      </c>
      <c r="R181" s="194">
        <f t="shared" si="22"/>
        <v>0</v>
      </c>
      <c r="S181" s="194">
        <v>0</v>
      </c>
      <c r="T181" s="19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193</v>
      </c>
      <c r="AT181" s="196" t="s">
        <v>189</v>
      </c>
      <c r="AU181" s="196" t="s">
        <v>87</v>
      </c>
      <c r="AY181" s="14" t="s">
        <v>186</v>
      </c>
      <c r="BE181" s="197">
        <f t="shared" si="24"/>
        <v>0</v>
      </c>
      <c r="BF181" s="197">
        <f t="shared" si="25"/>
        <v>0</v>
      </c>
      <c r="BG181" s="197">
        <f t="shared" si="26"/>
        <v>0</v>
      </c>
      <c r="BH181" s="197">
        <f t="shared" si="27"/>
        <v>0</v>
      </c>
      <c r="BI181" s="197">
        <f t="shared" si="28"/>
        <v>0</v>
      </c>
      <c r="BJ181" s="14" t="s">
        <v>87</v>
      </c>
      <c r="BK181" s="197">
        <f t="shared" si="29"/>
        <v>0</v>
      </c>
      <c r="BL181" s="14" t="s">
        <v>193</v>
      </c>
      <c r="BM181" s="196" t="s">
        <v>606</v>
      </c>
    </row>
    <row r="182" spans="1:65" s="2" customFormat="1" ht="16.5" customHeight="1">
      <c r="A182" s="31"/>
      <c r="B182" s="32"/>
      <c r="C182" s="184" t="s">
        <v>401</v>
      </c>
      <c r="D182" s="184" t="s">
        <v>189</v>
      </c>
      <c r="E182" s="185" t="s">
        <v>2170</v>
      </c>
      <c r="F182" s="186" t="s">
        <v>2171</v>
      </c>
      <c r="G182" s="187" t="s">
        <v>2131</v>
      </c>
      <c r="H182" s="188">
        <v>8</v>
      </c>
      <c r="I182" s="189"/>
      <c r="J182" s="190">
        <f t="shared" si="20"/>
        <v>0</v>
      </c>
      <c r="K182" s="191"/>
      <c r="L182" s="36"/>
      <c r="M182" s="192" t="s">
        <v>1</v>
      </c>
      <c r="N182" s="193" t="s">
        <v>44</v>
      </c>
      <c r="O182" s="68"/>
      <c r="P182" s="194">
        <f t="shared" si="21"/>
        <v>0</v>
      </c>
      <c r="Q182" s="194">
        <v>0</v>
      </c>
      <c r="R182" s="194">
        <f t="shared" si="22"/>
        <v>0</v>
      </c>
      <c r="S182" s="194">
        <v>0</v>
      </c>
      <c r="T182" s="19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193</v>
      </c>
      <c r="AT182" s="196" t="s">
        <v>189</v>
      </c>
      <c r="AU182" s="196" t="s">
        <v>87</v>
      </c>
      <c r="AY182" s="14" t="s">
        <v>186</v>
      </c>
      <c r="BE182" s="197">
        <f t="shared" si="24"/>
        <v>0</v>
      </c>
      <c r="BF182" s="197">
        <f t="shared" si="25"/>
        <v>0</v>
      </c>
      <c r="BG182" s="197">
        <f t="shared" si="26"/>
        <v>0</v>
      </c>
      <c r="BH182" s="197">
        <f t="shared" si="27"/>
        <v>0</v>
      </c>
      <c r="BI182" s="197">
        <f t="shared" si="28"/>
        <v>0</v>
      </c>
      <c r="BJ182" s="14" t="s">
        <v>87</v>
      </c>
      <c r="BK182" s="197">
        <f t="shared" si="29"/>
        <v>0</v>
      </c>
      <c r="BL182" s="14" t="s">
        <v>193</v>
      </c>
      <c r="BM182" s="196" t="s">
        <v>614</v>
      </c>
    </row>
    <row r="183" spans="1:65" s="2" customFormat="1" ht="16.5" customHeight="1">
      <c r="A183" s="31"/>
      <c r="B183" s="32"/>
      <c r="C183" s="184" t="s">
        <v>405</v>
      </c>
      <c r="D183" s="184" t="s">
        <v>189</v>
      </c>
      <c r="E183" s="185" t="s">
        <v>2172</v>
      </c>
      <c r="F183" s="186" t="s">
        <v>2173</v>
      </c>
      <c r="G183" s="187" t="s">
        <v>2131</v>
      </c>
      <c r="H183" s="188">
        <v>1</v>
      </c>
      <c r="I183" s="189"/>
      <c r="J183" s="190">
        <f t="shared" si="20"/>
        <v>0</v>
      </c>
      <c r="K183" s="191"/>
      <c r="L183" s="36"/>
      <c r="M183" s="192" t="s">
        <v>1</v>
      </c>
      <c r="N183" s="193" t="s">
        <v>44</v>
      </c>
      <c r="O183" s="68"/>
      <c r="P183" s="194">
        <f t="shared" si="21"/>
        <v>0</v>
      </c>
      <c r="Q183" s="194">
        <v>0</v>
      </c>
      <c r="R183" s="194">
        <f t="shared" si="22"/>
        <v>0</v>
      </c>
      <c r="S183" s="194">
        <v>0</v>
      </c>
      <c r="T183" s="19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193</v>
      </c>
      <c r="AT183" s="196" t="s">
        <v>189</v>
      </c>
      <c r="AU183" s="196" t="s">
        <v>87</v>
      </c>
      <c r="AY183" s="14" t="s">
        <v>186</v>
      </c>
      <c r="BE183" s="197">
        <f t="shared" si="24"/>
        <v>0</v>
      </c>
      <c r="BF183" s="197">
        <f t="shared" si="25"/>
        <v>0</v>
      </c>
      <c r="BG183" s="197">
        <f t="shared" si="26"/>
        <v>0</v>
      </c>
      <c r="BH183" s="197">
        <f t="shared" si="27"/>
        <v>0</v>
      </c>
      <c r="BI183" s="197">
        <f t="shared" si="28"/>
        <v>0</v>
      </c>
      <c r="BJ183" s="14" t="s">
        <v>87</v>
      </c>
      <c r="BK183" s="197">
        <f t="shared" si="29"/>
        <v>0</v>
      </c>
      <c r="BL183" s="14" t="s">
        <v>193</v>
      </c>
      <c r="BM183" s="196" t="s">
        <v>629</v>
      </c>
    </row>
    <row r="184" spans="1:65" s="2" customFormat="1" ht="16.5" customHeight="1">
      <c r="A184" s="31"/>
      <c r="B184" s="32"/>
      <c r="C184" s="184" t="s">
        <v>409</v>
      </c>
      <c r="D184" s="184" t="s">
        <v>189</v>
      </c>
      <c r="E184" s="185" t="s">
        <v>2196</v>
      </c>
      <c r="F184" s="186" t="s">
        <v>2197</v>
      </c>
      <c r="G184" s="187" t="s">
        <v>2131</v>
      </c>
      <c r="H184" s="188">
        <v>2</v>
      </c>
      <c r="I184" s="189"/>
      <c r="J184" s="190">
        <f t="shared" si="20"/>
        <v>0</v>
      </c>
      <c r="K184" s="191"/>
      <c r="L184" s="36"/>
      <c r="M184" s="192" t="s">
        <v>1</v>
      </c>
      <c r="N184" s="193" t="s">
        <v>44</v>
      </c>
      <c r="O184" s="68"/>
      <c r="P184" s="194">
        <f t="shared" si="21"/>
        <v>0</v>
      </c>
      <c r="Q184" s="194">
        <v>0</v>
      </c>
      <c r="R184" s="194">
        <f t="shared" si="22"/>
        <v>0</v>
      </c>
      <c r="S184" s="194">
        <v>0</v>
      </c>
      <c r="T184" s="19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193</v>
      </c>
      <c r="AT184" s="196" t="s">
        <v>189</v>
      </c>
      <c r="AU184" s="196" t="s">
        <v>87</v>
      </c>
      <c r="AY184" s="14" t="s">
        <v>186</v>
      </c>
      <c r="BE184" s="197">
        <f t="shared" si="24"/>
        <v>0</v>
      </c>
      <c r="BF184" s="197">
        <f t="shared" si="25"/>
        <v>0</v>
      </c>
      <c r="BG184" s="197">
        <f t="shared" si="26"/>
        <v>0</v>
      </c>
      <c r="BH184" s="197">
        <f t="shared" si="27"/>
        <v>0</v>
      </c>
      <c r="BI184" s="197">
        <f t="shared" si="28"/>
        <v>0</v>
      </c>
      <c r="BJ184" s="14" t="s">
        <v>87</v>
      </c>
      <c r="BK184" s="197">
        <f t="shared" si="29"/>
        <v>0</v>
      </c>
      <c r="BL184" s="14" t="s">
        <v>193</v>
      </c>
      <c r="BM184" s="196" t="s">
        <v>637</v>
      </c>
    </row>
    <row r="185" spans="1:65" s="2" customFormat="1" ht="16.5" customHeight="1">
      <c r="A185" s="31"/>
      <c r="B185" s="32"/>
      <c r="C185" s="184" t="s">
        <v>413</v>
      </c>
      <c r="D185" s="184" t="s">
        <v>189</v>
      </c>
      <c r="E185" s="185" t="s">
        <v>2198</v>
      </c>
      <c r="F185" s="186" t="s">
        <v>2199</v>
      </c>
      <c r="G185" s="187" t="s">
        <v>2131</v>
      </c>
      <c r="H185" s="188">
        <v>1</v>
      </c>
      <c r="I185" s="189"/>
      <c r="J185" s="190">
        <f t="shared" si="20"/>
        <v>0</v>
      </c>
      <c r="K185" s="191"/>
      <c r="L185" s="36"/>
      <c r="M185" s="192" t="s">
        <v>1</v>
      </c>
      <c r="N185" s="193" t="s">
        <v>44</v>
      </c>
      <c r="O185" s="68"/>
      <c r="P185" s="194">
        <f t="shared" si="21"/>
        <v>0</v>
      </c>
      <c r="Q185" s="194">
        <v>0</v>
      </c>
      <c r="R185" s="194">
        <f t="shared" si="22"/>
        <v>0</v>
      </c>
      <c r="S185" s="194">
        <v>0</v>
      </c>
      <c r="T185" s="195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193</v>
      </c>
      <c r="AT185" s="196" t="s">
        <v>189</v>
      </c>
      <c r="AU185" s="196" t="s">
        <v>87</v>
      </c>
      <c r="AY185" s="14" t="s">
        <v>186</v>
      </c>
      <c r="BE185" s="197">
        <f t="shared" si="24"/>
        <v>0</v>
      </c>
      <c r="BF185" s="197">
        <f t="shared" si="25"/>
        <v>0</v>
      </c>
      <c r="BG185" s="197">
        <f t="shared" si="26"/>
        <v>0</v>
      </c>
      <c r="BH185" s="197">
        <f t="shared" si="27"/>
        <v>0</v>
      </c>
      <c r="BI185" s="197">
        <f t="shared" si="28"/>
        <v>0</v>
      </c>
      <c r="BJ185" s="14" t="s">
        <v>87</v>
      </c>
      <c r="BK185" s="197">
        <f t="shared" si="29"/>
        <v>0</v>
      </c>
      <c r="BL185" s="14" t="s">
        <v>193</v>
      </c>
      <c r="BM185" s="196" t="s">
        <v>649</v>
      </c>
    </row>
    <row r="186" spans="2:63" s="12" customFormat="1" ht="25.9" customHeight="1">
      <c r="B186" s="168"/>
      <c r="C186" s="169"/>
      <c r="D186" s="170" t="s">
        <v>78</v>
      </c>
      <c r="E186" s="171" t="s">
        <v>2200</v>
      </c>
      <c r="F186" s="171" t="s">
        <v>2201</v>
      </c>
      <c r="G186" s="169"/>
      <c r="H186" s="169"/>
      <c r="I186" s="172"/>
      <c r="J186" s="173">
        <f>BK186</f>
        <v>0</v>
      </c>
      <c r="K186" s="169"/>
      <c r="L186" s="174"/>
      <c r="M186" s="175"/>
      <c r="N186" s="176"/>
      <c r="O186" s="176"/>
      <c r="P186" s="177">
        <f>SUM(P187:P206)</f>
        <v>0</v>
      </c>
      <c r="Q186" s="176"/>
      <c r="R186" s="177">
        <f>SUM(R187:R206)</f>
        <v>0</v>
      </c>
      <c r="S186" s="176"/>
      <c r="T186" s="178">
        <f>SUM(T187:T206)</f>
        <v>0</v>
      </c>
      <c r="AR186" s="179" t="s">
        <v>87</v>
      </c>
      <c r="AT186" s="180" t="s">
        <v>78</v>
      </c>
      <c r="AU186" s="180" t="s">
        <v>79</v>
      </c>
      <c r="AY186" s="179" t="s">
        <v>186</v>
      </c>
      <c r="BK186" s="181">
        <f>SUM(BK187:BK206)</f>
        <v>0</v>
      </c>
    </row>
    <row r="187" spans="1:65" s="2" customFormat="1" ht="16.5" customHeight="1">
      <c r="A187" s="31"/>
      <c r="B187" s="32"/>
      <c r="C187" s="184" t="s">
        <v>417</v>
      </c>
      <c r="D187" s="184" t="s">
        <v>189</v>
      </c>
      <c r="E187" s="185" t="s">
        <v>2180</v>
      </c>
      <c r="F187" s="186" t="s">
        <v>2181</v>
      </c>
      <c r="G187" s="187" t="s">
        <v>2131</v>
      </c>
      <c r="H187" s="188">
        <v>1</v>
      </c>
      <c r="I187" s="189"/>
      <c r="J187" s="190">
        <f aca="true" t="shared" si="30" ref="J187:J206">ROUND(I187*H187,1)</f>
        <v>0</v>
      </c>
      <c r="K187" s="191"/>
      <c r="L187" s="36"/>
      <c r="M187" s="192" t="s">
        <v>1</v>
      </c>
      <c r="N187" s="193" t="s">
        <v>44</v>
      </c>
      <c r="O187" s="68"/>
      <c r="P187" s="194">
        <f aca="true" t="shared" si="31" ref="P187:P206">O187*H187</f>
        <v>0</v>
      </c>
      <c r="Q187" s="194">
        <v>0</v>
      </c>
      <c r="R187" s="194">
        <f aca="true" t="shared" si="32" ref="R187:R206">Q187*H187</f>
        <v>0</v>
      </c>
      <c r="S187" s="194">
        <v>0</v>
      </c>
      <c r="T187" s="195">
        <f aca="true" t="shared" si="33" ref="T187:T206"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193</v>
      </c>
      <c r="AT187" s="196" t="s">
        <v>189</v>
      </c>
      <c r="AU187" s="196" t="s">
        <v>87</v>
      </c>
      <c r="AY187" s="14" t="s">
        <v>186</v>
      </c>
      <c r="BE187" s="197">
        <f aca="true" t="shared" si="34" ref="BE187:BE206">IF(N187="základní",J187,0)</f>
        <v>0</v>
      </c>
      <c r="BF187" s="197">
        <f aca="true" t="shared" si="35" ref="BF187:BF206">IF(N187="snížená",J187,0)</f>
        <v>0</v>
      </c>
      <c r="BG187" s="197">
        <f aca="true" t="shared" si="36" ref="BG187:BG206">IF(N187="zákl. přenesená",J187,0)</f>
        <v>0</v>
      </c>
      <c r="BH187" s="197">
        <f aca="true" t="shared" si="37" ref="BH187:BH206">IF(N187="sníž. přenesená",J187,0)</f>
        <v>0</v>
      </c>
      <c r="BI187" s="197">
        <f aca="true" t="shared" si="38" ref="BI187:BI206">IF(N187="nulová",J187,0)</f>
        <v>0</v>
      </c>
      <c r="BJ187" s="14" t="s">
        <v>87</v>
      </c>
      <c r="BK187" s="197">
        <f aca="true" t="shared" si="39" ref="BK187:BK206">ROUND(I187*H187,1)</f>
        <v>0</v>
      </c>
      <c r="BL187" s="14" t="s">
        <v>193</v>
      </c>
      <c r="BM187" s="196" t="s">
        <v>660</v>
      </c>
    </row>
    <row r="188" spans="1:65" s="2" customFormat="1" ht="16.5" customHeight="1">
      <c r="A188" s="31"/>
      <c r="B188" s="32"/>
      <c r="C188" s="184" t="s">
        <v>421</v>
      </c>
      <c r="D188" s="184" t="s">
        <v>189</v>
      </c>
      <c r="E188" s="185" t="s">
        <v>2144</v>
      </c>
      <c r="F188" s="186" t="s">
        <v>2145</v>
      </c>
      <c r="G188" s="187" t="s">
        <v>2131</v>
      </c>
      <c r="H188" s="188">
        <v>1</v>
      </c>
      <c r="I188" s="189"/>
      <c r="J188" s="190">
        <f t="shared" si="30"/>
        <v>0</v>
      </c>
      <c r="K188" s="191"/>
      <c r="L188" s="36"/>
      <c r="M188" s="192" t="s">
        <v>1</v>
      </c>
      <c r="N188" s="193" t="s">
        <v>44</v>
      </c>
      <c r="O188" s="68"/>
      <c r="P188" s="194">
        <f t="shared" si="31"/>
        <v>0</v>
      </c>
      <c r="Q188" s="194">
        <v>0</v>
      </c>
      <c r="R188" s="194">
        <f t="shared" si="32"/>
        <v>0</v>
      </c>
      <c r="S188" s="194">
        <v>0</v>
      </c>
      <c r="T188" s="195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193</v>
      </c>
      <c r="AT188" s="196" t="s">
        <v>189</v>
      </c>
      <c r="AU188" s="196" t="s">
        <v>87</v>
      </c>
      <c r="AY188" s="14" t="s">
        <v>186</v>
      </c>
      <c r="BE188" s="197">
        <f t="shared" si="34"/>
        <v>0</v>
      </c>
      <c r="BF188" s="197">
        <f t="shared" si="35"/>
        <v>0</v>
      </c>
      <c r="BG188" s="197">
        <f t="shared" si="36"/>
        <v>0</v>
      </c>
      <c r="BH188" s="197">
        <f t="shared" si="37"/>
        <v>0</v>
      </c>
      <c r="BI188" s="197">
        <f t="shared" si="38"/>
        <v>0</v>
      </c>
      <c r="BJ188" s="14" t="s">
        <v>87</v>
      </c>
      <c r="BK188" s="197">
        <f t="shared" si="39"/>
        <v>0</v>
      </c>
      <c r="BL188" s="14" t="s">
        <v>193</v>
      </c>
      <c r="BM188" s="196" t="s">
        <v>669</v>
      </c>
    </row>
    <row r="189" spans="1:65" s="2" customFormat="1" ht="16.5" customHeight="1">
      <c r="A189" s="31"/>
      <c r="B189" s="32"/>
      <c r="C189" s="184" t="s">
        <v>425</v>
      </c>
      <c r="D189" s="184" t="s">
        <v>189</v>
      </c>
      <c r="E189" s="185" t="s">
        <v>2182</v>
      </c>
      <c r="F189" s="186" t="s">
        <v>2183</v>
      </c>
      <c r="G189" s="187" t="s">
        <v>2131</v>
      </c>
      <c r="H189" s="188">
        <v>1</v>
      </c>
      <c r="I189" s="189"/>
      <c r="J189" s="190">
        <f t="shared" si="30"/>
        <v>0</v>
      </c>
      <c r="K189" s="191"/>
      <c r="L189" s="36"/>
      <c r="M189" s="192" t="s">
        <v>1</v>
      </c>
      <c r="N189" s="193" t="s">
        <v>44</v>
      </c>
      <c r="O189" s="68"/>
      <c r="P189" s="194">
        <f t="shared" si="31"/>
        <v>0</v>
      </c>
      <c r="Q189" s="194">
        <v>0</v>
      </c>
      <c r="R189" s="194">
        <f t="shared" si="32"/>
        <v>0</v>
      </c>
      <c r="S189" s="194">
        <v>0</v>
      </c>
      <c r="T189" s="195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193</v>
      </c>
      <c r="AT189" s="196" t="s">
        <v>189</v>
      </c>
      <c r="AU189" s="196" t="s">
        <v>87</v>
      </c>
      <c r="AY189" s="14" t="s">
        <v>186</v>
      </c>
      <c r="BE189" s="197">
        <f t="shared" si="34"/>
        <v>0</v>
      </c>
      <c r="BF189" s="197">
        <f t="shared" si="35"/>
        <v>0</v>
      </c>
      <c r="BG189" s="197">
        <f t="shared" si="36"/>
        <v>0</v>
      </c>
      <c r="BH189" s="197">
        <f t="shared" si="37"/>
        <v>0</v>
      </c>
      <c r="BI189" s="197">
        <f t="shared" si="38"/>
        <v>0</v>
      </c>
      <c r="BJ189" s="14" t="s">
        <v>87</v>
      </c>
      <c r="BK189" s="197">
        <f t="shared" si="39"/>
        <v>0</v>
      </c>
      <c r="BL189" s="14" t="s">
        <v>193</v>
      </c>
      <c r="BM189" s="196" t="s">
        <v>678</v>
      </c>
    </row>
    <row r="190" spans="1:65" s="2" customFormat="1" ht="16.5" customHeight="1">
      <c r="A190" s="31"/>
      <c r="B190" s="32"/>
      <c r="C190" s="184" t="s">
        <v>429</v>
      </c>
      <c r="D190" s="184" t="s">
        <v>189</v>
      </c>
      <c r="E190" s="185" t="s">
        <v>2184</v>
      </c>
      <c r="F190" s="186" t="s">
        <v>2185</v>
      </c>
      <c r="G190" s="187" t="s">
        <v>2131</v>
      </c>
      <c r="H190" s="188">
        <v>2</v>
      </c>
      <c r="I190" s="189"/>
      <c r="J190" s="190">
        <f t="shared" si="30"/>
        <v>0</v>
      </c>
      <c r="K190" s="191"/>
      <c r="L190" s="36"/>
      <c r="M190" s="192" t="s">
        <v>1</v>
      </c>
      <c r="N190" s="193" t="s">
        <v>44</v>
      </c>
      <c r="O190" s="68"/>
      <c r="P190" s="194">
        <f t="shared" si="31"/>
        <v>0</v>
      </c>
      <c r="Q190" s="194">
        <v>0</v>
      </c>
      <c r="R190" s="194">
        <f t="shared" si="32"/>
        <v>0</v>
      </c>
      <c r="S190" s="194">
        <v>0</v>
      </c>
      <c r="T190" s="195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193</v>
      </c>
      <c r="AT190" s="196" t="s">
        <v>189</v>
      </c>
      <c r="AU190" s="196" t="s">
        <v>87</v>
      </c>
      <c r="AY190" s="14" t="s">
        <v>186</v>
      </c>
      <c r="BE190" s="197">
        <f t="shared" si="34"/>
        <v>0</v>
      </c>
      <c r="BF190" s="197">
        <f t="shared" si="35"/>
        <v>0</v>
      </c>
      <c r="BG190" s="197">
        <f t="shared" si="36"/>
        <v>0</v>
      </c>
      <c r="BH190" s="197">
        <f t="shared" si="37"/>
        <v>0</v>
      </c>
      <c r="BI190" s="197">
        <f t="shared" si="38"/>
        <v>0</v>
      </c>
      <c r="BJ190" s="14" t="s">
        <v>87</v>
      </c>
      <c r="BK190" s="197">
        <f t="shared" si="39"/>
        <v>0</v>
      </c>
      <c r="BL190" s="14" t="s">
        <v>193</v>
      </c>
      <c r="BM190" s="196" t="s">
        <v>686</v>
      </c>
    </row>
    <row r="191" spans="1:65" s="2" customFormat="1" ht="16.5" customHeight="1">
      <c r="A191" s="31"/>
      <c r="B191" s="32"/>
      <c r="C191" s="184" t="s">
        <v>433</v>
      </c>
      <c r="D191" s="184" t="s">
        <v>189</v>
      </c>
      <c r="E191" s="185" t="s">
        <v>2150</v>
      </c>
      <c r="F191" s="186" t="s">
        <v>2151</v>
      </c>
      <c r="G191" s="187" t="s">
        <v>2131</v>
      </c>
      <c r="H191" s="188">
        <v>1</v>
      </c>
      <c r="I191" s="189"/>
      <c r="J191" s="190">
        <f t="shared" si="30"/>
        <v>0</v>
      </c>
      <c r="K191" s="191"/>
      <c r="L191" s="36"/>
      <c r="M191" s="192" t="s">
        <v>1</v>
      </c>
      <c r="N191" s="193" t="s">
        <v>44</v>
      </c>
      <c r="O191" s="68"/>
      <c r="P191" s="194">
        <f t="shared" si="31"/>
        <v>0</v>
      </c>
      <c r="Q191" s="194">
        <v>0</v>
      </c>
      <c r="R191" s="194">
        <f t="shared" si="32"/>
        <v>0</v>
      </c>
      <c r="S191" s="194">
        <v>0</v>
      </c>
      <c r="T191" s="195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193</v>
      </c>
      <c r="AT191" s="196" t="s">
        <v>189</v>
      </c>
      <c r="AU191" s="196" t="s">
        <v>87</v>
      </c>
      <c r="AY191" s="14" t="s">
        <v>186</v>
      </c>
      <c r="BE191" s="197">
        <f t="shared" si="34"/>
        <v>0</v>
      </c>
      <c r="BF191" s="197">
        <f t="shared" si="35"/>
        <v>0</v>
      </c>
      <c r="BG191" s="197">
        <f t="shared" si="36"/>
        <v>0</v>
      </c>
      <c r="BH191" s="197">
        <f t="shared" si="37"/>
        <v>0</v>
      </c>
      <c r="BI191" s="197">
        <f t="shared" si="38"/>
        <v>0</v>
      </c>
      <c r="BJ191" s="14" t="s">
        <v>87</v>
      </c>
      <c r="BK191" s="197">
        <f t="shared" si="39"/>
        <v>0</v>
      </c>
      <c r="BL191" s="14" t="s">
        <v>193</v>
      </c>
      <c r="BM191" s="196" t="s">
        <v>694</v>
      </c>
    </row>
    <row r="192" spans="1:65" s="2" customFormat="1" ht="16.5" customHeight="1">
      <c r="A192" s="31"/>
      <c r="B192" s="32"/>
      <c r="C192" s="184" t="s">
        <v>437</v>
      </c>
      <c r="D192" s="184" t="s">
        <v>189</v>
      </c>
      <c r="E192" s="185" t="s">
        <v>2152</v>
      </c>
      <c r="F192" s="186" t="s">
        <v>2153</v>
      </c>
      <c r="G192" s="187" t="s">
        <v>2131</v>
      </c>
      <c r="H192" s="188">
        <v>1</v>
      </c>
      <c r="I192" s="189"/>
      <c r="J192" s="190">
        <f t="shared" si="30"/>
        <v>0</v>
      </c>
      <c r="K192" s="191"/>
      <c r="L192" s="36"/>
      <c r="M192" s="192" t="s">
        <v>1</v>
      </c>
      <c r="N192" s="193" t="s">
        <v>44</v>
      </c>
      <c r="O192" s="68"/>
      <c r="P192" s="194">
        <f t="shared" si="31"/>
        <v>0</v>
      </c>
      <c r="Q192" s="194">
        <v>0</v>
      </c>
      <c r="R192" s="194">
        <f t="shared" si="32"/>
        <v>0</v>
      </c>
      <c r="S192" s="194">
        <v>0</v>
      </c>
      <c r="T192" s="195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193</v>
      </c>
      <c r="AT192" s="196" t="s">
        <v>189</v>
      </c>
      <c r="AU192" s="196" t="s">
        <v>87</v>
      </c>
      <c r="AY192" s="14" t="s">
        <v>186</v>
      </c>
      <c r="BE192" s="197">
        <f t="shared" si="34"/>
        <v>0</v>
      </c>
      <c r="BF192" s="197">
        <f t="shared" si="35"/>
        <v>0</v>
      </c>
      <c r="BG192" s="197">
        <f t="shared" si="36"/>
        <v>0</v>
      </c>
      <c r="BH192" s="197">
        <f t="shared" si="37"/>
        <v>0</v>
      </c>
      <c r="BI192" s="197">
        <f t="shared" si="38"/>
        <v>0</v>
      </c>
      <c r="BJ192" s="14" t="s">
        <v>87</v>
      </c>
      <c r="BK192" s="197">
        <f t="shared" si="39"/>
        <v>0</v>
      </c>
      <c r="BL192" s="14" t="s">
        <v>193</v>
      </c>
      <c r="BM192" s="196" t="s">
        <v>702</v>
      </c>
    </row>
    <row r="193" spans="1:65" s="2" customFormat="1" ht="16.5" customHeight="1">
      <c r="A193" s="31"/>
      <c r="B193" s="32"/>
      <c r="C193" s="184" t="s">
        <v>443</v>
      </c>
      <c r="D193" s="184" t="s">
        <v>189</v>
      </c>
      <c r="E193" s="185" t="s">
        <v>2186</v>
      </c>
      <c r="F193" s="186" t="s">
        <v>2187</v>
      </c>
      <c r="G193" s="187" t="s">
        <v>2131</v>
      </c>
      <c r="H193" s="188">
        <v>2</v>
      </c>
      <c r="I193" s="189"/>
      <c r="J193" s="190">
        <f t="shared" si="30"/>
        <v>0</v>
      </c>
      <c r="K193" s="191"/>
      <c r="L193" s="36"/>
      <c r="M193" s="192" t="s">
        <v>1</v>
      </c>
      <c r="N193" s="193" t="s">
        <v>44</v>
      </c>
      <c r="O193" s="68"/>
      <c r="P193" s="194">
        <f t="shared" si="31"/>
        <v>0</v>
      </c>
      <c r="Q193" s="194">
        <v>0</v>
      </c>
      <c r="R193" s="194">
        <f t="shared" si="32"/>
        <v>0</v>
      </c>
      <c r="S193" s="194">
        <v>0</v>
      </c>
      <c r="T193" s="195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193</v>
      </c>
      <c r="AT193" s="196" t="s">
        <v>189</v>
      </c>
      <c r="AU193" s="196" t="s">
        <v>87</v>
      </c>
      <c r="AY193" s="14" t="s">
        <v>186</v>
      </c>
      <c r="BE193" s="197">
        <f t="shared" si="34"/>
        <v>0</v>
      </c>
      <c r="BF193" s="197">
        <f t="shared" si="35"/>
        <v>0</v>
      </c>
      <c r="BG193" s="197">
        <f t="shared" si="36"/>
        <v>0</v>
      </c>
      <c r="BH193" s="197">
        <f t="shared" si="37"/>
        <v>0</v>
      </c>
      <c r="BI193" s="197">
        <f t="shared" si="38"/>
        <v>0</v>
      </c>
      <c r="BJ193" s="14" t="s">
        <v>87</v>
      </c>
      <c r="BK193" s="197">
        <f t="shared" si="39"/>
        <v>0</v>
      </c>
      <c r="BL193" s="14" t="s">
        <v>193</v>
      </c>
      <c r="BM193" s="196" t="s">
        <v>710</v>
      </c>
    </row>
    <row r="194" spans="1:65" s="2" customFormat="1" ht="16.5" customHeight="1">
      <c r="A194" s="31"/>
      <c r="B194" s="32"/>
      <c r="C194" s="184" t="s">
        <v>447</v>
      </c>
      <c r="D194" s="184" t="s">
        <v>189</v>
      </c>
      <c r="E194" s="185" t="s">
        <v>2188</v>
      </c>
      <c r="F194" s="186" t="s">
        <v>2189</v>
      </c>
      <c r="G194" s="187" t="s">
        <v>2131</v>
      </c>
      <c r="H194" s="188">
        <v>1</v>
      </c>
      <c r="I194" s="189"/>
      <c r="J194" s="190">
        <f t="shared" si="30"/>
        <v>0</v>
      </c>
      <c r="K194" s="191"/>
      <c r="L194" s="36"/>
      <c r="M194" s="192" t="s">
        <v>1</v>
      </c>
      <c r="N194" s="193" t="s">
        <v>44</v>
      </c>
      <c r="O194" s="68"/>
      <c r="P194" s="194">
        <f t="shared" si="31"/>
        <v>0</v>
      </c>
      <c r="Q194" s="194">
        <v>0</v>
      </c>
      <c r="R194" s="194">
        <f t="shared" si="32"/>
        <v>0</v>
      </c>
      <c r="S194" s="194">
        <v>0</v>
      </c>
      <c r="T194" s="195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193</v>
      </c>
      <c r="AT194" s="196" t="s">
        <v>189</v>
      </c>
      <c r="AU194" s="196" t="s">
        <v>87</v>
      </c>
      <c r="AY194" s="14" t="s">
        <v>186</v>
      </c>
      <c r="BE194" s="197">
        <f t="shared" si="34"/>
        <v>0</v>
      </c>
      <c r="BF194" s="197">
        <f t="shared" si="35"/>
        <v>0</v>
      </c>
      <c r="BG194" s="197">
        <f t="shared" si="36"/>
        <v>0</v>
      </c>
      <c r="BH194" s="197">
        <f t="shared" si="37"/>
        <v>0</v>
      </c>
      <c r="BI194" s="197">
        <f t="shared" si="38"/>
        <v>0</v>
      </c>
      <c r="BJ194" s="14" t="s">
        <v>87</v>
      </c>
      <c r="BK194" s="197">
        <f t="shared" si="39"/>
        <v>0</v>
      </c>
      <c r="BL194" s="14" t="s">
        <v>193</v>
      </c>
      <c r="BM194" s="196" t="s">
        <v>718</v>
      </c>
    </row>
    <row r="195" spans="1:65" s="2" customFormat="1" ht="16.5" customHeight="1">
      <c r="A195" s="31"/>
      <c r="B195" s="32"/>
      <c r="C195" s="184" t="s">
        <v>452</v>
      </c>
      <c r="D195" s="184" t="s">
        <v>189</v>
      </c>
      <c r="E195" s="185" t="s">
        <v>2158</v>
      </c>
      <c r="F195" s="186" t="s">
        <v>2159</v>
      </c>
      <c r="G195" s="187" t="s">
        <v>2131</v>
      </c>
      <c r="H195" s="188">
        <v>1</v>
      </c>
      <c r="I195" s="189"/>
      <c r="J195" s="190">
        <f t="shared" si="30"/>
        <v>0</v>
      </c>
      <c r="K195" s="191"/>
      <c r="L195" s="36"/>
      <c r="M195" s="192" t="s">
        <v>1</v>
      </c>
      <c r="N195" s="193" t="s">
        <v>44</v>
      </c>
      <c r="O195" s="68"/>
      <c r="P195" s="194">
        <f t="shared" si="31"/>
        <v>0</v>
      </c>
      <c r="Q195" s="194">
        <v>0</v>
      </c>
      <c r="R195" s="194">
        <f t="shared" si="32"/>
        <v>0</v>
      </c>
      <c r="S195" s="194">
        <v>0</v>
      </c>
      <c r="T195" s="195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193</v>
      </c>
      <c r="AT195" s="196" t="s">
        <v>189</v>
      </c>
      <c r="AU195" s="196" t="s">
        <v>87</v>
      </c>
      <c r="AY195" s="14" t="s">
        <v>186</v>
      </c>
      <c r="BE195" s="197">
        <f t="shared" si="34"/>
        <v>0</v>
      </c>
      <c r="BF195" s="197">
        <f t="shared" si="35"/>
        <v>0</v>
      </c>
      <c r="BG195" s="197">
        <f t="shared" si="36"/>
        <v>0</v>
      </c>
      <c r="BH195" s="197">
        <f t="shared" si="37"/>
        <v>0</v>
      </c>
      <c r="BI195" s="197">
        <f t="shared" si="38"/>
        <v>0</v>
      </c>
      <c r="BJ195" s="14" t="s">
        <v>87</v>
      </c>
      <c r="BK195" s="197">
        <f t="shared" si="39"/>
        <v>0</v>
      </c>
      <c r="BL195" s="14" t="s">
        <v>193</v>
      </c>
      <c r="BM195" s="196" t="s">
        <v>726</v>
      </c>
    </row>
    <row r="196" spans="1:65" s="2" customFormat="1" ht="16.5" customHeight="1">
      <c r="A196" s="31"/>
      <c r="B196" s="32"/>
      <c r="C196" s="184" t="s">
        <v>457</v>
      </c>
      <c r="D196" s="184" t="s">
        <v>189</v>
      </c>
      <c r="E196" s="185" t="s">
        <v>2160</v>
      </c>
      <c r="F196" s="186" t="s">
        <v>2161</v>
      </c>
      <c r="G196" s="187" t="s">
        <v>2131</v>
      </c>
      <c r="H196" s="188">
        <v>1</v>
      </c>
      <c r="I196" s="189"/>
      <c r="J196" s="190">
        <f t="shared" si="30"/>
        <v>0</v>
      </c>
      <c r="K196" s="191"/>
      <c r="L196" s="36"/>
      <c r="M196" s="192" t="s">
        <v>1</v>
      </c>
      <c r="N196" s="193" t="s">
        <v>44</v>
      </c>
      <c r="O196" s="68"/>
      <c r="P196" s="194">
        <f t="shared" si="31"/>
        <v>0</v>
      </c>
      <c r="Q196" s="194">
        <v>0</v>
      </c>
      <c r="R196" s="194">
        <f t="shared" si="32"/>
        <v>0</v>
      </c>
      <c r="S196" s="194">
        <v>0</v>
      </c>
      <c r="T196" s="195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193</v>
      </c>
      <c r="AT196" s="196" t="s">
        <v>189</v>
      </c>
      <c r="AU196" s="196" t="s">
        <v>87</v>
      </c>
      <c r="AY196" s="14" t="s">
        <v>186</v>
      </c>
      <c r="BE196" s="197">
        <f t="shared" si="34"/>
        <v>0</v>
      </c>
      <c r="BF196" s="197">
        <f t="shared" si="35"/>
        <v>0</v>
      </c>
      <c r="BG196" s="197">
        <f t="shared" si="36"/>
        <v>0</v>
      </c>
      <c r="BH196" s="197">
        <f t="shared" si="37"/>
        <v>0</v>
      </c>
      <c r="BI196" s="197">
        <f t="shared" si="38"/>
        <v>0</v>
      </c>
      <c r="BJ196" s="14" t="s">
        <v>87</v>
      </c>
      <c r="BK196" s="197">
        <f t="shared" si="39"/>
        <v>0</v>
      </c>
      <c r="BL196" s="14" t="s">
        <v>193</v>
      </c>
      <c r="BM196" s="196" t="s">
        <v>736</v>
      </c>
    </row>
    <row r="197" spans="1:65" s="2" customFormat="1" ht="16.5" customHeight="1">
      <c r="A197" s="31"/>
      <c r="B197" s="32"/>
      <c r="C197" s="184" t="s">
        <v>462</v>
      </c>
      <c r="D197" s="184" t="s">
        <v>189</v>
      </c>
      <c r="E197" s="185" t="s">
        <v>2129</v>
      </c>
      <c r="F197" s="186" t="s">
        <v>2130</v>
      </c>
      <c r="G197" s="187" t="s">
        <v>2131</v>
      </c>
      <c r="H197" s="188">
        <v>2</v>
      </c>
      <c r="I197" s="189"/>
      <c r="J197" s="190">
        <f t="shared" si="30"/>
        <v>0</v>
      </c>
      <c r="K197" s="191"/>
      <c r="L197" s="36"/>
      <c r="M197" s="192" t="s">
        <v>1</v>
      </c>
      <c r="N197" s="193" t="s">
        <v>44</v>
      </c>
      <c r="O197" s="68"/>
      <c r="P197" s="194">
        <f t="shared" si="31"/>
        <v>0</v>
      </c>
      <c r="Q197" s="194">
        <v>0</v>
      </c>
      <c r="R197" s="194">
        <f t="shared" si="32"/>
        <v>0</v>
      </c>
      <c r="S197" s="194">
        <v>0</v>
      </c>
      <c r="T197" s="195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193</v>
      </c>
      <c r="AT197" s="196" t="s">
        <v>189</v>
      </c>
      <c r="AU197" s="196" t="s">
        <v>87</v>
      </c>
      <c r="AY197" s="14" t="s">
        <v>186</v>
      </c>
      <c r="BE197" s="197">
        <f t="shared" si="34"/>
        <v>0</v>
      </c>
      <c r="BF197" s="197">
        <f t="shared" si="35"/>
        <v>0</v>
      </c>
      <c r="BG197" s="197">
        <f t="shared" si="36"/>
        <v>0</v>
      </c>
      <c r="BH197" s="197">
        <f t="shared" si="37"/>
        <v>0</v>
      </c>
      <c r="BI197" s="197">
        <f t="shared" si="38"/>
        <v>0</v>
      </c>
      <c r="BJ197" s="14" t="s">
        <v>87</v>
      </c>
      <c r="BK197" s="197">
        <f t="shared" si="39"/>
        <v>0</v>
      </c>
      <c r="BL197" s="14" t="s">
        <v>193</v>
      </c>
      <c r="BM197" s="196" t="s">
        <v>744</v>
      </c>
    </row>
    <row r="198" spans="1:65" s="2" customFormat="1" ht="16.5" customHeight="1">
      <c r="A198" s="31"/>
      <c r="B198" s="32"/>
      <c r="C198" s="184" t="s">
        <v>466</v>
      </c>
      <c r="D198" s="184" t="s">
        <v>189</v>
      </c>
      <c r="E198" s="185" t="s">
        <v>2162</v>
      </c>
      <c r="F198" s="186" t="s">
        <v>2163</v>
      </c>
      <c r="G198" s="187" t="s">
        <v>2131</v>
      </c>
      <c r="H198" s="188">
        <v>3</v>
      </c>
      <c r="I198" s="189"/>
      <c r="J198" s="190">
        <f t="shared" si="30"/>
        <v>0</v>
      </c>
      <c r="K198" s="191"/>
      <c r="L198" s="36"/>
      <c r="M198" s="192" t="s">
        <v>1</v>
      </c>
      <c r="N198" s="193" t="s">
        <v>44</v>
      </c>
      <c r="O198" s="68"/>
      <c r="P198" s="194">
        <f t="shared" si="31"/>
        <v>0</v>
      </c>
      <c r="Q198" s="194">
        <v>0</v>
      </c>
      <c r="R198" s="194">
        <f t="shared" si="32"/>
        <v>0</v>
      </c>
      <c r="S198" s="194">
        <v>0</v>
      </c>
      <c r="T198" s="195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193</v>
      </c>
      <c r="AT198" s="196" t="s">
        <v>189</v>
      </c>
      <c r="AU198" s="196" t="s">
        <v>87</v>
      </c>
      <c r="AY198" s="14" t="s">
        <v>186</v>
      </c>
      <c r="BE198" s="197">
        <f t="shared" si="34"/>
        <v>0</v>
      </c>
      <c r="BF198" s="197">
        <f t="shared" si="35"/>
        <v>0</v>
      </c>
      <c r="BG198" s="197">
        <f t="shared" si="36"/>
        <v>0</v>
      </c>
      <c r="BH198" s="197">
        <f t="shared" si="37"/>
        <v>0</v>
      </c>
      <c r="BI198" s="197">
        <f t="shared" si="38"/>
        <v>0</v>
      </c>
      <c r="BJ198" s="14" t="s">
        <v>87</v>
      </c>
      <c r="BK198" s="197">
        <f t="shared" si="39"/>
        <v>0</v>
      </c>
      <c r="BL198" s="14" t="s">
        <v>193</v>
      </c>
      <c r="BM198" s="196" t="s">
        <v>753</v>
      </c>
    </row>
    <row r="199" spans="1:65" s="2" customFormat="1" ht="16.5" customHeight="1">
      <c r="A199" s="31"/>
      <c r="B199" s="32"/>
      <c r="C199" s="184" t="s">
        <v>470</v>
      </c>
      <c r="D199" s="184" t="s">
        <v>189</v>
      </c>
      <c r="E199" s="185" t="s">
        <v>2164</v>
      </c>
      <c r="F199" s="186" t="s">
        <v>2165</v>
      </c>
      <c r="G199" s="187" t="s">
        <v>2131</v>
      </c>
      <c r="H199" s="188">
        <v>5</v>
      </c>
      <c r="I199" s="189"/>
      <c r="J199" s="190">
        <f t="shared" si="30"/>
        <v>0</v>
      </c>
      <c r="K199" s="191"/>
      <c r="L199" s="36"/>
      <c r="M199" s="192" t="s">
        <v>1</v>
      </c>
      <c r="N199" s="193" t="s">
        <v>44</v>
      </c>
      <c r="O199" s="68"/>
      <c r="P199" s="194">
        <f t="shared" si="31"/>
        <v>0</v>
      </c>
      <c r="Q199" s="194">
        <v>0</v>
      </c>
      <c r="R199" s="194">
        <f t="shared" si="32"/>
        <v>0</v>
      </c>
      <c r="S199" s="194">
        <v>0</v>
      </c>
      <c r="T199" s="195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193</v>
      </c>
      <c r="AT199" s="196" t="s">
        <v>189</v>
      </c>
      <c r="AU199" s="196" t="s">
        <v>87</v>
      </c>
      <c r="AY199" s="14" t="s">
        <v>186</v>
      </c>
      <c r="BE199" s="197">
        <f t="shared" si="34"/>
        <v>0</v>
      </c>
      <c r="BF199" s="197">
        <f t="shared" si="35"/>
        <v>0</v>
      </c>
      <c r="BG199" s="197">
        <f t="shared" si="36"/>
        <v>0</v>
      </c>
      <c r="BH199" s="197">
        <f t="shared" si="37"/>
        <v>0</v>
      </c>
      <c r="BI199" s="197">
        <f t="shared" si="38"/>
        <v>0</v>
      </c>
      <c r="BJ199" s="14" t="s">
        <v>87</v>
      </c>
      <c r="BK199" s="197">
        <f t="shared" si="39"/>
        <v>0</v>
      </c>
      <c r="BL199" s="14" t="s">
        <v>193</v>
      </c>
      <c r="BM199" s="196" t="s">
        <v>761</v>
      </c>
    </row>
    <row r="200" spans="1:65" s="2" customFormat="1" ht="16.5" customHeight="1">
      <c r="A200" s="31"/>
      <c r="B200" s="32"/>
      <c r="C200" s="184" t="s">
        <v>474</v>
      </c>
      <c r="D200" s="184" t="s">
        <v>189</v>
      </c>
      <c r="E200" s="185" t="s">
        <v>2132</v>
      </c>
      <c r="F200" s="186" t="s">
        <v>2133</v>
      </c>
      <c r="G200" s="187" t="s">
        <v>2131</v>
      </c>
      <c r="H200" s="188">
        <v>1</v>
      </c>
      <c r="I200" s="189"/>
      <c r="J200" s="190">
        <f t="shared" si="30"/>
        <v>0</v>
      </c>
      <c r="K200" s="191"/>
      <c r="L200" s="36"/>
      <c r="M200" s="192" t="s">
        <v>1</v>
      </c>
      <c r="N200" s="193" t="s">
        <v>44</v>
      </c>
      <c r="O200" s="68"/>
      <c r="P200" s="194">
        <f t="shared" si="31"/>
        <v>0</v>
      </c>
      <c r="Q200" s="194">
        <v>0</v>
      </c>
      <c r="R200" s="194">
        <f t="shared" si="32"/>
        <v>0</v>
      </c>
      <c r="S200" s="194">
        <v>0</v>
      </c>
      <c r="T200" s="195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193</v>
      </c>
      <c r="AT200" s="196" t="s">
        <v>189</v>
      </c>
      <c r="AU200" s="196" t="s">
        <v>87</v>
      </c>
      <c r="AY200" s="14" t="s">
        <v>186</v>
      </c>
      <c r="BE200" s="197">
        <f t="shared" si="34"/>
        <v>0</v>
      </c>
      <c r="BF200" s="197">
        <f t="shared" si="35"/>
        <v>0</v>
      </c>
      <c r="BG200" s="197">
        <f t="shared" si="36"/>
        <v>0</v>
      </c>
      <c r="BH200" s="197">
        <f t="shared" si="37"/>
        <v>0</v>
      </c>
      <c r="BI200" s="197">
        <f t="shared" si="38"/>
        <v>0</v>
      </c>
      <c r="BJ200" s="14" t="s">
        <v>87</v>
      </c>
      <c r="BK200" s="197">
        <f t="shared" si="39"/>
        <v>0</v>
      </c>
      <c r="BL200" s="14" t="s">
        <v>193</v>
      </c>
      <c r="BM200" s="196" t="s">
        <v>769</v>
      </c>
    </row>
    <row r="201" spans="1:65" s="2" customFormat="1" ht="16.5" customHeight="1">
      <c r="A201" s="31"/>
      <c r="B201" s="32"/>
      <c r="C201" s="184" t="s">
        <v>479</v>
      </c>
      <c r="D201" s="184" t="s">
        <v>189</v>
      </c>
      <c r="E201" s="185" t="s">
        <v>2166</v>
      </c>
      <c r="F201" s="186" t="s">
        <v>2167</v>
      </c>
      <c r="G201" s="187" t="s">
        <v>2131</v>
      </c>
      <c r="H201" s="188">
        <v>6</v>
      </c>
      <c r="I201" s="189"/>
      <c r="J201" s="190">
        <f t="shared" si="30"/>
        <v>0</v>
      </c>
      <c r="K201" s="191"/>
      <c r="L201" s="36"/>
      <c r="M201" s="192" t="s">
        <v>1</v>
      </c>
      <c r="N201" s="193" t="s">
        <v>44</v>
      </c>
      <c r="O201" s="68"/>
      <c r="P201" s="194">
        <f t="shared" si="31"/>
        <v>0</v>
      </c>
      <c r="Q201" s="194">
        <v>0</v>
      </c>
      <c r="R201" s="194">
        <f t="shared" si="32"/>
        <v>0</v>
      </c>
      <c r="S201" s="194">
        <v>0</v>
      </c>
      <c r="T201" s="195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193</v>
      </c>
      <c r="AT201" s="196" t="s">
        <v>189</v>
      </c>
      <c r="AU201" s="196" t="s">
        <v>87</v>
      </c>
      <c r="AY201" s="14" t="s">
        <v>186</v>
      </c>
      <c r="BE201" s="197">
        <f t="shared" si="34"/>
        <v>0</v>
      </c>
      <c r="BF201" s="197">
        <f t="shared" si="35"/>
        <v>0</v>
      </c>
      <c r="BG201" s="197">
        <f t="shared" si="36"/>
        <v>0</v>
      </c>
      <c r="BH201" s="197">
        <f t="shared" si="37"/>
        <v>0</v>
      </c>
      <c r="BI201" s="197">
        <f t="shared" si="38"/>
        <v>0</v>
      </c>
      <c r="BJ201" s="14" t="s">
        <v>87</v>
      </c>
      <c r="BK201" s="197">
        <f t="shared" si="39"/>
        <v>0</v>
      </c>
      <c r="BL201" s="14" t="s">
        <v>193</v>
      </c>
      <c r="BM201" s="196" t="s">
        <v>777</v>
      </c>
    </row>
    <row r="202" spans="1:65" s="2" customFormat="1" ht="16.5" customHeight="1">
      <c r="A202" s="31"/>
      <c r="B202" s="32"/>
      <c r="C202" s="184" t="s">
        <v>484</v>
      </c>
      <c r="D202" s="184" t="s">
        <v>189</v>
      </c>
      <c r="E202" s="185" t="s">
        <v>2168</v>
      </c>
      <c r="F202" s="186" t="s">
        <v>2169</v>
      </c>
      <c r="G202" s="187" t="s">
        <v>2131</v>
      </c>
      <c r="H202" s="188">
        <v>4</v>
      </c>
      <c r="I202" s="189"/>
      <c r="J202" s="190">
        <f t="shared" si="30"/>
        <v>0</v>
      </c>
      <c r="K202" s="191"/>
      <c r="L202" s="36"/>
      <c r="M202" s="192" t="s">
        <v>1</v>
      </c>
      <c r="N202" s="193" t="s">
        <v>44</v>
      </c>
      <c r="O202" s="68"/>
      <c r="P202" s="194">
        <f t="shared" si="31"/>
        <v>0</v>
      </c>
      <c r="Q202" s="194">
        <v>0</v>
      </c>
      <c r="R202" s="194">
        <f t="shared" si="32"/>
        <v>0</v>
      </c>
      <c r="S202" s="194">
        <v>0</v>
      </c>
      <c r="T202" s="195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193</v>
      </c>
      <c r="AT202" s="196" t="s">
        <v>189</v>
      </c>
      <c r="AU202" s="196" t="s">
        <v>87</v>
      </c>
      <c r="AY202" s="14" t="s">
        <v>186</v>
      </c>
      <c r="BE202" s="197">
        <f t="shared" si="34"/>
        <v>0</v>
      </c>
      <c r="BF202" s="197">
        <f t="shared" si="35"/>
        <v>0</v>
      </c>
      <c r="BG202" s="197">
        <f t="shared" si="36"/>
        <v>0</v>
      </c>
      <c r="BH202" s="197">
        <f t="shared" si="37"/>
        <v>0</v>
      </c>
      <c r="BI202" s="197">
        <f t="shared" si="38"/>
        <v>0</v>
      </c>
      <c r="BJ202" s="14" t="s">
        <v>87</v>
      </c>
      <c r="BK202" s="197">
        <f t="shared" si="39"/>
        <v>0</v>
      </c>
      <c r="BL202" s="14" t="s">
        <v>193</v>
      </c>
      <c r="BM202" s="196" t="s">
        <v>787</v>
      </c>
    </row>
    <row r="203" spans="1:65" s="2" customFormat="1" ht="16.5" customHeight="1">
      <c r="A203" s="31"/>
      <c r="B203" s="32"/>
      <c r="C203" s="184" t="s">
        <v>488</v>
      </c>
      <c r="D203" s="184" t="s">
        <v>189</v>
      </c>
      <c r="E203" s="185" t="s">
        <v>2196</v>
      </c>
      <c r="F203" s="186" t="s">
        <v>2197</v>
      </c>
      <c r="G203" s="187" t="s">
        <v>2131</v>
      </c>
      <c r="H203" s="188">
        <v>1</v>
      </c>
      <c r="I203" s="189"/>
      <c r="J203" s="190">
        <f t="shared" si="30"/>
        <v>0</v>
      </c>
      <c r="K203" s="191"/>
      <c r="L203" s="36"/>
      <c r="M203" s="192" t="s">
        <v>1</v>
      </c>
      <c r="N203" s="193" t="s">
        <v>44</v>
      </c>
      <c r="O203" s="68"/>
      <c r="P203" s="194">
        <f t="shared" si="31"/>
        <v>0</v>
      </c>
      <c r="Q203" s="194">
        <v>0</v>
      </c>
      <c r="R203" s="194">
        <f t="shared" si="32"/>
        <v>0</v>
      </c>
      <c r="S203" s="194">
        <v>0</v>
      </c>
      <c r="T203" s="195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193</v>
      </c>
      <c r="AT203" s="196" t="s">
        <v>189</v>
      </c>
      <c r="AU203" s="196" t="s">
        <v>87</v>
      </c>
      <c r="AY203" s="14" t="s">
        <v>186</v>
      </c>
      <c r="BE203" s="197">
        <f t="shared" si="34"/>
        <v>0</v>
      </c>
      <c r="BF203" s="197">
        <f t="shared" si="35"/>
        <v>0</v>
      </c>
      <c r="BG203" s="197">
        <f t="shared" si="36"/>
        <v>0</v>
      </c>
      <c r="BH203" s="197">
        <f t="shared" si="37"/>
        <v>0</v>
      </c>
      <c r="BI203" s="197">
        <f t="shared" si="38"/>
        <v>0</v>
      </c>
      <c r="BJ203" s="14" t="s">
        <v>87</v>
      </c>
      <c r="BK203" s="197">
        <f t="shared" si="39"/>
        <v>0</v>
      </c>
      <c r="BL203" s="14" t="s">
        <v>193</v>
      </c>
      <c r="BM203" s="196" t="s">
        <v>795</v>
      </c>
    </row>
    <row r="204" spans="1:65" s="2" customFormat="1" ht="16.5" customHeight="1">
      <c r="A204" s="31"/>
      <c r="B204" s="32"/>
      <c r="C204" s="184" t="s">
        <v>492</v>
      </c>
      <c r="D204" s="184" t="s">
        <v>189</v>
      </c>
      <c r="E204" s="185" t="s">
        <v>2170</v>
      </c>
      <c r="F204" s="186" t="s">
        <v>2171</v>
      </c>
      <c r="G204" s="187" t="s">
        <v>2131</v>
      </c>
      <c r="H204" s="188">
        <v>2</v>
      </c>
      <c r="I204" s="189"/>
      <c r="J204" s="190">
        <f t="shared" si="30"/>
        <v>0</v>
      </c>
      <c r="K204" s="191"/>
      <c r="L204" s="36"/>
      <c r="M204" s="192" t="s">
        <v>1</v>
      </c>
      <c r="N204" s="193" t="s">
        <v>44</v>
      </c>
      <c r="O204" s="68"/>
      <c r="P204" s="194">
        <f t="shared" si="31"/>
        <v>0</v>
      </c>
      <c r="Q204" s="194">
        <v>0</v>
      </c>
      <c r="R204" s="194">
        <f t="shared" si="32"/>
        <v>0</v>
      </c>
      <c r="S204" s="194">
        <v>0</v>
      </c>
      <c r="T204" s="195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193</v>
      </c>
      <c r="AT204" s="196" t="s">
        <v>189</v>
      </c>
      <c r="AU204" s="196" t="s">
        <v>87</v>
      </c>
      <c r="AY204" s="14" t="s">
        <v>186</v>
      </c>
      <c r="BE204" s="197">
        <f t="shared" si="34"/>
        <v>0</v>
      </c>
      <c r="BF204" s="197">
        <f t="shared" si="35"/>
        <v>0</v>
      </c>
      <c r="BG204" s="197">
        <f t="shared" si="36"/>
        <v>0</v>
      </c>
      <c r="BH204" s="197">
        <f t="shared" si="37"/>
        <v>0</v>
      </c>
      <c r="BI204" s="197">
        <f t="shared" si="38"/>
        <v>0</v>
      </c>
      <c r="BJ204" s="14" t="s">
        <v>87</v>
      </c>
      <c r="BK204" s="197">
        <f t="shared" si="39"/>
        <v>0</v>
      </c>
      <c r="BL204" s="14" t="s">
        <v>193</v>
      </c>
      <c r="BM204" s="196" t="s">
        <v>803</v>
      </c>
    </row>
    <row r="205" spans="1:65" s="2" customFormat="1" ht="16.5" customHeight="1">
      <c r="A205" s="31"/>
      <c r="B205" s="32"/>
      <c r="C205" s="184" t="s">
        <v>496</v>
      </c>
      <c r="D205" s="184" t="s">
        <v>189</v>
      </c>
      <c r="E205" s="185" t="s">
        <v>2172</v>
      </c>
      <c r="F205" s="186" t="s">
        <v>2173</v>
      </c>
      <c r="G205" s="187" t="s">
        <v>2131</v>
      </c>
      <c r="H205" s="188">
        <v>1</v>
      </c>
      <c r="I205" s="189"/>
      <c r="J205" s="190">
        <f t="shared" si="30"/>
        <v>0</v>
      </c>
      <c r="K205" s="191"/>
      <c r="L205" s="36"/>
      <c r="M205" s="192" t="s">
        <v>1</v>
      </c>
      <c r="N205" s="193" t="s">
        <v>44</v>
      </c>
      <c r="O205" s="68"/>
      <c r="P205" s="194">
        <f t="shared" si="31"/>
        <v>0</v>
      </c>
      <c r="Q205" s="194">
        <v>0</v>
      </c>
      <c r="R205" s="194">
        <f t="shared" si="32"/>
        <v>0</v>
      </c>
      <c r="S205" s="194">
        <v>0</v>
      </c>
      <c r="T205" s="195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193</v>
      </c>
      <c r="AT205" s="196" t="s">
        <v>189</v>
      </c>
      <c r="AU205" s="196" t="s">
        <v>87</v>
      </c>
      <c r="AY205" s="14" t="s">
        <v>186</v>
      </c>
      <c r="BE205" s="197">
        <f t="shared" si="34"/>
        <v>0</v>
      </c>
      <c r="BF205" s="197">
        <f t="shared" si="35"/>
        <v>0</v>
      </c>
      <c r="BG205" s="197">
        <f t="shared" si="36"/>
        <v>0</v>
      </c>
      <c r="BH205" s="197">
        <f t="shared" si="37"/>
        <v>0</v>
      </c>
      <c r="BI205" s="197">
        <f t="shared" si="38"/>
        <v>0</v>
      </c>
      <c r="BJ205" s="14" t="s">
        <v>87</v>
      </c>
      <c r="BK205" s="197">
        <f t="shared" si="39"/>
        <v>0</v>
      </c>
      <c r="BL205" s="14" t="s">
        <v>193</v>
      </c>
      <c r="BM205" s="196" t="s">
        <v>813</v>
      </c>
    </row>
    <row r="206" spans="1:65" s="2" customFormat="1" ht="16.5" customHeight="1">
      <c r="A206" s="31"/>
      <c r="B206" s="32"/>
      <c r="C206" s="184" t="s">
        <v>500</v>
      </c>
      <c r="D206" s="184" t="s">
        <v>189</v>
      </c>
      <c r="E206" s="185" t="s">
        <v>2176</v>
      </c>
      <c r="F206" s="186" t="s">
        <v>2177</v>
      </c>
      <c r="G206" s="187" t="s">
        <v>2131</v>
      </c>
      <c r="H206" s="188">
        <v>1</v>
      </c>
      <c r="I206" s="189"/>
      <c r="J206" s="190">
        <f t="shared" si="30"/>
        <v>0</v>
      </c>
      <c r="K206" s="191"/>
      <c r="L206" s="36"/>
      <c r="M206" s="192" t="s">
        <v>1</v>
      </c>
      <c r="N206" s="193" t="s">
        <v>44</v>
      </c>
      <c r="O206" s="68"/>
      <c r="P206" s="194">
        <f t="shared" si="31"/>
        <v>0</v>
      </c>
      <c r="Q206" s="194">
        <v>0</v>
      </c>
      <c r="R206" s="194">
        <f t="shared" si="32"/>
        <v>0</v>
      </c>
      <c r="S206" s="194">
        <v>0</v>
      </c>
      <c r="T206" s="195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193</v>
      </c>
      <c r="AT206" s="196" t="s">
        <v>189</v>
      </c>
      <c r="AU206" s="196" t="s">
        <v>87</v>
      </c>
      <c r="AY206" s="14" t="s">
        <v>186</v>
      </c>
      <c r="BE206" s="197">
        <f t="shared" si="34"/>
        <v>0</v>
      </c>
      <c r="BF206" s="197">
        <f t="shared" si="35"/>
        <v>0</v>
      </c>
      <c r="BG206" s="197">
        <f t="shared" si="36"/>
        <v>0</v>
      </c>
      <c r="BH206" s="197">
        <f t="shared" si="37"/>
        <v>0</v>
      </c>
      <c r="BI206" s="197">
        <f t="shared" si="38"/>
        <v>0</v>
      </c>
      <c r="BJ206" s="14" t="s">
        <v>87</v>
      </c>
      <c r="BK206" s="197">
        <f t="shared" si="39"/>
        <v>0</v>
      </c>
      <c r="BL206" s="14" t="s">
        <v>193</v>
      </c>
      <c r="BM206" s="196" t="s">
        <v>821</v>
      </c>
    </row>
    <row r="207" spans="2:63" s="12" customFormat="1" ht="25.9" customHeight="1">
      <c r="B207" s="168"/>
      <c r="C207" s="169"/>
      <c r="D207" s="170" t="s">
        <v>78</v>
      </c>
      <c r="E207" s="171" t="s">
        <v>2202</v>
      </c>
      <c r="F207" s="171" t="s">
        <v>2203</v>
      </c>
      <c r="G207" s="169"/>
      <c r="H207" s="169"/>
      <c r="I207" s="172"/>
      <c r="J207" s="173">
        <f>BK207</f>
        <v>0</v>
      </c>
      <c r="K207" s="169"/>
      <c r="L207" s="174"/>
      <c r="M207" s="175"/>
      <c r="N207" s="176"/>
      <c r="O207" s="176"/>
      <c r="P207" s="177">
        <f>SUM(P208:P228)</f>
        <v>0</v>
      </c>
      <c r="Q207" s="176"/>
      <c r="R207" s="177">
        <f>SUM(R208:R228)</f>
        <v>0</v>
      </c>
      <c r="S207" s="176"/>
      <c r="T207" s="178">
        <f>SUM(T208:T228)</f>
        <v>0</v>
      </c>
      <c r="AR207" s="179" t="s">
        <v>87</v>
      </c>
      <c r="AT207" s="180" t="s">
        <v>78</v>
      </c>
      <c r="AU207" s="180" t="s">
        <v>79</v>
      </c>
      <c r="AY207" s="179" t="s">
        <v>186</v>
      </c>
      <c r="BK207" s="181">
        <f>SUM(BK208:BK228)</f>
        <v>0</v>
      </c>
    </row>
    <row r="208" spans="1:65" s="2" customFormat="1" ht="16.5" customHeight="1">
      <c r="A208" s="31"/>
      <c r="B208" s="32"/>
      <c r="C208" s="184" t="s">
        <v>506</v>
      </c>
      <c r="D208" s="184" t="s">
        <v>189</v>
      </c>
      <c r="E208" s="185" t="s">
        <v>2204</v>
      </c>
      <c r="F208" s="186" t="s">
        <v>2205</v>
      </c>
      <c r="G208" s="187" t="s">
        <v>2131</v>
      </c>
      <c r="H208" s="188">
        <v>1</v>
      </c>
      <c r="I208" s="189"/>
      <c r="J208" s="190">
        <f aca="true" t="shared" si="40" ref="J208:J228">ROUND(I208*H208,1)</f>
        <v>0</v>
      </c>
      <c r="K208" s="191"/>
      <c r="L208" s="36"/>
      <c r="M208" s="192" t="s">
        <v>1</v>
      </c>
      <c r="N208" s="193" t="s">
        <v>44</v>
      </c>
      <c r="O208" s="68"/>
      <c r="P208" s="194">
        <f aca="true" t="shared" si="41" ref="P208:P228">O208*H208</f>
        <v>0</v>
      </c>
      <c r="Q208" s="194">
        <v>0</v>
      </c>
      <c r="R208" s="194">
        <f aca="true" t="shared" si="42" ref="R208:R228">Q208*H208</f>
        <v>0</v>
      </c>
      <c r="S208" s="194">
        <v>0</v>
      </c>
      <c r="T208" s="195">
        <f aca="true" t="shared" si="43" ref="T208:T228"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193</v>
      </c>
      <c r="AT208" s="196" t="s">
        <v>189</v>
      </c>
      <c r="AU208" s="196" t="s">
        <v>87</v>
      </c>
      <c r="AY208" s="14" t="s">
        <v>186</v>
      </c>
      <c r="BE208" s="197">
        <f aca="true" t="shared" si="44" ref="BE208:BE228">IF(N208="základní",J208,0)</f>
        <v>0</v>
      </c>
      <c r="BF208" s="197">
        <f aca="true" t="shared" si="45" ref="BF208:BF228">IF(N208="snížená",J208,0)</f>
        <v>0</v>
      </c>
      <c r="BG208" s="197">
        <f aca="true" t="shared" si="46" ref="BG208:BG228">IF(N208="zákl. přenesená",J208,0)</f>
        <v>0</v>
      </c>
      <c r="BH208" s="197">
        <f aca="true" t="shared" si="47" ref="BH208:BH228">IF(N208="sníž. přenesená",J208,0)</f>
        <v>0</v>
      </c>
      <c r="BI208" s="197">
        <f aca="true" t="shared" si="48" ref="BI208:BI228">IF(N208="nulová",J208,0)</f>
        <v>0</v>
      </c>
      <c r="BJ208" s="14" t="s">
        <v>87</v>
      </c>
      <c r="BK208" s="197">
        <f aca="true" t="shared" si="49" ref="BK208:BK228">ROUND(I208*H208,1)</f>
        <v>0</v>
      </c>
      <c r="BL208" s="14" t="s">
        <v>193</v>
      </c>
      <c r="BM208" s="196" t="s">
        <v>829</v>
      </c>
    </row>
    <row r="209" spans="1:65" s="2" customFormat="1" ht="16.5" customHeight="1">
      <c r="A209" s="31"/>
      <c r="B209" s="32"/>
      <c r="C209" s="184" t="s">
        <v>510</v>
      </c>
      <c r="D209" s="184" t="s">
        <v>189</v>
      </c>
      <c r="E209" s="185" t="s">
        <v>2206</v>
      </c>
      <c r="F209" s="186" t="s">
        <v>2207</v>
      </c>
      <c r="G209" s="187" t="s">
        <v>2131</v>
      </c>
      <c r="H209" s="188">
        <v>1</v>
      </c>
      <c r="I209" s="189"/>
      <c r="J209" s="190">
        <f t="shared" si="40"/>
        <v>0</v>
      </c>
      <c r="K209" s="191"/>
      <c r="L209" s="36"/>
      <c r="M209" s="192" t="s">
        <v>1</v>
      </c>
      <c r="N209" s="193" t="s">
        <v>44</v>
      </c>
      <c r="O209" s="68"/>
      <c r="P209" s="194">
        <f t="shared" si="41"/>
        <v>0</v>
      </c>
      <c r="Q209" s="194">
        <v>0</v>
      </c>
      <c r="R209" s="194">
        <f t="shared" si="42"/>
        <v>0</v>
      </c>
      <c r="S209" s="194">
        <v>0</v>
      </c>
      <c r="T209" s="195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193</v>
      </c>
      <c r="AT209" s="196" t="s">
        <v>189</v>
      </c>
      <c r="AU209" s="196" t="s">
        <v>87</v>
      </c>
      <c r="AY209" s="14" t="s">
        <v>186</v>
      </c>
      <c r="BE209" s="197">
        <f t="shared" si="44"/>
        <v>0</v>
      </c>
      <c r="BF209" s="197">
        <f t="shared" si="45"/>
        <v>0</v>
      </c>
      <c r="BG209" s="197">
        <f t="shared" si="46"/>
        <v>0</v>
      </c>
      <c r="BH209" s="197">
        <f t="shared" si="47"/>
        <v>0</v>
      </c>
      <c r="BI209" s="197">
        <f t="shared" si="48"/>
        <v>0</v>
      </c>
      <c r="BJ209" s="14" t="s">
        <v>87</v>
      </c>
      <c r="BK209" s="197">
        <f t="shared" si="49"/>
        <v>0</v>
      </c>
      <c r="BL209" s="14" t="s">
        <v>193</v>
      </c>
      <c r="BM209" s="196" t="s">
        <v>842</v>
      </c>
    </row>
    <row r="210" spans="1:65" s="2" customFormat="1" ht="16.5" customHeight="1">
      <c r="A210" s="31"/>
      <c r="B210" s="32"/>
      <c r="C210" s="184" t="s">
        <v>514</v>
      </c>
      <c r="D210" s="184" t="s">
        <v>189</v>
      </c>
      <c r="E210" s="185" t="s">
        <v>2208</v>
      </c>
      <c r="F210" s="186" t="s">
        <v>2209</v>
      </c>
      <c r="G210" s="187" t="s">
        <v>2131</v>
      </c>
      <c r="H210" s="188">
        <v>1</v>
      </c>
      <c r="I210" s="189"/>
      <c r="J210" s="190">
        <f t="shared" si="40"/>
        <v>0</v>
      </c>
      <c r="K210" s="191"/>
      <c r="L210" s="36"/>
      <c r="M210" s="192" t="s">
        <v>1</v>
      </c>
      <c r="N210" s="193" t="s">
        <v>44</v>
      </c>
      <c r="O210" s="68"/>
      <c r="P210" s="194">
        <f t="shared" si="41"/>
        <v>0</v>
      </c>
      <c r="Q210" s="194">
        <v>0</v>
      </c>
      <c r="R210" s="194">
        <f t="shared" si="42"/>
        <v>0</v>
      </c>
      <c r="S210" s="194">
        <v>0</v>
      </c>
      <c r="T210" s="195">
        <f t="shared" si="4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193</v>
      </c>
      <c r="AT210" s="196" t="s">
        <v>189</v>
      </c>
      <c r="AU210" s="196" t="s">
        <v>87</v>
      </c>
      <c r="AY210" s="14" t="s">
        <v>186</v>
      </c>
      <c r="BE210" s="197">
        <f t="shared" si="44"/>
        <v>0</v>
      </c>
      <c r="BF210" s="197">
        <f t="shared" si="45"/>
        <v>0</v>
      </c>
      <c r="BG210" s="197">
        <f t="shared" si="46"/>
        <v>0</v>
      </c>
      <c r="BH210" s="197">
        <f t="shared" si="47"/>
        <v>0</v>
      </c>
      <c r="BI210" s="197">
        <f t="shared" si="48"/>
        <v>0</v>
      </c>
      <c r="BJ210" s="14" t="s">
        <v>87</v>
      </c>
      <c r="BK210" s="197">
        <f t="shared" si="49"/>
        <v>0</v>
      </c>
      <c r="BL210" s="14" t="s">
        <v>193</v>
      </c>
      <c r="BM210" s="196" t="s">
        <v>852</v>
      </c>
    </row>
    <row r="211" spans="1:65" s="2" customFormat="1" ht="16.5" customHeight="1">
      <c r="A211" s="31"/>
      <c r="B211" s="32"/>
      <c r="C211" s="184" t="s">
        <v>518</v>
      </c>
      <c r="D211" s="184" t="s">
        <v>189</v>
      </c>
      <c r="E211" s="185" t="s">
        <v>2148</v>
      </c>
      <c r="F211" s="186" t="s">
        <v>2149</v>
      </c>
      <c r="G211" s="187" t="s">
        <v>2131</v>
      </c>
      <c r="H211" s="188">
        <v>4</v>
      </c>
      <c r="I211" s="189"/>
      <c r="J211" s="190">
        <f t="shared" si="40"/>
        <v>0</v>
      </c>
      <c r="K211" s="191"/>
      <c r="L211" s="36"/>
      <c r="M211" s="192" t="s">
        <v>1</v>
      </c>
      <c r="N211" s="193" t="s">
        <v>44</v>
      </c>
      <c r="O211" s="68"/>
      <c r="P211" s="194">
        <f t="shared" si="41"/>
        <v>0</v>
      </c>
      <c r="Q211" s="194">
        <v>0</v>
      </c>
      <c r="R211" s="194">
        <f t="shared" si="42"/>
        <v>0</v>
      </c>
      <c r="S211" s="194">
        <v>0</v>
      </c>
      <c r="T211" s="195">
        <f t="shared" si="4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193</v>
      </c>
      <c r="AT211" s="196" t="s">
        <v>189</v>
      </c>
      <c r="AU211" s="196" t="s">
        <v>87</v>
      </c>
      <c r="AY211" s="14" t="s">
        <v>186</v>
      </c>
      <c r="BE211" s="197">
        <f t="shared" si="44"/>
        <v>0</v>
      </c>
      <c r="BF211" s="197">
        <f t="shared" si="45"/>
        <v>0</v>
      </c>
      <c r="BG211" s="197">
        <f t="shared" si="46"/>
        <v>0</v>
      </c>
      <c r="BH211" s="197">
        <f t="shared" si="47"/>
        <v>0</v>
      </c>
      <c r="BI211" s="197">
        <f t="shared" si="48"/>
        <v>0</v>
      </c>
      <c r="BJ211" s="14" t="s">
        <v>87</v>
      </c>
      <c r="BK211" s="197">
        <f t="shared" si="49"/>
        <v>0</v>
      </c>
      <c r="BL211" s="14" t="s">
        <v>193</v>
      </c>
      <c r="BM211" s="196" t="s">
        <v>1859</v>
      </c>
    </row>
    <row r="212" spans="1:65" s="2" customFormat="1" ht="16.5" customHeight="1">
      <c r="A212" s="31"/>
      <c r="B212" s="32"/>
      <c r="C212" s="184" t="s">
        <v>522</v>
      </c>
      <c r="D212" s="184" t="s">
        <v>189</v>
      </c>
      <c r="E212" s="185" t="s">
        <v>2150</v>
      </c>
      <c r="F212" s="186" t="s">
        <v>2151</v>
      </c>
      <c r="G212" s="187" t="s">
        <v>2131</v>
      </c>
      <c r="H212" s="188">
        <v>2</v>
      </c>
      <c r="I212" s="189"/>
      <c r="J212" s="190">
        <f t="shared" si="40"/>
        <v>0</v>
      </c>
      <c r="K212" s="191"/>
      <c r="L212" s="36"/>
      <c r="M212" s="192" t="s">
        <v>1</v>
      </c>
      <c r="N212" s="193" t="s">
        <v>44</v>
      </c>
      <c r="O212" s="68"/>
      <c r="P212" s="194">
        <f t="shared" si="41"/>
        <v>0</v>
      </c>
      <c r="Q212" s="194">
        <v>0</v>
      </c>
      <c r="R212" s="194">
        <f t="shared" si="42"/>
        <v>0</v>
      </c>
      <c r="S212" s="194">
        <v>0</v>
      </c>
      <c r="T212" s="195">
        <f t="shared" si="4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193</v>
      </c>
      <c r="AT212" s="196" t="s">
        <v>189</v>
      </c>
      <c r="AU212" s="196" t="s">
        <v>87</v>
      </c>
      <c r="AY212" s="14" t="s">
        <v>186</v>
      </c>
      <c r="BE212" s="197">
        <f t="shared" si="44"/>
        <v>0</v>
      </c>
      <c r="BF212" s="197">
        <f t="shared" si="45"/>
        <v>0</v>
      </c>
      <c r="BG212" s="197">
        <f t="shared" si="46"/>
        <v>0</v>
      </c>
      <c r="BH212" s="197">
        <f t="shared" si="47"/>
        <v>0</v>
      </c>
      <c r="BI212" s="197">
        <f t="shared" si="48"/>
        <v>0</v>
      </c>
      <c r="BJ212" s="14" t="s">
        <v>87</v>
      </c>
      <c r="BK212" s="197">
        <f t="shared" si="49"/>
        <v>0</v>
      </c>
      <c r="BL212" s="14" t="s">
        <v>193</v>
      </c>
      <c r="BM212" s="196" t="s">
        <v>1867</v>
      </c>
    </row>
    <row r="213" spans="1:65" s="2" customFormat="1" ht="16.5" customHeight="1">
      <c r="A213" s="31"/>
      <c r="B213" s="32"/>
      <c r="C213" s="184" t="s">
        <v>526</v>
      </c>
      <c r="D213" s="184" t="s">
        <v>189</v>
      </c>
      <c r="E213" s="185" t="s">
        <v>2152</v>
      </c>
      <c r="F213" s="186" t="s">
        <v>2153</v>
      </c>
      <c r="G213" s="187" t="s">
        <v>2131</v>
      </c>
      <c r="H213" s="188">
        <v>2</v>
      </c>
      <c r="I213" s="189"/>
      <c r="J213" s="190">
        <f t="shared" si="40"/>
        <v>0</v>
      </c>
      <c r="K213" s="191"/>
      <c r="L213" s="36"/>
      <c r="M213" s="192" t="s">
        <v>1</v>
      </c>
      <c r="N213" s="193" t="s">
        <v>44</v>
      </c>
      <c r="O213" s="68"/>
      <c r="P213" s="194">
        <f t="shared" si="41"/>
        <v>0</v>
      </c>
      <c r="Q213" s="194">
        <v>0</v>
      </c>
      <c r="R213" s="194">
        <f t="shared" si="42"/>
        <v>0</v>
      </c>
      <c r="S213" s="194">
        <v>0</v>
      </c>
      <c r="T213" s="195">
        <f t="shared" si="4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193</v>
      </c>
      <c r="AT213" s="196" t="s">
        <v>189</v>
      </c>
      <c r="AU213" s="196" t="s">
        <v>87</v>
      </c>
      <c r="AY213" s="14" t="s">
        <v>186</v>
      </c>
      <c r="BE213" s="197">
        <f t="shared" si="44"/>
        <v>0</v>
      </c>
      <c r="BF213" s="197">
        <f t="shared" si="45"/>
        <v>0</v>
      </c>
      <c r="BG213" s="197">
        <f t="shared" si="46"/>
        <v>0</v>
      </c>
      <c r="BH213" s="197">
        <f t="shared" si="47"/>
        <v>0</v>
      </c>
      <c r="BI213" s="197">
        <f t="shared" si="48"/>
        <v>0</v>
      </c>
      <c r="BJ213" s="14" t="s">
        <v>87</v>
      </c>
      <c r="BK213" s="197">
        <f t="shared" si="49"/>
        <v>0</v>
      </c>
      <c r="BL213" s="14" t="s">
        <v>193</v>
      </c>
      <c r="BM213" s="196" t="s">
        <v>1875</v>
      </c>
    </row>
    <row r="214" spans="1:65" s="2" customFormat="1" ht="16.5" customHeight="1">
      <c r="A214" s="31"/>
      <c r="B214" s="32"/>
      <c r="C214" s="184" t="s">
        <v>530</v>
      </c>
      <c r="D214" s="184" t="s">
        <v>189</v>
      </c>
      <c r="E214" s="185" t="s">
        <v>2154</v>
      </c>
      <c r="F214" s="186" t="s">
        <v>2155</v>
      </c>
      <c r="G214" s="187" t="s">
        <v>2131</v>
      </c>
      <c r="H214" s="188">
        <v>4</v>
      </c>
      <c r="I214" s="189"/>
      <c r="J214" s="190">
        <f t="shared" si="40"/>
        <v>0</v>
      </c>
      <c r="K214" s="191"/>
      <c r="L214" s="36"/>
      <c r="M214" s="192" t="s">
        <v>1</v>
      </c>
      <c r="N214" s="193" t="s">
        <v>44</v>
      </c>
      <c r="O214" s="68"/>
      <c r="P214" s="194">
        <f t="shared" si="41"/>
        <v>0</v>
      </c>
      <c r="Q214" s="194">
        <v>0</v>
      </c>
      <c r="R214" s="194">
        <f t="shared" si="42"/>
        <v>0</v>
      </c>
      <c r="S214" s="194">
        <v>0</v>
      </c>
      <c r="T214" s="195">
        <f t="shared" si="4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193</v>
      </c>
      <c r="AT214" s="196" t="s">
        <v>189</v>
      </c>
      <c r="AU214" s="196" t="s">
        <v>87</v>
      </c>
      <c r="AY214" s="14" t="s">
        <v>186</v>
      </c>
      <c r="BE214" s="197">
        <f t="shared" si="44"/>
        <v>0</v>
      </c>
      <c r="BF214" s="197">
        <f t="shared" si="45"/>
        <v>0</v>
      </c>
      <c r="BG214" s="197">
        <f t="shared" si="46"/>
        <v>0</v>
      </c>
      <c r="BH214" s="197">
        <f t="shared" si="47"/>
        <v>0</v>
      </c>
      <c r="BI214" s="197">
        <f t="shared" si="48"/>
        <v>0</v>
      </c>
      <c r="BJ214" s="14" t="s">
        <v>87</v>
      </c>
      <c r="BK214" s="197">
        <f t="shared" si="49"/>
        <v>0</v>
      </c>
      <c r="BL214" s="14" t="s">
        <v>193</v>
      </c>
      <c r="BM214" s="196" t="s">
        <v>1882</v>
      </c>
    </row>
    <row r="215" spans="1:65" s="2" customFormat="1" ht="16.5" customHeight="1">
      <c r="A215" s="31"/>
      <c r="B215" s="32"/>
      <c r="C215" s="184" t="s">
        <v>534</v>
      </c>
      <c r="D215" s="184" t="s">
        <v>189</v>
      </c>
      <c r="E215" s="185" t="s">
        <v>2156</v>
      </c>
      <c r="F215" s="186" t="s">
        <v>2157</v>
      </c>
      <c r="G215" s="187" t="s">
        <v>2131</v>
      </c>
      <c r="H215" s="188">
        <v>1</v>
      </c>
      <c r="I215" s="189"/>
      <c r="J215" s="190">
        <f t="shared" si="40"/>
        <v>0</v>
      </c>
      <c r="K215" s="191"/>
      <c r="L215" s="36"/>
      <c r="M215" s="192" t="s">
        <v>1</v>
      </c>
      <c r="N215" s="193" t="s">
        <v>44</v>
      </c>
      <c r="O215" s="68"/>
      <c r="P215" s="194">
        <f t="shared" si="41"/>
        <v>0</v>
      </c>
      <c r="Q215" s="194">
        <v>0</v>
      </c>
      <c r="R215" s="194">
        <f t="shared" si="42"/>
        <v>0</v>
      </c>
      <c r="S215" s="194">
        <v>0</v>
      </c>
      <c r="T215" s="195">
        <f t="shared" si="4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193</v>
      </c>
      <c r="AT215" s="196" t="s">
        <v>189</v>
      </c>
      <c r="AU215" s="196" t="s">
        <v>87</v>
      </c>
      <c r="AY215" s="14" t="s">
        <v>186</v>
      </c>
      <c r="BE215" s="197">
        <f t="shared" si="44"/>
        <v>0</v>
      </c>
      <c r="BF215" s="197">
        <f t="shared" si="45"/>
        <v>0</v>
      </c>
      <c r="BG215" s="197">
        <f t="shared" si="46"/>
        <v>0</v>
      </c>
      <c r="BH215" s="197">
        <f t="shared" si="47"/>
        <v>0</v>
      </c>
      <c r="BI215" s="197">
        <f t="shared" si="48"/>
        <v>0</v>
      </c>
      <c r="BJ215" s="14" t="s">
        <v>87</v>
      </c>
      <c r="BK215" s="197">
        <f t="shared" si="49"/>
        <v>0</v>
      </c>
      <c r="BL215" s="14" t="s">
        <v>193</v>
      </c>
      <c r="BM215" s="196" t="s">
        <v>1886</v>
      </c>
    </row>
    <row r="216" spans="1:65" s="2" customFormat="1" ht="16.5" customHeight="1">
      <c r="A216" s="31"/>
      <c r="B216" s="32"/>
      <c r="C216" s="184" t="s">
        <v>540</v>
      </c>
      <c r="D216" s="184" t="s">
        <v>189</v>
      </c>
      <c r="E216" s="185" t="s">
        <v>2158</v>
      </c>
      <c r="F216" s="186" t="s">
        <v>2159</v>
      </c>
      <c r="G216" s="187" t="s">
        <v>2131</v>
      </c>
      <c r="H216" s="188">
        <v>1</v>
      </c>
      <c r="I216" s="189"/>
      <c r="J216" s="190">
        <f t="shared" si="40"/>
        <v>0</v>
      </c>
      <c r="K216" s="191"/>
      <c r="L216" s="36"/>
      <c r="M216" s="192" t="s">
        <v>1</v>
      </c>
      <c r="N216" s="193" t="s">
        <v>44</v>
      </c>
      <c r="O216" s="68"/>
      <c r="P216" s="194">
        <f t="shared" si="41"/>
        <v>0</v>
      </c>
      <c r="Q216" s="194">
        <v>0</v>
      </c>
      <c r="R216" s="194">
        <f t="shared" si="42"/>
        <v>0</v>
      </c>
      <c r="S216" s="194">
        <v>0</v>
      </c>
      <c r="T216" s="195">
        <f t="shared" si="4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193</v>
      </c>
      <c r="AT216" s="196" t="s">
        <v>189</v>
      </c>
      <c r="AU216" s="196" t="s">
        <v>87</v>
      </c>
      <c r="AY216" s="14" t="s">
        <v>186</v>
      </c>
      <c r="BE216" s="197">
        <f t="shared" si="44"/>
        <v>0</v>
      </c>
      <c r="BF216" s="197">
        <f t="shared" si="45"/>
        <v>0</v>
      </c>
      <c r="BG216" s="197">
        <f t="shared" si="46"/>
        <v>0</v>
      </c>
      <c r="BH216" s="197">
        <f t="shared" si="47"/>
        <v>0</v>
      </c>
      <c r="BI216" s="197">
        <f t="shared" si="48"/>
        <v>0</v>
      </c>
      <c r="BJ216" s="14" t="s">
        <v>87</v>
      </c>
      <c r="BK216" s="197">
        <f t="shared" si="49"/>
        <v>0</v>
      </c>
      <c r="BL216" s="14" t="s">
        <v>193</v>
      </c>
      <c r="BM216" s="196" t="s">
        <v>1894</v>
      </c>
    </row>
    <row r="217" spans="1:65" s="2" customFormat="1" ht="16.5" customHeight="1">
      <c r="A217" s="31"/>
      <c r="B217" s="32"/>
      <c r="C217" s="184" t="s">
        <v>544</v>
      </c>
      <c r="D217" s="184" t="s">
        <v>189</v>
      </c>
      <c r="E217" s="185" t="s">
        <v>2162</v>
      </c>
      <c r="F217" s="186" t="s">
        <v>2163</v>
      </c>
      <c r="G217" s="187" t="s">
        <v>2131</v>
      </c>
      <c r="H217" s="188">
        <v>3</v>
      </c>
      <c r="I217" s="189"/>
      <c r="J217" s="190">
        <f t="shared" si="40"/>
        <v>0</v>
      </c>
      <c r="K217" s="191"/>
      <c r="L217" s="36"/>
      <c r="M217" s="192" t="s">
        <v>1</v>
      </c>
      <c r="N217" s="193" t="s">
        <v>44</v>
      </c>
      <c r="O217" s="68"/>
      <c r="P217" s="194">
        <f t="shared" si="41"/>
        <v>0</v>
      </c>
      <c r="Q217" s="194">
        <v>0</v>
      </c>
      <c r="R217" s="194">
        <f t="shared" si="42"/>
        <v>0</v>
      </c>
      <c r="S217" s="194">
        <v>0</v>
      </c>
      <c r="T217" s="195">
        <f t="shared" si="4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193</v>
      </c>
      <c r="AT217" s="196" t="s">
        <v>189</v>
      </c>
      <c r="AU217" s="196" t="s">
        <v>87</v>
      </c>
      <c r="AY217" s="14" t="s">
        <v>186</v>
      </c>
      <c r="BE217" s="197">
        <f t="shared" si="44"/>
        <v>0</v>
      </c>
      <c r="BF217" s="197">
        <f t="shared" si="45"/>
        <v>0</v>
      </c>
      <c r="BG217" s="197">
        <f t="shared" si="46"/>
        <v>0</v>
      </c>
      <c r="BH217" s="197">
        <f t="shared" si="47"/>
        <v>0</v>
      </c>
      <c r="BI217" s="197">
        <f t="shared" si="48"/>
        <v>0</v>
      </c>
      <c r="BJ217" s="14" t="s">
        <v>87</v>
      </c>
      <c r="BK217" s="197">
        <f t="shared" si="49"/>
        <v>0</v>
      </c>
      <c r="BL217" s="14" t="s">
        <v>193</v>
      </c>
      <c r="BM217" s="196" t="s">
        <v>1902</v>
      </c>
    </row>
    <row r="218" spans="1:65" s="2" customFormat="1" ht="16.5" customHeight="1">
      <c r="A218" s="31"/>
      <c r="B218" s="32"/>
      <c r="C218" s="184" t="s">
        <v>548</v>
      </c>
      <c r="D218" s="184" t="s">
        <v>189</v>
      </c>
      <c r="E218" s="185" t="s">
        <v>2164</v>
      </c>
      <c r="F218" s="186" t="s">
        <v>2165</v>
      </c>
      <c r="G218" s="187" t="s">
        <v>2131</v>
      </c>
      <c r="H218" s="188">
        <v>3</v>
      </c>
      <c r="I218" s="189"/>
      <c r="J218" s="190">
        <f t="shared" si="40"/>
        <v>0</v>
      </c>
      <c r="K218" s="191"/>
      <c r="L218" s="36"/>
      <c r="M218" s="192" t="s">
        <v>1</v>
      </c>
      <c r="N218" s="193" t="s">
        <v>44</v>
      </c>
      <c r="O218" s="68"/>
      <c r="P218" s="194">
        <f t="shared" si="41"/>
        <v>0</v>
      </c>
      <c r="Q218" s="194">
        <v>0</v>
      </c>
      <c r="R218" s="194">
        <f t="shared" si="42"/>
        <v>0</v>
      </c>
      <c r="S218" s="194">
        <v>0</v>
      </c>
      <c r="T218" s="195">
        <f t="shared" si="4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193</v>
      </c>
      <c r="AT218" s="196" t="s">
        <v>189</v>
      </c>
      <c r="AU218" s="196" t="s">
        <v>87</v>
      </c>
      <c r="AY218" s="14" t="s">
        <v>186</v>
      </c>
      <c r="BE218" s="197">
        <f t="shared" si="44"/>
        <v>0</v>
      </c>
      <c r="BF218" s="197">
        <f t="shared" si="45"/>
        <v>0</v>
      </c>
      <c r="BG218" s="197">
        <f t="shared" si="46"/>
        <v>0</v>
      </c>
      <c r="BH218" s="197">
        <f t="shared" si="47"/>
        <v>0</v>
      </c>
      <c r="BI218" s="197">
        <f t="shared" si="48"/>
        <v>0</v>
      </c>
      <c r="BJ218" s="14" t="s">
        <v>87</v>
      </c>
      <c r="BK218" s="197">
        <f t="shared" si="49"/>
        <v>0</v>
      </c>
      <c r="BL218" s="14" t="s">
        <v>193</v>
      </c>
      <c r="BM218" s="196" t="s">
        <v>1904</v>
      </c>
    </row>
    <row r="219" spans="1:65" s="2" customFormat="1" ht="16.5" customHeight="1">
      <c r="A219" s="31"/>
      <c r="B219" s="32"/>
      <c r="C219" s="184" t="s">
        <v>552</v>
      </c>
      <c r="D219" s="184" t="s">
        <v>189</v>
      </c>
      <c r="E219" s="185" t="s">
        <v>2132</v>
      </c>
      <c r="F219" s="186" t="s">
        <v>2133</v>
      </c>
      <c r="G219" s="187" t="s">
        <v>2131</v>
      </c>
      <c r="H219" s="188">
        <v>8</v>
      </c>
      <c r="I219" s="189"/>
      <c r="J219" s="190">
        <f t="shared" si="40"/>
        <v>0</v>
      </c>
      <c r="K219" s="191"/>
      <c r="L219" s="36"/>
      <c r="M219" s="192" t="s">
        <v>1</v>
      </c>
      <c r="N219" s="193" t="s">
        <v>44</v>
      </c>
      <c r="O219" s="68"/>
      <c r="P219" s="194">
        <f t="shared" si="41"/>
        <v>0</v>
      </c>
      <c r="Q219" s="194">
        <v>0</v>
      </c>
      <c r="R219" s="194">
        <f t="shared" si="42"/>
        <v>0</v>
      </c>
      <c r="S219" s="194">
        <v>0</v>
      </c>
      <c r="T219" s="195">
        <f t="shared" si="4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193</v>
      </c>
      <c r="AT219" s="196" t="s">
        <v>189</v>
      </c>
      <c r="AU219" s="196" t="s">
        <v>87</v>
      </c>
      <c r="AY219" s="14" t="s">
        <v>186</v>
      </c>
      <c r="BE219" s="197">
        <f t="shared" si="44"/>
        <v>0</v>
      </c>
      <c r="BF219" s="197">
        <f t="shared" si="45"/>
        <v>0</v>
      </c>
      <c r="BG219" s="197">
        <f t="shared" si="46"/>
        <v>0</v>
      </c>
      <c r="BH219" s="197">
        <f t="shared" si="47"/>
        <v>0</v>
      </c>
      <c r="BI219" s="197">
        <f t="shared" si="48"/>
        <v>0</v>
      </c>
      <c r="BJ219" s="14" t="s">
        <v>87</v>
      </c>
      <c r="BK219" s="197">
        <f t="shared" si="49"/>
        <v>0</v>
      </c>
      <c r="BL219" s="14" t="s">
        <v>193</v>
      </c>
      <c r="BM219" s="196" t="s">
        <v>1912</v>
      </c>
    </row>
    <row r="220" spans="1:65" s="2" customFormat="1" ht="16.5" customHeight="1">
      <c r="A220" s="31"/>
      <c r="B220" s="32"/>
      <c r="C220" s="184" t="s">
        <v>556</v>
      </c>
      <c r="D220" s="184" t="s">
        <v>189</v>
      </c>
      <c r="E220" s="185" t="s">
        <v>2194</v>
      </c>
      <c r="F220" s="186" t="s">
        <v>2195</v>
      </c>
      <c r="G220" s="187" t="s">
        <v>2131</v>
      </c>
      <c r="H220" s="188">
        <v>1</v>
      </c>
      <c r="I220" s="189"/>
      <c r="J220" s="190">
        <f t="shared" si="40"/>
        <v>0</v>
      </c>
      <c r="K220" s="191"/>
      <c r="L220" s="36"/>
      <c r="M220" s="192" t="s">
        <v>1</v>
      </c>
      <c r="N220" s="193" t="s">
        <v>44</v>
      </c>
      <c r="O220" s="68"/>
      <c r="P220" s="194">
        <f t="shared" si="41"/>
        <v>0</v>
      </c>
      <c r="Q220" s="194">
        <v>0</v>
      </c>
      <c r="R220" s="194">
        <f t="shared" si="42"/>
        <v>0</v>
      </c>
      <c r="S220" s="194">
        <v>0</v>
      </c>
      <c r="T220" s="195">
        <f t="shared" si="4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193</v>
      </c>
      <c r="AT220" s="196" t="s">
        <v>189</v>
      </c>
      <c r="AU220" s="196" t="s">
        <v>87</v>
      </c>
      <c r="AY220" s="14" t="s">
        <v>186</v>
      </c>
      <c r="BE220" s="197">
        <f t="shared" si="44"/>
        <v>0</v>
      </c>
      <c r="BF220" s="197">
        <f t="shared" si="45"/>
        <v>0</v>
      </c>
      <c r="BG220" s="197">
        <f t="shared" si="46"/>
        <v>0</v>
      </c>
      <c r="BH220" s="197">
        <f t="shared" si="47"/>
        <v>0</v>
      </c>
      <c r="BI220" s="197">
        <f t="shared" si="48"/>
        <v>0</v>
      </c>
      <c r="BJ220" s="14" t="s">
        <v>87</v>
      </c>
      <c r="BK220" s="197">
        <f t="shared" si="49"/>
        <v>0</v>
      </c>
      <c r="BL220" s="14" t="s">
        <v>193</v>
      </c>
      <c r="BM220" s="196" t="s">
        <v>1919</v>
      </c>
    </row>
    <row r="221" spans="1:65" s="2" customFormat="1" ht="16.5" customHeight="1">
      <c r="A221" s="31"/>
      <c r="B221" s="32"/>
      <c r="C221" s="184" t="s">
        <v>560</v>
      </c>
      <c r="D221" s="184" t="s">
        <v>189</v>
      </c>
      <c r="E221" s="185" t="s">
        <v>2166</v>
      </c>
      <c r="F221" s="186" t="s">
        <v>2167</v>
      </c>
      <c r="G221" s="187" t="s">
        <v>2131</v>
      </c>
      <c r="H221" s="188">
        <v>8</v>
      </c>
      <c r="I221" s="189"/>
      <c r="J221" s="190">
        <f t="shared" si="40"/>
        <v>0</v>
      </c>
      <c r="K221" s="191"/>
      <c r="L221" s="36"/>
      <c r="M221" s="192" t="s">
        <v>1</v>
      </c>
      <c r="N221" s="193" t="s">
        <v>44</v>
      </c>
      <c r="O221" s="68"/>
      <c r="P221" s="194">
        <f t="shared" si="41"/>
        <v>0</v>
      </c>
      <c r="Q221" s="194">
        <v>0</v>
      </c>
      <c r="R221" s="194">
        <f t="shared" si="42"/>
        <v>0</v>
      </c>
      <c r="S221" s="194">
        <v>0</v>
      </c>
      <c r="T221" s="195">
        <f t="shared" si="4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193</v>
      </c>
      <c r="AT221" s="196" t="s">
        <v>189</v>
      </c>
      <c r="AU221" s="196" t="s">
        <v>87</v>
      </c>
      <c r="AY221" s="14" t="s">
        <v>186</v>
      </c>
      <c r="BE221" s="197">
        <f t="shared" si="44"/>
        <v>0</v>
      </c>
      <c r="BF221" s="197">
        <f t="shared" si="45"/>
        <v>0</v>
      </c>
      <c r="BG221" s="197">
        <f t="shared" si="46"/>
        <v>0</v>
      </c>
      <c r="BH221" s="197">
        <f t="shared" si="47"/>
        <v>0</v>
      </c>
      <c r="BI221" s="197">
        <f t="shared" si="48"/>
        <v>0</v>
      </c>
      <c r="BJ221" s="14" t="s">
        <v>87</v>
      </c>
      <c r="BK221" s="197">
        <f t="shared" si="49"/>
        <v>0</v>
      </c>
      <c r="BL221" s="14" t="s">
        <v>193</v>
      </c>
      <c r="BM221" s="196" t="s">
        <v>1927</v>
      </c>
    </row>
    <row r="222" spans="1:65" s="2" customFormat="1" ht="16.5" customHeight="1">
      <c r="A222" s="31"/>
      <c r="B222" s="32"/>
      <c r="C222" s="184" t="s">
        <v>564</v>
      </c>
      <c r="D222" s="184" t="s">
        <v>189</v>
      </c>
      <c r="E222" s="185" t="s">
        <v>2210</v>
      </c>
      <c r="F222" s="186" t="s">
        <v>2211</v>
      </c>
      <c r="G222" s="187" t="s">
        <v>2131</v>
      </c>
      <c r="H222" s="188">
        <v>1</v>
      </c>
      <c r="I222" s="189"/>
      <c r="J222" s="190">
        <f t="shared" si="40"/>
        <v>0</v>
      </c>
      <c r="K222" s="191"/>
      <c r="L222" s="36"/>
      <c r="M222" s="192" t="s">
        <v>1</v>
      </c>
      <c r="N222" s="193" t="s">
        <v>44</v>
      </c>
      <c r="O222" s="68"/>
      <c r="P222" s="194">
        <f t="shared" si="41"/>
        <v>0</v>
      </c>
      <c r="Q222" s="194">
        <v>0</v>
      </c>
      <c r="R222" s="194">
        <f t="shared" si="42"/>
        <v>0</v>
      </c>
      <c r="S222" s="194">
        <v>0</v>
      </c>
      <c r="T222" s="195">
        <f t="shared" si="4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193</v>
      </c>
      <c r="AT222" s="196" t="s">
        <v>189</v>
      </c>
      <c r="AU222" s="196" t="s">
        <v>87</v>
      </c>
      <c r="AY222" s="14" t="s">
        <v>186</v>
      </c>
      <c r="BE222" s="197">
        <f t="shared" si="44"/>
        <v>0</v>
      </c>
      <c r="BF222" s="197">
        <f t="shared" si="45"/>
        <v>0</v>
      </c>
      <c r="BG222" s="197">
        <f t="shared" si="46"/>
        <v>0</v>
      </c>
      <c r="BH222" s="197">
        <f t="shared" si="47"/>
        <v>0</v>
      </c>
      <c r="BI222" s="197">
        <f t="shared" si="48"/>
        <v>0</v>
      </c>
      <c r="BJ222" s="14" t="s">
        <v>87</v>
      </c>
      <c r="BK222" s="197">
        <f t="shared" si="49"/>
        <v>0</v>
      </c>
      <c r="BL222" s="14" t="s">
        <v>193</v>
      </c>
      <c r="BM222" s="196" t="s">
        <v>1929</v>
      </c>
    </row>
    <row r="223" spans="1:65" s="2" customFormat="1" ht="16.5" customHeight="1">
      <c r="A223" s="31"/>
      <c r="B223" s="32"/>
      <c r="C223" s="184" t="s">
        <v>568</v>
      </c>
      <c r="D223" s="184" t="s">
        <v>189</v>
      </c>
      <c r="E223" s="185" t="s">
        <v>2136</v>
      </c>
      <c r="F223" s="186" t="s">
        <v>2137</v>
      </c>
      <c r="G223" s="187" t="s">
        <v>2131</v>
      </c>
      <c r="H223" s="188">
        <v>1</v>
      </c>
      <c r="I223" s="189"/>
      <c r="J223" s="190">
        <f t="shared" si="40"/>
        <v>0</v>
      </c>
      <c r="K223" s="191"/>
      <c r="L223" s="36"/>
      <c r="M223" s="192" t="s">
        <v>1</v>
      </c>
      <c r="N223" s="193" t="s">
        <v>44</v>
      </c>
      <c r="O223" s="68"/>
      <c r="P223" s="194">
        <f t="shared" si="41"/>
        <v>0</v>
      </c>
      <c r="Q223" s="194">
        <v>0</v>
      </c>
      <c r="R223" s="194">
        <f t="shared" si="42"/>
        <v>0</v>
      </c>
      <c r="S223" s="194">
        <v>0</v>
      </c>
      <c r="T223" s="195">
        <f t="shared" si="4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193</v>
      </c>
      <c r="AT223" s="196" t="s">
        <v>189</v>
      </c>
      <c r="AU223" s="196" t="s">
        <v>87</v>
      </c>
      <c r="AY223" s="14" t="s">
        <v>186</v>
      </c>
      <c r="BE223" s="197">
        <f t="shared" si="44"/>
        <v>0</v>
      </c>
      <c r="BF223" s="197">
        <f t="shared" si="45"/>
        <v>0</v>
      </c>
      <c r="BG223" s="197">
        <f t="shared" si="46"/>
        <v>0</v>
      </c>
      <c r="BH223" s="197">
        <f t="shared" si="47"/>
        <v>0</v>
      </c>
      <c r="BI223" s="197">
        <f t="shared" si="48"/>
        <v>0</v>
      </c>
      <c r="BJ223" s="14" t="s">
        <v>87</v>
      </c>
      <c r="BK223" s="197">
        <f t="shared" si="49"/>
        <v>0</v>
      </c>
      <c r="BL223" s="14" t="s">
        <v>193</v>
      </c>
      <c r="BM223" s="196" t="s">
        <v>1931</v>
      </c>
    </row>
    <row r="224" spans="1:65" s="2" customFormat="1" ht="16.5" customHeight="1">
      <c r="A224" s="31"/>
      <c r="B224" s="32"/>
      <c r="C224" s="184" t="s">
        <v>574</v>
      </c>
      <c r="D224" s="184" t="s">
        <v>189</v>
      </c>
      <c r="E224" s="185" t="s">
        <v>2168</v>
      </c>
      <c r="F224" s="186" t="s">
        <v>2169</v>
      </c>
      <c r="G224" s="187" t="s">
        <v>2131</v>
      </c>
      <c r="H224" s="188">
        <v>3</v>
      </c>
      <c r="I224" s="189"/>
      <c r="J224" s="190">
        <f t="shared" si="40"/>
        <v>0</v>
      </c>
      <c r="K224" s="191"/>
      <c r="L224" s="36"/>
      <c r="M224" s="192" t="s">
        <v>1</v>
      </c>
      <c r="N224" s="193" t="s">
        <v>44</v>
      </c>
      <c r="O224" s="68"/>
      <c r="P224" s="194">
        <f t="shared" si="41"/>
        <v>0</v>
      </c>
      <c r="Q224" s="194">
        <v>0</v>
      </c>
      <c r="R224" s="194">
        <f t="shared" si="42"/>
        <v>0</v>
      </c>
      <c r="S224" s="194">
        <v>0</v>
      </c>
      <c r="T224" s="195">
        <f t="shared" si="4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193</v>
      </c>
      <c r="AT224" s="196" t="s">
        <v>189</v>
      </c>
      <c r="AU224" s="196" t="s">
        <v>87</v>
      </c>
      <c r="AY224" s="14" t="s">
        <v>186</v>
      </c>
      <c r="BE224" s="197">
        <f t="shared" si="44"/>
        <v>0</v>
      </c>
      <c r="BF224" s="197">
        <f t="shared" si="45"/>
        <v>0</v>
      </c>
      <c r="BG224" s="197">
        <f t="shared" si="46"/>
        <v>0</v>
      </c>
      <c r="BH224" s="197">
        <f t="shared" si="47"/>
        <v>0</v>
      </c>
      <c r="BI224" s="197">
        <f t="shared" si="48"/>
        <v>0</v>
      </c>
      <c r="BJ224" s="14" t="s">
        <v>87</v>
      </c>
      <c r="BK224" s="197">
        <f t="shared" si="49"/>
        <v>0</v>
      </c>
      <c r="BL224" s="14" t="s">
        <v>193</v>
      </c>
      <c r="BM224" s="196" t="s">
        <v>1934</v>
      </c>
    </row>
    <row r="225" spans="1:65" s="2" customFormat="1" ht="16.5" customHeight="1">
      <c r="A225" s="31"/>
      <c r="B225" s="32"/>
      <c r="C225" s="184" t="s">
        <v>579</v>
      </c>
      <c r="D225" s="184" t="s">
        <v>189</v>
      </c>
      <c r="E225" s="185" t="s">
        <v>2170</v>
      </c>
      <c r="F225" s="186" t="s">
        <v>2171</v>
      </c>
      <c r="G225" s="187" t="s">
        <v>2131</v>
      </c>
      <c r="H225" s="188">
        <v>2</v>
      </c>
      <c r="I225" s="189"/>
      <c r="J225" s="190">
        <f t="shared" si="40"/>
        <v>0</v>
      </c>
      <c r="K225" s="191"/>
      <c r="L225" s="36"/>
      <c r="M225" s="192" t="s">
        <v>1</v>
      </c>
      <c r="N225" s="193" t="s">
        <v>44</v>
      </c>
      <c r="O225" s="68"/>
      <c r="P225" s="194">
        <f t="shared" si="41"/>
        <v>0</v>
      </c>
      <c r="Q225" s="194">
        <v>0</v>
      </c>
      <c r="R225" s="194">
        <f t="shared" si="42"/>
        <v>0</v>
      </c>
      <c r="S225" s="194">
        <v>0</v>
      </c>
      <c r="T225" s="195">
        <f t="shared" si="4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193</v>
      </c>
      <c r="AT225" s="196" t="s">
        <v>189</v>
      </c>
      <c r="AU225" s="196" t="s">
        <v>87</v>
      </c>
      <c r="AY225" s="14" t="s">
        <v>186</v>
      </c>
      <c r="BE225" s="197">
        <f t="shared" si="44"/>
        <v>0</v>
      </c>
      <c r="BF225" s="197">
        <f t="shared" si="45"/>
        <v>0</v>
      </c>
      <c r="BG225" s="197">
        <f t="shared" si="46"/>
        <v>0</v>
      </c>
      <c r="BH225" s="197">
        <f t="shared" si="47"/>
        <v>0</v>
      </c>
      <c r="BI225" s="197">
        <f t="shared" si="48"/>
        <v>0</v>
      </c>
      <c r="BJ225" s="14" t="s">
        <v>87</v>
      </c>
      <c r="BK225" s="197">
        <f t="shared" si="49"/>
        <v>0</v>
      </c>
      <c r="BL225" s="14" t="s">
        <v>193</v>
      </c>
      <c r="BM225" s="196" t="s">
        <v>1937</v>
      </c>
    </row>
    <row r="226" spans="1:65" s="2" customFormat="1" ht="16.5" customHeight="1">
      <c r="A226" s="31"/>
      <c r="B226" s="32"/>
      <c r="C226" s="184" t="s">
        <v>584</v>
      </c>
      <c r="D226" s="184" t="s">
        <v>189</v>
      </c>
      <c r="E226" s="185" t="s">
        <v>2172</v>
      </c>
      <c r="F226" s="186" t="s">
        <v>2173</v>
      </c>
      <c r="G226" s="187" t="s">
        <v>2131</v>
      </c>
      <c r="H226" s="188">
        <v>1</v>
      </c>
      <c r="I226" s="189"/>
      <c r="J226" s="190">
        <f t="shared" si="40"/>
        <v>0</v>
      </c>
      <c r="K226" s="191"/>
      <c r="L226" s="36"/>
      <c r="M226" s="192" t="s">
        <v>1</v>
      </c>
      <c r="N226" s="193" t="s">
        <v>44</v>
      </c>
      <c r="O226" s="68"/>
      <c r="P226" s="194">
        <f t="shared" si="41"/>
        <v>0</v>
      </c>
      <c r="Q226" s="194">
        <v>0</v>
      </c>
      <c r="R226" s="194">
        <f t="shared" si="42"/>
        <v>0</v>
      </c>
      <c r="S226" s="194">
        <v>0</v>
      </c>
      <c r="T226" s="195">
        <f t="shared" si="4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193</v>
      </c>
      <c r="AT226" s="196" t="s">
        <v>189</v>
      </c>
      <c r="AU226" s="196" t="s">
        <v>87</v>
      </c>
      <c r="AY226" s="14" t="s">
        <v>186</v>
      </c>
      <c r="BE226" s="197">
        <f t="shared" si="44"/>
        <v>0</v>
      </c>
      <c r="BF226" s="197">
        <f t="shared" si="45"/>
        <v>0</v>
      </c>
      <c r="BG226" s="197">
        <f t="shared" si="46"/>
        <v>0</v>
      </c>
      <c r="BH226" s="197">
        <f t="shared" si="47"/>
        <v>0</v>
      </c>
      <c r="BI226" s="197">
        <f t="shared" si="48"/>
        <v>0</v>
      </c>
      <c r="BJ226" s="14" t="s">
        <v>87</v>
      </c>
      <c r="BK226" s="197">
        <f t="shared" si="49"/>
        <v>0</v>
      </c>
      <c r="BL226" s="14" t="s">
        <v>193</v>
      </c>
      <c r="BM226" s="196" t="s">
        <v>1945</v>
      </c>
    </row>
    <row r="227" spans="1:65" s="2" customFormat="1" ht="16.5" customHeight="1">
      <c r="A227" s="31"/>
      <c r="B227" s="32"/>
      <c r="C227" s="184" t="s">
        <v>588</v>
      </c>
      <c r="D227" s="184" t="s">
        <v>189</v>
      </c>
      <c r="E227" s="185" t="s">
        <v>2196</v>
      </c>
      <c r="F227" s="186" t="s">
        <v>2197</v>
      </c>
      <c r="G227" s="187" t="s">
        <v>2131</v>
      </c>
      <c r="H227" s="188">
        <v>1</v>
      </c>
      <c r="I227" s="189"/>
      <c r="J227" s="190">
        <f t="shared" si="40"/>
        <v>0</v>
      </c>
      <c r="K227" s="191"/>
      <c r="L227" s="36"/>
      <c r="M227" s="192" t="s">
        <v>1</v>
      </c>
      <c r="N227" s="193" t="s">
        <v>44</v>
      </c>
      <c r="O227" s="68"/>
      <c r="P227" s="194">
        <f t="shared" si="41"/>
        <v>0</v>
      </c>
      <c r="Q227" s="194">
        <v>0</v>
      </c>
      <c r="R227" s="194">
        <f t="shared" si="42"/>
        <v>0</v>
      </c>
      <c r="S227" s="194">
        <v>0</v>
      </c>
      <c r="T227" s="195">
        <f t="shared" si="4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193</v>
      </c>
      <c r="AT227" s="196" t="s">
        <v>189</v>
      </c>
      <c r="AU227" s="196" t="s">
        <v>87</v>
      </c>
      <c r="AY227" s="14" t="s">
        <v>186</v>
      </c>
      <c r="BE227" s="197">
        <f t="shared" si="44"/>
        <v>0</v>
      </c>
      <c r="BF227" s="197">
        <f t="shared" si="45"/>
        <v>0</v>
      </c>
      <c r="BG227" s="197">
        <f t="shared" si="46"/>
        <v>0</v>
      </c>
      <c r="BH227" s="197">
        <f t="shared" si="47"/>
        <v>0</v>
      </c>
      <c r="BI227" s="197">
        <f t="shared" si="48"/>
        <v>0</v>
      </c>
      <c r="BJ227" s="14" t="s">
        <v>87</v>
      </c>
      <c r="BK227" s="197">
        <f t="shared" si="49"/>
        <v>0</v>
      </c>
      <c r="BL227" s="14" t="s">
        <v>193</v>
      </c>
      <c r="BM227" s="196" t="s">
        <v>1949</v>
      </c>
    </row>
    <row r="228" spans="1:65" s="2" customFormat="1" ht="16.5" customHeight="1">
      <c r="A228" s="31"/>
      <c r="B228" s="32"/>
      <c r="C228" s="184" t="s">
        <v>592</v>
      </c>
      <c r="D228" s="184" t="s">
        <v>189</v>
      </c>
      <c r="E228" s="185" t="s">
        <v>2176</v>
      </c>
      <c r="F228" s="186" t="s">
        <v>2177</v>
      </c>
      <c r="G228" s="187" t="s">
        <v>2131</v>
      </c>
      <c r="H228" s="188">
        <v>1</v>
      </c>
      <c r="I228" s="189"/>
      <c r="J228" s="190">
        <f t="shared" si="40"/>
        <v>0</v>
      </c>
      <c r="K228" s="191"/>
      <c r="L228" s="36"/>
      <c r="M228" s="192" t="s">
        <v>1</v>
      </c>
      <c r="N228" s="193" t="s">
        <v>44</v>
      </c>
      <c r="O228" s="68"/>
      <c r="P228" s="194">
        <f t="shared" si="41"/>
        <v>0</v>
      </c>
      <c r="Q228" s="194">
        <v>0</v>
      </c>
      <c r="R228" s="194">
        <f t="shared" si="42"/>
        <v>0</v>
      </c>
      <c r="S228" s="194">
        <v>0</v>
      </c>
      <c r="T228" s="195">
        <f t="shared" si="4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193</v>
      </c>
      <c r="AT228" s="196" t="s">
        <v>189</v>
      </c>
      <c r="AU228" s="196" t="s">
        <v>87</v>
      </c>
      <c r="AY228" s="14" t="s">
        <v>186</v>
      </c>
      <c r="BE228" s="197">
        <f t="shared" si="44"/>
        <v>0</v>
      </c>
      <c r="BF228" s="197">
        <f t="shared" si="45"/>
        <v>0</v>
      </c>
      <c r="BG228" s="197">
        <f t="shared" si="46"/>
        <v>0</v>
      </c>
      <c r="BH228" s="197">
        <f t="shared" si="47"/>
        <v>0</v>
      </c>
      <c r="BI228" s="197">
        <f t="shared" si="48"/>
        <v>0</v>
      </c>
      <c r="BJ228" s="14" t="s">
        <v>87</v>
      </c>
      <c r="BK228" s="197">
        <f t="shared" si="49"/>
        <v>0</v>
      </c>
      <c r="BL228" s="14" t="s">
        <v>193</v>
      </c>
      <c r="BM228" s="196" t="s">
        <v>1951</v>
      </c>
    </row>
    <row r="229" spans="2:63" s="12" customFormat="1" ht="25.9" customHeight="1">
      <c r="B229" s="168"/>
      <c r="C229" s="169"/>
      <c r="D229" s="170" t="s">
        <v>78</v>
      </c>
      <c r="E229" s="171" t="s">
        <v>2212</v>
      </c>
      <c r="F229" s="171" t="s">
        <v>2213</v>
      </c>
      <c r="G229" s="169"/>
      <c r="H229" s="169"/>
      <c r="I229" s="172"/>
      <c r="J229" s="173">
        <f>BK229</f>
        <v>0</v>
      </c>
      <c r="K229" s="169"/>
      <c r="L229" s="174"/>
      <c r="M229" s="175"/>
      <c r="N229" s="176"/>
      <c r="O229" s="176"/>
      <c r="P229" s="177">
        <f>SUM(P230:P257)</f>
        <v>0</v>
      </c>
      <c r="Q229" s="176"/>
      <c r="R229" s="177">
        <f>SUM(R230:R257)</f>
        <v>0</v>
      </c>
      <c r="S229" s="176"/>
      <c r="T229" s="178">
        <f>SUM(T230:T257)</f>
        <v>0</v>
      </c>
      <c r="AR229" s="179" t="s">
        <v>87</v>
      </c>
      <c r="AT229" s="180" t="s">
        <v>78</v>
      </c>
      <c r="AU229" s="180" t="s">
        <v>79</v>
      </c>
      <c r="AY229" s="179" t="s">
        <v>186</v>
      </c>
      <c r="BK229" s="181">
        <f>SUM(BK230:BK257)</f>
        <v>0</v>
      </c>
    </row>
    <row r="230" spans="1:65" s="2" customFormat="1" ht="16.5" customHeight="1">
      <c r="A230" s="31"/>
      <c r="B230" s="32"/>
      <c r="C230" s="184" t="s">
        <v>596</v>
      </c>
      <c r="D230" s="184" t="s">
        <v>189</v>
      </c>
      <c r="E230" s="185" t="s">
        <v>2214</v>
      </c>
      <c r="F230" s="186" t="s">
        <v>2215</v>
      </c>
      <c r="G230" s="187" t="s">
        <v>2131</v>
      </c>
      <c r="H230" s="188">
        <v>16</v>
      </c>
      <c r="I230" s="189"/>
      <c r="J230" s="190">
        <f aca="true" t="shared" si="50" ref="J230:J257">ROUND(I230*H230,1)</f>
        <v>0</v>
      </c>
      <c r="K230" s="191"/>
      <c r="L230" s="36"/>
      <c r="M230" s="192" t="s">
        <v>1</v>
      </c>
      <c r="N230" s="193" t="s">
        <v>44</v>
      </c>
      <c r="O230" s="68"/>
      <c r="P230" s="194">
        <f aca="true" t="shared" si="51" ref="P230:P257">O230*H230</f>
        <v>0</v>
      </c>
      <c r="Q230" s="194">
        <v>0</v>
      </c>
      <c r="R230" s="194">
        <f aca="true" t="shared" si="52" ref="R230:R257">Q230*H230</f>
        <v>0</v>
      </c>
      <c r="S230" s="194">
        <v>0</v>
      </c>
      <c r="T230" s="195">
        <f aca="true" t="shared" si="53" ref="T230:T257"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193</v>
      </c>
      <c r="AT230" s="196" t="s">
        <v>189</v>
      </c>
      <c r="AU230" s="196" t="s">
        <v>87</v>
      </c>
      <c r="AY230" s="14" t="s">
        <v>186</v>
      </c>
      <c r="BE230" s="197">
        <f aca="true" t="shared" si="54" ref="BE230:BE257">IF(N230="základní",J230,0)</f>
        <v>0</v>
      </c>
      <c r="BF230" s="197">
        <f aca="true" t="shared" si="55" ref="BF230:BF257">IF(N230="snížená",J230,0)</f>
        <v>0</v>
      </c>
      <c r="BG230" s="197">
        <f aca="true" t="shared" si="56" ref="BG230:BG257">IF(N230="zákl. přenesená",J230,0)</f>
        <v>0</v>
      </c>
      <c r="BH230" s="197">
        <f aca="true" t="shared" si="57" ref="BH230:BH257">IF(N230="sníž. přenesená",J230,0)</f>
        <v>0</v>
      </c>
      <c r="BI230" s="197">
        <f aca="true" t="shared" si="58" ref="BI230:BI257">IF(N230="nulová",J230,0)</f>
        <v>0</v>
      </c>
      <c r="BJ230" s="14" t="s">
        <v>87</v>
      </c>
      <c r="BK230" s="197">
        <f aca="true" t="shared" si="59" ref="BK230:BK257">ROUND(I230*H230,1)</f>
        <v>0</v>
      </c>
      <c r="BL230" s="14" t="s">
        <v>193</v>
      </c>
      <c r="BM230" s="196" t="s">
        <v>1954</v>
      </c>
    </row>
    <row r="231" spans="1:65" s="2" customFormat="1" ht="16.5" customHeight="1">
      <c r="A231" s="31"/>
      <c r="B231" s="32"/>
      <c r="C231" s="184" t="s">
        <v>602</v>
      </c>
      <c r="D231" s="184" t="s">
        <v>189</v>
      </c>
      <c r="E231" s="185" t="s">
        <v>2216</v>
      </c>
      <c r="F231" s="186" t="s">
        <v>2217</v>
      </c>
      <c r="G231" s="187" t="s">
        <v>2131</v>
      </c>
      <c r="H231" s="188">
        <v>7</v>
      </c>
      <c r="I231" s="189"/>
      <c r="J231" s="190">
        <f t="shared" si="50"/>
        <v>0</v>
      </c>
      <c r="K231" s="191"/>
      <c r="L231" s="36"/>
      <c r="M231" s="192" t="s">
        <v>1</v>
      </c>
      <c r="N231" s="193" t="s">
        <v>44</v>
      </c>
      <c r="O231" s="68"/>
      <c r="P231" s="194">
        <f t="shared" si="51"/>
        <v>0</v>
      </c>
      <c r="Q231" s="194">
        <v>0</v>
      </c>
      <c r="R231" s="194">
        <f t="shared" si="52"/>
        <v>0</v>
      </c>
      <c r="S231" s="194">
        <v>0</v>
      </c>
      <c r="T231" s="195">
        <f t="shared" si="5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193</v>
      </c>
      <c r="AT231" s="196" t="s">
        <v>189</v>
      </c>
      <c r="AU231" s="196" t="s">
        <v>87</v>
      </c>
      <c r="AY231" s="14" t="s">
        <v>186</v>
      </c>
      <c r="BE231" s="197">
        <f t="shared" si="54"/>
        <v>0</v>
      </c>
      <c r="BF231" s="197">
        <f t="shared" si="55"/>
        <v>0</v>
      </c>
      <c r="BG231" s="197">
        <f t="shared" si="56"/>
        <v>0</v>
      </c>
      <c r="BH231" s="197">
        <f t="shared" si="57"/>
        <v>0</v>
      </c>
      <c r="BI231" s="197">
        <f t="shared" si="58"/>
        <v>0</v>
      </c>
      <c r="BJ231" s="14" t="s">
        <v>87</v>
      </c>
      <c r="BK231" s="197">
        <f t="shared" si="59"/>
        <v>0</v>
      </c>
      <c r="BL231" s="14" t="s">
        <v>193</v>
      </c>
      <c r="BM231" s="196" t="s">
        <v>1956</v>
      </c>
    </row>
    <row r="232" spans="1:65" s="2" customFormat="1" ht="16.5" customHeight="1">
      <c r="A232" s="31"/>
      <c r="B232" s="32"/>
      <c r="C232" s="184" t="s">
        <v>606</v>
      </c>
      <c r="D232" s="184" t="s">
        <v>189</v>
      </c>
      <c r="E232" s="185" t="s">
        <v>2218</v>
      </c>
      <c r="F232" s="186" t="s">
        <v>2219</v>
      </c>
      <c r="G232" s="187" t="s">
        <v>2131</v>
      </c>
      <c r="H232" s="188">
        <v>3</v>
      </c>
      <c r="I232" s="189"/>
      <c r="J232" s="190">
        <f t="shared" si="50"/>
        <v>0</v>
      </c>
      <c r="K232" s="191"/>
      <c r="L232" s="36"/>
      <c r="M232" s="192" t="s">
        <v>1</v>
      </c>
      <c r="N232" s="193" t="s">
        <v>44</v>
      </c>
      <c r="O232" s="68"/>
      <c r="P232" s="194">
        <f t="shared" si="51"/>
        <v>0</v>
      </c>
      <c r="Q232" s="194">
        <v>0</v>
      </c>
      <c r="R232" s="194">
        <f t="shared" si="52"/>
        <v>0</v>
      </c>
      <c r="S232" s="194">
        <v>0</v>
      </c>
      <c r="T232" s="195">
        <f t="shared" si="5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193</v>
      </c>
      <c r="AT232" s="196" t="s">
        <v>189</v>
      </c>
      <c r="AU232" s="196" t="s">
        <v>87</v>
      </c>
      <c r="AY232" s="14" t="s">
        <v>186</v>
      </c>
      <c r="BE232" s="197">
        <f t="shared" si="54"/>
        <v>0</v>
      </c>
      <c r="BF232" s="197">
        <f t="shared" si="55"/>
        <v>0</v>
      </c>
      <c r="BG232" s="197">
        <f t="shared" si="56"/>
        <v>0</v>
      </c>
      <c r="BH232" s="197">
        <f t="shared" si="57"/>
        <v>0</v>
      </c>
      <c r="BI232" s="197">
        <f t="shared" si="58"/>
        <v>0</v>
      </c>
      <c r="BJ232" s="14" t="s">
        <v>87</v>
      </c>
      <c r="BK232" s="197">
        <f t="shared" si="59"/>
        <v>0</v>
      </c>
      <c r="BL232" s="14" t="s">
        <v>193</v>
      </c>
      <c r="BM232" s="196" t="s">
        <v>1959</v>
      </c>
    </row>
    <row r="233" spans="1:65" s="2" customFormat="1" ht="16.5" customHeight="1">
      <c r="A233" s="31"/>
      <c r="B233" s="32"/>
      <c r="C233" s="184" t="s">
        <v>610</v>
      </c>
      <c r="D233" s="184" t="s">
        <v>189</v>
      </c>
      <c r="E233" s="185" t="s">
        <v>2220</v>
      </c>
      <c r="F233" s="186" t="s">
        <v>2221</v>
      </c>
      <c r="G233" s="187" t="s">
        <v>2131</v>
      </c>
      <c r="H233" s="188">
        <v>2</v>
      </c>
      <c r="I233" s="189"/>
      <c r="J233" s="190">
        <f t="shared" si="50"/>
        <v>0</v>
      </c>
      <c r="K233" s="191"/>
      <c r="L233" s="36"/>
      <c r="M233" s="192" t="s">
        <v>1</v>
      </c>
      <c r="N233" s="193" t="s">
        <v>44</v>
      </c>
      <c r="O233" s="68"/>
      <c r="P233" s="194">
        <f t="shared" si="51"/>
        <v>0</v>
      </c>
      <c r="Q233" s="194">
        <v>0</v>
      </c>
      <c r="R233" s="194">
        <f t="shared" si="52"/>
        <v>0</v>
      </c>
      <c r="S233" s="194">
        <v>0</v>
      </c>
      <c r="T233" s="195">
        <f t="shared" si="5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193</v>
      </c>
      <c r="AT233" s="196" t="s">
        <v>189</v>
      </c>
      <c r="AU233" s="196" t="s">
        <v>87</v>
      </c>
      <c r="AY233" s="14" t="s">
        <v>186</v>
      </c>
      <c r="BE233" s="197">
        <f t="shared" si="54"/>
        <v>0</v>
      </c>
      <c r="BF233" s="197">
        <f t="shared" si="55"/>
        <v>0</v>
      </c>
      <c r="BG233" s="197">
        <f t="shared" si="56"/>
        <v>0</v>
      </c>
      <c r="BH233" s="197">
        <f t="shared" si="57"/>
        <v>0</v>
      </c>
      <c r="BI233" s="197">
        <f t="shared" si="58"/>
        <v>0</v>
      </c>
      <c r="BJ233" s="14" t="s">
        <v>87</v>
      </c>
      <c r="BK233" s="197">
        <f t="shared" si="59"/>
        <v>0</v>
      </c>
      <c r="BL233" s="14" t="s">
        <v>193</v>
      </c>
      <c r="BM233" s="196" t="s">
        <v>1963</v>
      </c>
    </row>
    <row r="234" spans="1:65" s="2" customFormat="1" ht="16.5" customHeight="1">
      <c r="A234" s="31"/>
      <c r="B234" s="32"/>
      <c r="C234" s="184" t="s">
        <v>614</v>
      </c>
      <c r="D234" s="184" t="s">
        <v>189</v>
      </c>
      <c r="E234" s="185" t="s">
        <v>2222</v>
      </c>
      <c r="F234" s="186" t="s">
        <v>2223</v>
      </c>
      <c r="G234" s="187" t="s">
        <v>2131</v>
      </c>
      <c r="H234" s="188">
        <v>10</v>
      </c>
      <c r="I234" s="189"/>
      <c r="J234" s="190">
        <f t="shared" si="50"/>
        <v>0</v>
      </c>
      <c r="K234" s="191"/>
      <c r="L234" s="36"/>
      <c r="M234" s="192" t="s">
        <v>1</v>
      </c>
      <c r="N234" s="193" t="s">
        <v>44</v>
      </c>
      <c r="O234" s="68"/>
      <c r="P234" s="194">
        <f t="shared" si="51"/>
        <v>0</v>
      </c>
      <c r="Q234" s="194">
        <v>0</v>
      </c>
      <c r="R234" s="194">
        <f t="shared" si="52"/>
        <v>0</v>
      </c>
      <c r="S234" s="194">
        <v>0</v>
      </c>
      <c r="T234" s="195">
        <f t="shared" si="5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193</v>
      </c>
      <c r="AT234" s="196" t="s">
        <v>189</v>
      </c>
      <c r="AU234" s="196" t="s">
        <v>87</v>
      </c>
      <c r="AY234" s="14" t="s">
        <v>186</v>
      </c>
      <c r="BE234" s="197">
        <f t="shared" si="54"/>
        <v>0</v>
      </c>
      <c r="BF234" s="197">
        <f t="shared" si="55"/>
        <v>0</v>
      </c>
      <c r="BG234" s="197">
        <f t="shared" si="56"/>
        <v>0</v>
      </c>
      <c r="BH234" s="197">
        <f t="shared" si="57"/>
        <v>0</v>
      </c>
      <c r="BI234" s="197">
        <f t="shared" si="58"/>
        <v>0</v>
      </c>
      <c r="BJ234" s="14" t="s">
        <v>87</v>
      </c>
      <c r="BK234" s="197">
        <f t="shared" si="59"/>
        <v>0</v>
      </c>
      <c r="BL234" s="14" t="s">
        <v>193</v>
      </c>
      <c r="BM234" s="196" t="s">
        <v>1965</v>
      </c>
    </row>
    <row r="235" spans="1:65" s="2" customFormat="1" ht="16.5" customHeight="1">
      <c r="A235" s="31"/>
      <c r="B235" s="32"/>
      <c r="C235" s="184" t="s">
        <v>621</v>
      </c>
      <c r="D235" s="184" t="s">
        <v>189</v>
      </c>
      <c r="E235" s="185" t="s">
        <v>2224</v>
      </c>
      <c r="F235" s="186" t="s">
        <v>2225</v>
      </c>
      <c r="G235" s="187" t="s">
        <v>2131</v>
      </c>
      <c r="H235" s="188">
        <v>6</v>
      </c>
      <c r="I235" s="189"/>
      <c r="J235" s="190">
        <f t="shared" si="50"/>
        <v>0</v>
      </c>
      <c r="K235" s="191"/>
      <c r="L235" s="36"/>
      <c r="M235" s="192" t="s">
        <v>1</v>
      </c>
      <c r="N235" s="193" t="s">
        <v>44</v>
      </c>
      <c r="O235" s="68"/>
      <c r="P235" s="194">
        <f t="shared" si="51"/>
        <v>0</v>
      </c>
      <c r="Q235" s="194">
        <v>0</v>
      </c>
      <c r="R235" s="194">
        <f t="shared" si="52"/>
        <v>0</v>
      </c>
      <c r="S235" s="194">
        <v>0</v>
      </c>
      <c r="T235" s="195">
        <f t="shared" si="5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193</v>
      </c>
      <c r="AT235" s="196" t="s">
        <v>189</v>
      </c>
      <c r="AU235" s="196" t="s">
        <v>87</v>
      </c>
      <c r="AY235" s="14" t="s">
        <v>186</v>
      </c>
      <c r="BE235" s="197">
        <f t="shared" si="54"/>
        <v>0</v>
      </c>
      <c r="BF235" s="197">
        <f t="shared" si="55"/>
        <v>0</v>
      </c>
      <c r="BG235" s="197">
        <f t="shared" si="56"/>
        <v>0</v>
      </c>
      <c r="BH235" s="197">
        <f t="shared" si="57"/>
        <v>0</v>
      </c>
      <c r="BI235" s="197">
        <f t="shared" si="58"/>
        <v>0</v>
      </c>
      <c r="BJ235" s="14" t="s">
        <v>87</v>
      </c>
      <c r="BK235" s="197">
        <f t="shared" si="59"/>
        <v>0</v>
      </c>
      <c r="BL235" s="14" t="s">
        <v>193</v>
      </c>
      <c r="BM235" s="196" t="s">
        <v>1967</v>
      </c>
    </row>
    <row r="236" spans="1:65" s="2" customFormat="1" ht="21.75" customHeight="1">
      <c r="A236" s="31"/>
      <c r="B236" s="32"/>
      <c r="C236" s="184" t="s">
        <v>629</v>
      </c>
      <c r="D236" s="184" t="s">
        <v>189</v>
      </c>
      <c r="E236" s="185" t="s">
        <v>2226</v>
      </c>
      <c r="F236" s="186" t="s">
        <v>2227</v>
      </c>
      <c r="G236" s="187" t="s">
        <v>2131</v>
      </c>
      <c r="H236" s="188">
        <v>3</v>
      </c>
      <c r="I236" s="189"/>
      <c r="J236" s="190">
        <f t="shared" si="50"/>
        <v>0</v>
      </c>
      <c r="K236" s="191"/>
      <c r="L236" s="36"/>
      <c r="M236" s="192" t="s">
        <v>1</v>
      </c>
      <c r="N236" s="193" t="s">
        <v>44</v>
      </c>
      <c r="O236" s="68"/>
      <c r="P236" s="194">
        <f t="shared" si="51"/>
        <v>0</v>
      </c>
      <c r="Q236" s="194">
        <v>0</v>
      </c>
      <c r="R236" s="194">
        <f t="shared" si="52"/>
        <v>0</v>
      </c>
      <c r="S236" s="194">
        <v>0</v>
      </c>
      <c r="T236" s="195">
        <f t="shared" si="5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193</v>
      </c>
      <c r="AT236" s="196" t="s">
        <v>189</v>
      </c>
      <c r="AU236" s="196" t="s">
        <v>87</v>
      </c>
      <c r="AY236" s="14" t="s">
        <v>186</v>
      </c>
      <c r="BE236" s="197">
        <f t="shared" si="54"/>
        <v>0</v>
      </c>
      <c r="BF236" s="197">
        <f t="shared" si="55"/>
        <v>0</v>
      </c>
      <c r="BG236" s="197">
        <f t="shared" si="56"/>
        <v>0</v>
      </c>
      <c r="BH236" s="197">
        <f t="shared" si="57"/>
        <v>0</v>
      </c>
      <c r="BI236" s="197">
        <f t="shared" si="58"/>
        <v>0</v>
      </c>
      <c r="BJ236" s="14" t="s">
        <v>87</v>
      </c>
      <c r="BK236" s="197">
        <f t="shared" si="59"/>
        <v>0</v>
      </c>
      <c r="BL236" s="14" t="s">
        <v>193</v>
      </c>
      <c r="BM236" s="196" t="s">
        <v>1969</v>
      </c>
    </row>
    <row r="237" spans="1:65" s="2" customFormat="1" ht="16.5" customHeight="1">
      <c r="A237" s="31"/>
      <c r="B237" s="32"/>
      <c r="C237" s="184" t="s">
        <v>633</v>
      </c>
      <c r="D237" s="184" t="s">
        <v>189</v>
      </c>
      <c r="E237" s="185" t="s">
        <v>2228</v>
      </c>
      <c r="F237" s="186" t="s">
        <v>2229</v>
      </c>
      <c r="G237" s="187" t="s">
        <v>2131</v>
      </c>
      <c r="H237" s="188">
        <v>2</v>
      </c>
      <c r="I237" s="189"/>
      <c r="J237" s="190">
        <f t="shared" si="50"/>
        <v>0</v>
      </c>
      <c r="K237" s="191"/>
      <c r="L237" s="36"/>
      <c r="M237" s="192" t="s">
        <v>1</v>
      </c>
      <c r="N237" s="193" t="s">
        <v>44</v>
      </c>
      <c r="O237" s="68"/>
      <c r="P237" s="194">
        <f t="shared" si="51"/>
        <v>0</v>
      </c>
      <c r="Q237" s="194">
        <v>0</v>
      </c>
      <c r="R237" s="194">
        <f t="shared" si="52"/>
        <v>0</v>
      </c>
      <c r="S237" s="194">
        <v>0</v>
      </c>
      <c r="T237" s="195">
        <f t="shared" si="5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193</v>
      </c>
      <c r="AT237" s="196" t="s">
        <v>189</v>
      </c>
      <c r="AU237" s="196" t="s">
        <v>87</v>
      </c>
      <c r="AY237" s="14" t="s">
        <v>186</v>
      </c>
      <c r="BE237" s="197">
        <f t="shared" si="54"/>
        <v>0</v>
      </c>
      <c r="BF237" s="197">
        <f t="shared" si="55"/>
        <v>0</v>
      </c>
      <c r="BG237" s="197">
        <f t="shared" si="56"/>
        <v>0</v>
      </c>
      <c r="BH237" s="197">
        <f t="shared" si="57"/>
        <v>0</v>
      </c>
      <c r="BI237" s="197">
        <f t="shared" si="58"/>
        <v>0</v>
      </c>
      <c r="BJ237" s="14" t="s">
        <v>87</v>
      </c>
      <c r="BK237" s="197">
        <f t="shared" si="59"/>
        <v>0</v>
      </c>
      <c r="BL237" s="14" t="s">
        <v>193</v>
      </c>
      <c r="BM237" s="196" t="s">
        <v>1979</v>
      </c>
    </row>
    <row r="238" spans="1:65" s="2" customFormat="1" ht="16.5" customHeight="1">
      <c r="A238" s="31"/>
      <c r="B238" s="32"/>
      <c r="C238" s="184" t="s">
        <v>637</v>
      </c>
      <c r="D238" s="184" t="s">
        <v>189</v>
      </c>
      <c r="E238" s="185" t="s">
        <v>2230</v>
      </c>
      <c r="F238" s="186" t="s">
        <v>2231</v>
      </c>
      <c r="G238" s="187" t="s">
        <v>2131</v>
      </c>
      <c r="H238" s="188">
        <v>2</v>
      </c>
      <c r="I238" s="189"/>
      <c r="J238" s="190">
        <f t="shared" si="50"/>
        <v>0</v>
      </c>
      <c r="K238" s="191"/>
      <c r="L238" s="36"/>
      <c r="M238" s="192" t="s">
        <v>1</v>
      </c>
      <c r="N238" s="193" t="s">
        <v>44</v>
      </c>
      <c r="O238" s="68"/>
      <c r="P238" s="194">
        <f t="shared" si="51"/>
        <v>0</v>
      </c>
      <c r="Q238" s="194">
        <v>0</v>
      </c>
      <c r="R238" s="194">
        <f t="shared" si="52"/>
        <v>0</v>
      </c>
      <c r="S238" s="194">
        <v>0</v>
      </c>
      <c r="T238" s="195">
        <f t="shared" si="5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193</v>
      </c>
      <c r="AT238" s="196" t="s">
        <v>189</v>
      </c>
      <c r="AU238" s="196" t="s">
        <v>87</v>
      </c>
      <c r="AY238" s="14" t="s">
        <v>186</v>
      </c>
      <c r="BE238" s="197">
        <f t="shared" si="54"/>
        <v>0</v>
      </c>
      <c r="BF238" s="197">
        <f t="shared" si="55"/>
        <v>0</v>
      </c>
      <c r="BG238" s="197">
        <f t="shared" si="56"/>
        <v>0</v>
      </c>
      <c r="BH238" s="197">
        <f t="shared" si="57"/>
        <v>0</v>
      </c>
      <c r="BI238" s="197">
        <f t="shared" si="58"/>
        <v>0</v>
      </c>
      <c r="BJ238" s="14" t="s">
        <v>87</v>
      </c>
      <c r="BK238" s="197">
        <f t="shared" si="59"/>
        <v>0</v>
      </c>
      <c r="BL238" s="14" t="s">
        <v>193</v>
      </c>
      <c r="BM238" s="196" t="s">
        <v>1981</v>
      </c>
    </row>
    <row r="239" spans="1:65" s="2" customFormat="1" ht="21.75" customHeight="1">
      <c r="A239" s="31"/>
      <c r="B239" s="32"/>
      <c r="C239" s="184" t="s">
        <v>642</v>
      </c>
      <c r="D239" s="184" t="s">
        <v>189</v>
      </c>
      <c r="E239" s="185" t="s">
        <v>2232</v>
      </c>
      <c r="F239" s="186" t="s">
        <v>2233</v>
      </c>
      <c r="G239" s="187" t="s">
        <v>2131</v>
      </c>
      <c r="H239" s="188">
        <v>17</v>
      </c>
      <c r="I239" s="189"/>
      <c r="J239" s="190">
        <f t="shared" si="50"/>
        <v>0</v>
      </c>
      <c r="K239" s="191"/>
      <c r="L239" s="36"/>
      <c r="M239" s="192" t="s">
        <v>1</v>
      </c>
      <c r="N239" s="193" t="s">
        <v>44</v>
      </c>
      <c r="O239" s="68"/>
      <c r="P239" s="194">
        <f t="shared" si="51"/>
        <v>0</v>
      </c>
      <c r="Q239" s="194">
        <v>0</v>
      </c>
      <c r="R239" s="194">
        <f t="shared" si="52"/>
        <v>0</v>
      </c>
      <c r="S239" s="194">
        <v>0</v>
      </c>
      <c r="T239" s="195">
        <f t="shared" si="5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193</v>
      </c>
      <c r="AT239" s="196" t="s">
        <v>189</v>
      </c>
      <c r="AU239" s="196" t="s">
        <v>87</v>
      </c>
      <c r="AY239" s="14" t="s">
        <v>186</v>
      </c>
      <c r="BE239" s="197">
        <f t="shared" si="54"/>
        <v>0</v>
      </c>
      <c r="BF239" s="197">
        <f t="shared" si="55"/>
        <v>0</v>
      </c>
      <c r="BG239" s="197">
        <f t="shared" si="56"/>
        <v>0</v>
      </c>
      <c r="BH239" s="197">
        <f t="shared" si="57"/>
        <v>0</v>
      </c>
      <c r="BI239" s="197">
        <f t="shared" si="58"/>
        <v>0</v>
      </c>
      <c r="BJ239" s="14" t="s">
        <v>87</v>
      </c>
      <c r="BK239" s="197">
        <f t="shared" si="59"/>
        <v>0</v>
      </c>
      <c r="BL239" s="14" t="s">
        <v>193</v>
      </c>
      <c r="BM239" s="196" t="s">
        <v>1983</v>
      </c>
    </row>
    <row r="240" spans="1:65" s="2" customFormat="1" ht="16.5" customHeight="1">
      <c r="A240" s="31"/>
      <c r="B240" s="32"/>
      <c r="C240" s="184" t="s">
        <v>649</v>
      </c>
      <c r="D240" s="184" t="s">
        <v>189</v>
      </c>
      <c r="E240" s="185" t="s">
        <v>2234</v>
      </c>
      <c r="F240" s="186" t="s">
        <v>2235</v>
      </c>
      <c r="G240" s="187" t="s">
        <v>2131</v>
      </c>
      <c r="H240" s="188">
        <v>1</v>
      </c>
      <c r="I240" s="189"/>
      <c r="J240" s="190">
        <f t="shared" si="50"/>
        <v>0</v>
      </c>
      <c r="K240" s="191"/>
      <c r="L240" s="36"/>
      <c r="M240" s="192" t="s">
        <v>1</v>
      </c>
      <c r="N240" s="193" t="s">
        <v>44</v>
      </c>
      <c r="O240" s="68"/>
      <c r="P240" s="194">
        <f t="shared" si="51"/>
        <v>0</v>
      </c>
      <c r="Q240" s="194">
        <v>0</v>
      </c>
      <c r="R240" s="194">
        <f t="shared" si="52"/>
        <v>0</v>
      </c>
      <c r="S240" s="194">
        <v>0</v>
      </c>
      <c r="T240" s="195">
        <f t="shared" si="5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193</v>
      </c>
      <c r="AT240" s="196" t="s">
        <v>189</v>
      </c>
      <c r="AU240" s="196" t="s">
        <v>87</v>
      </c>
      <c r="AY240" s="14" t="s">
        <v>186</v>
      </c>
      <c r="BE240" s="197">
        <f t="shared" si="54"/>
        <v>0</v>
      </c>
      <c r="BF240" s="197">
        <f t="shared" si="55"/>
        <v>0</v>
      </c>
      <c r="BG240" s="197">
        <f t="shared" si="56"/>
        <v>0</v>
      </c>
      <c r="BH240" s="197">
        <f t="shared" si="57"/>
        <v>0</v>
      </c>
      <c r="BI240" s="197">
        <f t="shared" si="58"/>
        <v>0</v>
      </c>
      <c r="BJ240" s="14" t="s">
        <v>87</v>
      </c>
      <c r="BK240" s="197">
        <f t="shared" si="59"/>
        <v>0</v>
      </c>
      <c r="BL240" s="14" t="s">
        <v>193</v>
      </c>
      <c r="BM240" s="196" t="s">
        <v>2236</v>
      </c>
    </row>
    <row r="241" spans="1:65" s="2" customFormat="1" ht="24.2" customHeight="1">
      <c r="A241" s="31"/>
      <c r="B241" s="32"/>
      <c r="C241" s="184" t="s">
        <v>656</v>
      </c>
      <c r="D241" s="184" t="s">
        <v>189</v>
      </c>
      <c r="E241" s="185" t="s">
        <v>2237</v>
      </c>
      <c r="F241" s="186" t="s">
        <v>2238</v>
      </c>
      <c r="G241" s="187" t="s">
        <v>2131</v>
      </c>
      <c r="H241" s="188">
        <v>7</v>
      </c>
      <c r="I241" s="189"/>
      <c r="J241" s="190">
        <f t="shared" si="50"/>
        <v>0</v>
      </c>
      <c r="K241" s="191"/>
      <c r="L241" s="36"/>
      <c r="M241" s="192" t="s">
        <v>1</v>
      </c>
      <c r="N241" s="193" t="s">
        <v>44</v>
      </c>
      <c r="O241" s="68"/>
      <c r="P241" s="194">
        <f t="shared" si="51"/>
        <v>0</v>
      </c>
      <c r="Q241" s="194">
        <v>0</v>
      </c>
      <c r="R241" s="194">
        <f t="shared" si="52"/>
        <v>0</v>
      </c>
      <c r="S241" s="194">
        <v>0</v>
      </c>
      <c r="T241" s="195">
        <f t="shared" si="5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193</v>
      </c>
      <c r="AT241" s="196" t="s">
        <v>189</v>
      </c>
      <c r="AU241" s="196" t="s">
        <v>87</v>
      </c>
      <c r="AY241" s="14" t="s">
        <v>186</v>
      </c>
      <c r="BE241" s="197">
        <f t="shared" si="54"/>
        <v>0</v>
      </c>
      <c r="BF241" s="197">
        <f t="shared" si="55"/>
        <v>0</v>
      </c>
      <c r="BG241" s="197">
        <f t="shared" si="56"/>
        <v>0</v>
      </c>
      <c r="BH241" s="197">
        <f t="shared" si="57"/>
        <v>0</v>
      </c>
      <c r="BI241" s="197">
        <f t="shared" si="58"/>
        <v>0</v>
      </c>
      <c r="BJ241" s="14" t="s">
        <v>87</v>
      </c>
      <c r="BK241" s="197">
        <f t="shared" si="59"/>
        <v>0</v>
      </c>
      <c r="BL241" s="14" t="s">
        <v>193</v>
      </c>
      <c r="BM241" s="196" t="s">
        <v>2239</v>
      </c>
    </row>
    <row r="242" spans="1:65" s="2" customFormat="1" ht="16.5" customHeight="1">
      <c r="A242" s="31"/>
      <c r="B242" s="32"/>
      <c r="C242" s="184" t="s">
        <v>660</v>
      </c>
      <c r="D242" s="184" t="s">
        <v>189</v>
      </c>
      <c r="E242" s="185" t="s">
        <v>2240</v>
      </c>
      <c r="F242" s="186" t="s">
        <v>2241</v>
      </c>
      <c r="G242" s="187" t="s">
        <v>2131</v>
      </c>
      <c r="H242" s="188">
        <v>1</v>
      </c>
      <c r="I242" s="189"/>
      <c r="J242" s="190">
        <f t="shared" si="50"/>
        <v>0</v>
      </c>
      <c r="K242" s="191"/>
      <c r="L242" s="36"/>
      <c r="M242" s="192" t="s">
        <v>1</v>
      </c>
      <c r="N242" s="193" t="s">
        <v>44</v>
      </c>
      <c r="O242" s="68"/>
      <c r="P242" s="194">
        <f t="shared" si="51"/>
        <v>0</v>
      </c>
      <c r="Q242" s="194">
        <v>0</v>
      </c>
      <c r="R242" s="194">
        <f t="shared" si="52"/>
        <v>0</v>
      </c>
      <c r="S242" s="194">
        <v>0</v>
      </c>
      <c r="T242" s="195">
        <f t="shared" si="5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193</v>
      </c>
      <c r="AT242" s="196" t="s">
        <v>189</v>
      </c>
      <c r="AU242" s="196" t="s">
        <v>87</v>
      </c>
      <c r="AY242" s="14" t="s">
        <v>186</v>
      </c>
      <c r="BE242" s="197">
        <f t="shared" si="54"/>
        <v>0</v>
      </c>
      <c r="BF242" s="197">
        <f t="shared" si="55"/>
        <v>0</v>
      </c>
      <c r="BG242" s="197">
        <f t="shared" si="56"/>
        <v>0</v>
      </c>
      <c r="BH242" s="197">
        <f t="shared" si="57"/>
        <v>0</v>
      </c>
      <c r="BI242" s="197">
        <f t="shared" si="58"/>
        <v>0</v>
      </c>
      <c r="BJ242" s="14" t="s">
        <v>87</v>
      </c>
      <c r="BK242" s="197">
        <f t="shared" si="59"/>
        <v>0</v>
      </c>
      <c r="BL242" s="14" t="s">
        <v>193</v>
      </c>
      <c r="BM242" s="196" t="s">
        <v>2242</v>
      </c>
    </row>
    <row r="243" spans="1:65" s="2" customFormat="1" ht="16.5" customHeight="1">
      <c r="A243" s="31"/>
      <c r="B243" s="32"/>
      <c r="C243" s="184" t="s">
        <v>664</v>
      </c>
      <c r="D243" s="184" t="s">
        <v>189</v>
      </c>
      <c r="E243" s="185" t="s">
        <v>2243</v>
      </c>
      <c r="F243" s="186" t="s">
        <v>2244</v>
      </c>
      <c r="G243" s="187" t="s">
        <v>2131</v>
      </c>
      <c r="H243" s="188">
        <v>1</v>
      </c>
      <c r="I243" s="189"/>
      <c r="J243" s="190">
        <f t="shared" si="50"/>
        <v>0</v>
      </c>
      <c r="K243" s="191"/>
      <c r="L243" s="36"/>
      <c r="M243" s="192" t="s">
        <v>1</v>
      </c>
      <c r="N243" s="193" t="s">
        <v>44</v>
      </c>
      <c r="O243" s="68"/>
      <c r="P243" s="194">
        <f t="shared" si="51"/>
        <v>0</v>
      </c>
      <c r="Q243" s="194">
        <v>0</v>
      </c>
      <c r="R243" s="194">
        <f t="shared" si="52"/>
        <v>0</v>
      </c>
      <c r="S243" s="194">
        <v>0</v>
      </c>
      <c r="T243" s="195">
        <f t="shared" si="5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6" t="s">
        <v>193</v>
      </c>
      <c r="AT243" s="196" t="s">
        <v>189</v>
      </c>
      <c r="AU243" s="196" t="s">
        <v>87</v>
      </c>
      <c r="AY243" s="14" t="s">
        <v>186</v>
      </c>
      <c r="BE243" s="197">
        <f t="shared" si="54"/>
        <v>0</v>
      </c>
      <c r="BF243" s="197">
        <f t="shared" si="55"/>
        <v>0</v>
      </c>
      <c r="BG243" s="197">
        <f t="shared" si="56"/>
        <v>0</v>
      </c>
      <c r="BH243" s="197">
        <f t="shared" si="57"/>
        <v>0</v>
      </c>
      <c r="BI243" s="197">
        <f t="shared" si="58"/>
        <v>0</v>
      </c>
      <c r="BJ243" s="14" t="s">
        <v>87</v>
      </c>
      <c r="BK243" s="197">
        <f t="shared" si="59"/>
        <v>0</v>
      </c>
      <c r="BL243" s="14" t="s">
        <v>193</v>
      </c>
      <c r="BM243" s="196" t="s">
        <v>2245</v>
      </c>
    </row>
    <row r="244" spans="1:65" s="2" customFormat="1" ht="16.5" customHeight="1">
      <c r="A244" s="31"/>
      <c r="B244" s="32"/>
      <c r="C244" s="184" t="s">
        <v>669</v>
      </c>
      <c r="D244" s="184" t="s">
        <v>189</v>
      </c>
      <c r="E244" s="185" t="s">
        <v>2246</v>
      </c>
      <c r="F244" s="186" t="s">
        <v>2247</v>
      </c>
      <c r="G244" s="187" t="s">
        <v>2131</v>
      </c>
      <c r="H244" s="188">
        <v>3</v>
      </c>
      <c r="I244" s="189"/>
      <c r="J244" s="190">
        <f t="shared" si="50"/>
        <v>0</v>
      </c>
      <c r="K244" s="191"/>
      <c r="L244" s="36"/>
      <c r="M244" s="192" t="s">
        <v>1</v>
      </c>
      <c r="N244" s="193" t="s">
        <v>44</v>
      </c>
      <c r="O244" s="68"/>
      <c r="P244" s="194">
        <f t="shared" si="51"/>
        <v>0</v>
      </c>
      <c r="Q244" s="194">
        <v>0</v>
      </c>
      <c r="R244" s="194">
        <f t="shared" si="52"/>
        <v>0</v>
      </c>
      <c r="S244" s="194">
        <v>0</v>
      </c>
      <c r="T244" s="195">
        <f t="shared" si="5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193</v>
      </c>
      <c r="AT244" s="196" t="s">
        <v>189</v>
      </c>
      <c r="AU244" s="196" t="s">
        <v>87</v>
      </c>
      <c r="AY244" s="14" t="s">
        <v>186</v>
      </c>
      <c r="BE244" s="197">
        <f t="shared" si="54"/>
        <v>0</v>
      </c>
      <c r="BF244" s="197">
        <f t="shared" si="55"/>
        <v>0</v>
      </c>
      <c r="BG244" s="197">
        <f t="shared" si="56"/>
        <v>0</v>
      </c>
      <c r="BH244" s="197">
        <f t="shared" si="57"/>
        <v>0</v>
      </c>
      <c r="BI244" s="197">
        <f t="shared" si="58"/>
        <v>0</v>
      </c>
      <c r="BJ244" s="14" t="s">
        <v>87</v>
      </c>
      <c r="BK244" s="197">
        <f t="shared" si="59"/>
        <v>0</v>
      </c>
      <c r="BL244" s="14" t="s">
        <v>193</v>
      </c>
      <c r="BM244" s="196" t="s">
        <v>2248</v>
      </c>
    </row>
    <row r="245" spans="1:65" s="2" customFormat="1" ht="16.5" customHeight="1">
      <c r="A245" s="31"/>
      <c r="B245" s="32"/>
      <c r="C245" s="184" t="s">
        <v>673</v>
      </c>
      <c r="D245" s="184" t="s">
        <v>189</v>
      </c>
      <c r="E245" s="185" t="s">
        <v>2249</v>
      </c>
      <c r="F245" s="186" t="s">
        <v>2250</v>
      </c>
      <c r="G245" s="187" t="s">
        <v>2131</v>
      </c>
      <c r="H245" s="188">
        <v>2</v>
      </c>
      <c r="I245" s="189"/>
      <c r="J245" s="190">
        <f t="shared" si="50"/>
        <v>0</v>
      </c>
      <c r="K245" s="191"/>
      <c r="L245" s="36"/>
      <c r="M245" s="192" t="s">
        <v>1</v>
      </c>
      <c r="N245" s="193" t="s">
        <v>44</v>
      </c>
      <c r="O245" s="68"/>
      <c r="P245" s="194">
        <f t="shared" si="51"/>
        <v>0</v>
      </c>
      <c r="Q245" s="194">
        <v>0</v>
      </c>
      <c r="R245" s="194">
        <f t="shared" si="52"/>
        <v>0</v>
      </c>
      <c r="S245" s="194">
        <v>0</v>
      </c>
      <c r="T245" s="195">
        <f t="shared" si="5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6" t="s">
        <v>193</v>
      </c>
      <c r="AT245" s="196" t="s">
        <v>189</v>
      </c>
      <c r="AU245" s="196" t="s">
        <v>87</v>
      </c>
      <c r="AY245" s="14" t="s">
        <v>186</v>
      </c>
      <c r="BE245" s="197">
        <f t="shared" si="54"/>
        <v>0</v>
      </c>
      <c r="BF245" s="197">
        <f t="shared" si="55"/>
        <v>0</v>
      </c>
      <c r="BG245" s="197">
        <f t="shared" si="56"/>
        <v>0</v>
      </c>
      <c r="BH245" s="197">
        <f t="shared" si="57"/>
        <v>0</v>
      </c>
      <c r="BI245" s="197">
        <f t="shared" si="58"/>
        <v>0</v>
      </c>
      <c r="BJ245" s="14" t="s">
        <v>87</v>
      </c>
      <c r="BK245" s="197">
        <f t="shared" si="59"/>
        <v>0</v>
      </c>
      <c r="BL245" s="14" t="s">
        <v>193</v>
      </c>
      <c r="BM245" s="196" t="s">
        <v>2251</v>
      </c>
    </row>
    <row r="246" spans="1:65" s="2" customFormat="1" ht="16.5" customHeight="1">
      <c r="A246" s="31"/>
      <c r="B246" s="32"/>
      <c r="C246" s="184" t="s">
        <v>678</v>
      </c>
      <c r="D246" s="184" t="s">
        <v>189</v>
      </c>
      <c r="E246" s="185" t="s">
        <v>2252</v>
      </c>
      <c r="F246" s="186" t="s">
        <v>2253</v>
      </c>
      <c r="G246" s="187" t="s">
        <v>308</v>
      </c>
      <c r="H246" s="188">
        <v>110</v>
      </c>
      <c r="I246" s="189"/>
      <c r="J246" s="190">
        <f t="shared" si="50"/>
        <v>0</v>
      </c>
      <c r="K246" s="191"/>
      <c r="L246" s="36"/>
      <c r="M246" s="192" t="s">
        <v>1</v>
      </c>
      <c r="N246" s="193" t="s">
        <v>44</v>
      </c>
      <c r="O246" s="68"/>
      <c r="P246" s="194">
        <f t="shared" si="51"/>
        <v>0</v>
      </c>
      <c r="Q246" s="194">
        <v>0</v>
      </c>
      <c r="R246" s="194">
        <f t="shared" si="52"/>
        <v>0</v>
      </c>
      <c r="S246" s="194">
        <v>0</v>
      </c>
      <c r="T246" s="195">
        <f t="shared" si="5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193</v>
      </c>
      <c r="AT246" s="196" t="s">
        <v>189</v>
      </c>
      <c r="AU246" s="196" t="s">
        <v>87</v>
      </c>
      <c r="AY246" s="14" t="s">
        <v>186</v>
      </c>
      <c r="BE246" s="197">
        <f t="shared" si="54"/>
        <v>0</v>
      </c>
      <c r="BF246" s="197">
        <f t="shared" si="55"/>
        <v>0</v>
      </c>
      <c r="BG246" s="197">
        <f t="shared" si="56"/>
        <v>0</v>
      </c>
      <c r="BH246" s="197">
        <f t="shared" si="57"/>
        <v>0</v>
      </c>
      <c r="BI246" s="197">
        <f t="shared" si="58"/>
        <v>0</v>
      </c>
      <c r="BJ246" s="14" t="s">
        <v>87</v>
      </c>
      <c r="BK246" s="197">
        <f t="shared" si="59"/>
        <v>0</v>
      </c>
      <c r="BL246" s="14" t="s">
        <v>193</v>
      </c>
      <c r="BM246" s="196" t="s">
        <v>2254</v>
      </c>
    </row>
    <row r="247" spans="1:65" s="2" customFormat="1" ht="16.5" customHeight="1">
      <c r="A247" s="31"/>
      <c r="B247" s="32"/>
      <c r="C247" s="184" t="s">
        <v>682</v>
      </c>
      <c r="D247" s="184" t="s">
        <v>189</v>
      </c>
      <c r="E247" s="185" t="s">
        <v>2255</v>
      </c>
      <c r="F247" s="186" t="s">
        <v>2256</v>
      </c>
      <c r="G247" s="187" t="s">
        <v>308</v>
      </c>
      <c r="H247" s="188">
        <v>85</v>
      </c>
      <c r="I247" s="189"/>
      <c r="J247" s="190">
        <f t="shared" si="50"/>
        <v>0</v>
      </c>
      <c r="K247" s="191"/>
      <c r="L247" s="36"/>
      <c r="M247" s="192" t="s">
        <v>1</v>
      </c>
      <c r="N247" s="193" t="s">
        <v>44</v>
      </c>
      <c r="O247" s="68"/>
      <c r="P247" s="194">
        <f t="shared" si="51"/>
        <v>0</v>
      </c>
      <c r="Q247" s="194">
        <v>0</v>
      </c>
      <c r="R247" s="194">
        <f t="shared" si="52"/>
        <v>0</v>
      </c>
      <c r="S247" s="194">
        <v>0</v>
      </c>
      <c r="T247" s="195">
        <f t="shared" si="5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6" t="s">
        <v>193</v>
      </c>
      <c r="AT247" s="196" t="s">
        <v>189</v>
      </c>
      <c r="AU247" s="196" t="s">
        <v>87</v>
      </c>
      <c r="AY247" s="14" t="s">
        <v>186</v>
      </c>
      <c r="BE247" s="197">
        <f t="shared" si="54"/>
        <v>0</v>
      </c>
      <c r="BF247" s="197">
        <f t="shared" si="55"/>
        <v>0</v>
      </c>
      <c r="BG247" s="197">
        <f t="shared" si="56"/>
        <v>0</v>
      </c>
      <c r="BH247" s="197">
        <f t="shared" si="57"/>
        <v>0</v>
      </c>
      <c r="BI247" s="197">
        <f t="shared" si="58"/>
        <v>0</v>
      </c>
      <c r="BJ247" s="14" t="s">
        <v>87</v>
      </c>
      <c r="BK247" s="197">
        <f t="shared" si="59"/>
        <v>0</v>
      </c>
      <c r="BL247" s="14" t="s">
        <v>193</v>
      </c>
      <c r="BM247" s="196" t="s">
        <v>2257</v>
      </c>
    </row>
    <row r="248" spans="1:65" s="2" customFormat="1" ht="16.5" customHeight="1">
      <c r="A248" s="31"/>
      <c r="B248" s="32"/>
      <c r="C248" s="184" t="s">
        <v>686</v>
      </c>
      <c r="D248" s="184" t="s">
        <v>189</v>
      </c>
      <c r="E248" s="185" t="s">
        <v>2258</v>
      </c>
      <c r="F248" s="186" t="s">
        <v>2259</v>
      </c>
      <c r="G248" s="187" t="s">
        <v>308</v>
      </c>
      <c r="H248" s="188">
        <v>27</v>
      </c>
      <c r="I248" s="189"/>
      <c r="J248" s="190">
        <f t="shared" si="50"/>
        <v>0</v>
      </c>
      <c r="K248" s="191"/>
      <c r="L248" s="36"/>
      <c r="M248" s="192" t="s">
        <v>1</v>
      </c>
      <c r="N248" s="193" t="s">
        <v>44</v>
      </c>
      <c r="O248" s="68"/>
      <c r="P248" s="194">
        <f t="shared" si="51"/>
        <v>0</v>
      </c>
      <c r="Q248" s="194">
        <v>0</v>
      </c>
      <c r="R248" s="194">
        <f t="shared" si="52"/>
        <v>0</v>
      </c>
      <c r="S248" s="194">
        <v>0</v>
      </c>
      <c r="T248" s="195">
        <f t="shared" si="5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6" t="s">
        <v>193</v>
      </c>
      <c r="AT248" s="196" t="s">
        <v>189</v>
      </c>
      <c r="AU248" s="196" t="s">
        <v>87</v>
      </c>
      <c r="AY248" s="14" t="s">
        <v>186</v>
      </c>
      <c r="BE248" s="197">
        <f t="shared" si="54"/>
        <v>0</v>
      </c>
      <c r="BF248" s="197">
        <f t="shared" si="55"/>
        <v>0</v>
      </c>
      <c r="BG248" s="197">
        <f t="shared" si="56"/>
        <v>0</v>
      </c>
      <c r="BH248" s="197">
        <f t="shared" si="57"/>
        <v>0</v>
      </c>
      <c r="BI248" s="197">
        <f t="shared" si="58"/>
        <v>0</v>
      </c>
      <c r="BJ248" s="14" t="s">
        <v>87</v>
      </c>
      <c r="BK248" s="197">
        <f t="shared" si="59"/>
        <v>0</v>
      </c>
      <c r="BL248" s="14" t="s">
        <v>193</v>
      </c>
      <c r="BM248" s="196" t="s">
        <v>2260</v>
      </c>
    </row>
    <row r="249" spans="1:65" s="2" customFormat="1" ht="16.5" customHeight="1">
      <c r="A249" s="31"/>
      <c r="B249" s="32"/>
      <c r="C249" s="184" t="s">
        <v>690</v>
      </c>
      <c r="D249" s="184" t="s">
        <v>189</v>
      </c>
      <c r="E249" s="185" t="s">
        <v>2261</v>
      </c>
      <c r="F249" s="186" t="s">
        <v>2262</v>
      </c>
      <c r="G249" s="187" t="s">
        <v>308</v>
      </c>
      <c r="H249" s="188">
        <v>10</v>
      </c>
      <c r="I249" s="189"/>
      <c r="J249" s="190">
        <f t="shared" si="50"/>
        <v>0</v>
      </c>
      <c r="K249" s="191"/>
      <c r="L249" s="36"/>
      <c r="M249" s="192" t="s">
        <v>1</v>
      </c>
      <c r="N249" s="193" t="s">
        <v>44</v>
      </c>
      <c r="O249" s="68"/>
      <c r="P249" s="194">
        <f t="shared" si="51"/>
        <v>0</v>
      </c>
      <c r="Q249" s="194">
        <v>0</v>
      </c>
      <c r="R249" s="194">
        <f t="shared" si="52"/>
        <v>0</v>
      </c>
      <c r="S249" s="194">
        <v>0</v>
      </c>
      <c r="T249" s="195">
        <f t="shared" si="5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6" t="s">
        <v>193</v>
      </c>
      <c r="AT249" s="196" t="s">
        <v>189</v>
      </c>
      <c r="AU249" s="196" t="s">
        <v>87</v>
      </c>
      <c r="AY249" s="14" t="s">
        <v>186</v>
      </c>
      <c r="BE249" s="197">
        <f t="shared" si="54"/>
        <v>0</v>
      </c>
      <c r="BF249" s="197">
        <f t="shared" si="55"/>
        <v>0</v>
      </c>
      <c r="BG249" s="197">
        <f t="shared" si="56"/>
        <v>0</v>
      </c>
      <c r="BH249" s="197">
        <f t="shared" si="57"/>
        <v>0</v>
      </c>
      <c r="BI249" s="197">
        <f t="shared" si="58"/>
        <v>0</v>
      </c>
      <c r="BJ249" s="14" t="s">
        <v>87</v>
      </c>
      <c r="BK249" s="197">
        <f t="shared" si="59"/>
        <v>0</v>
      </c>
      <c r="BL249" s="14" t="s">
        <v>193</v>
      </c>
      <c r="BM249" s="196" t="s">
        <v>2263</v>
      </c>
    </row>
    <row r="250" spans="1:65" s="2" customFormat="1" ht="16.5" customHeight="1">
      <c r="A250" s="31"/>
      <c r="B250" s="32"/>
      <c r="C250" s="184" t="s">
        <v>694</v>
      </c>
      <c r="D250" s="184" t="s">
        <v>189</v>
      </c>
      <c r="E250" s="185" t="s">
        <v>2264</v>
      </c>
      <c r="F250" s="186" t="s">
        <v>2265</v>
      </c>
      <c r="G250" s="187" t="s">
        <v>2131</v>
      </c>
      <c r="H250" s="188">
        <v>6</v>
      </c>
      <c r="I250" s="189"/>
      <c r="J250" s="190">
        <f t="shared" si="50"/>
        <v>0</v>
      </c>
      <c r="K250" s="191"/>
      <c r="L250" s="36"/>
      <c r="M250" s="192" t="s">
        <v>1</v>
      </c>
      <c r="N250" s="193" t="s">
        <v>44</v>
      </c>
      <c r="O250" s="68"/>
      <c r="P250" s="194">
        <f t="shared" si="51"/>
        <v>0</v>
      </c>
      <c r="Q250" s="194">
        <v>0</v>
      </c>
      <c r="R250" s="194">
        <f t="shared" si="52"/>
        <v>0</v>
      </c>
      <c r="S250" s="194">
        <v>0</v>
      </c>
      <c r="T250" s="195">
        <f t="shared" si="5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6" t="s">
        <v>193</v>
      </c>
      <c r="AT250" s="196" t="s">
        <v>189</v>
      </c>
      <c r="AU250" s="196" t="s">
        <v>87</v>
      </c>
      <c r="AY250" s="14" t="s">
        <v>186</v>
      </c>
      <c r="BE250" s="197">
        <f t="shared" si="54"/>
        <v>0</v>
      </c>
      <c r="BF250" s="197">
        <f t="shared" si="55"/>
        <v>0</v>
      </c>
      <c r="BG250" s="197">
        <f t="shared" si="56"/>
        <v>0</v>
      </c>
      <c r="BH250" s="197">
        <f t="shared" si="57"/>
        <v>0</v>
      </c>
      <c r="BI250" s="197">
        <f t="shared" si="58"/>
        <v>0</v>
      </c>
      <c r="BJ250" s="14" t="s">
        <v>87</v>
      </c>
      <c r="BK250" s="197">
        <f t="shared" si="59"/>
        <v>0</v>
      </c>
      <c r="BL250" s="14" t="s">
        <v>193</v>
      </c>
      <c r="BM250" s="196" t="s">
        <v>2266</v>
      </c>
    </row>
    <row r="251" spans="1:65" s="2" customFormat="1" ht="16.5" customHeight="1">
      <c r="A251" s="31"/>
      <c r="B251" s="32"/>
      <c r="C251" s="184" t="s">
        <v>698</v>
      </c>
      <c r="D251" s="184" t="s">
        <v>189</v>
      </c>
      <c r="E251" s="185" t="s">
        <v>2267</v>
      </c>
      <c r="F251" s="186" t="s">
        <v>2268</v>
      </c>
      <c r="G251" s="187" t="s">
        <v>2131</v>
      </c>
      <c r="H251" s="188">
        <v>6</v>
      </c>
      <c r="I251" s="189"/>
      <c r="J251" s="190">
        <f t="shared" si="50"/>
        <v>0</v>
      </c>
      <c r="K251" s="191"/>
      <c r="L251" s="36"/>
      <c r="M251" s="192" t="s">
        <v>1</v>
      </c>
      <c r="N251" s="193" t="s">
        <v>44</v>
      </c>
      <c r="O251" s="68"/>
      <c r="P251" s="194">
        <f t="shared" si="51"/>
        <v>0</v>
      </c>
      <c r="Q251" s="194">
        <v>0</v>
      </c>
      <c r="R251" s="194">
        <f t="shared" si="52"/>
        <v>0</v>
      </c>
      <c r="S251" s="194">
        <v>0</v>
      </c>
      <c r="T251" s="195">
        <f t="shared" si="5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6" t="s">
        <v>193</v>
      </c>
      <c r="AT251" s="196" t="s">
        <v>189</v>
      </c>
      <c r="AU251" s="196" t="s">
        <v>87</v>
      </c>
      <c r="AY251" s="14" t="s">
        <v>186</v>
      </c>
      <c r="BE251" s="197">
        <f t="shared" si="54"/>
        <v>0</v>
      </c>
      <c r="BF251" s="197">
        <f t="shared" si="55"/>
        <v>0</v>
      </c>
      <c r="BG251" s="197">
        <f t="shared" si="56"/>
        <v>0</v>
      </c>
      <c r="BH251" s="197">
        <f t="shared" si="57"/>
        <v>0</v>
      </c>
      <c r="BI251" s="197">
        <f t="shared" si="58"/>
        <v>0</v>
      </c>
      <c r="BJ251" s="14" t="s">
        <v>87</v>
      </c>
      <c r="BK251" s="197">
        <f t="shared" si="59"/>
        <v>0</v>
      </c>
      <c r="BL251" s="14" t="s">
        <v>193</v>
      </c>
      <c r="BM251" s="196" t="s">
        <v>2269</v>
      </c>
    </row>
    <row r="252" spans="1:65" s="2" customFormat="1" ht="16.5" customHeight="1">
      <c r="A252" s="31"/>
      <c r="B252" s="32"/>
      <c r="C252" s="184" t="s">
        <v>702</v>
      </c>
      <c r="D252" s="184" t="s">
        <v>189</v>
      </c>
      <c r="E252" s="185" t="s">
        <v>2270</v>
      </c>
      <c r="F252" s="186" t="s">
        <v>2271</v>
      </c>
      <c r="G252" s="187" t="s">
        <v>2131</v>
      </c>
      <c r="H252" s="188">
        <v>2</v>
      </c>
      <c r="I252" s="189"/>
      <c r="J252" s="190">
        <f t="shared" si="50"/>
        <v>0</v>
      </c>
      <c r="K252" s="191"/>
      <c r="L252" s="36"/>
      <c r="M252" s="192" t="s">
        <v>1</v>
      </c>
      <c r="N252" s="193" t="s">
        <v>44</v>
      </c>
      <c r="O252" s="68"/>
      <c r="P252" s="194">
        <f t="shared" si="51"/>
        <v>0</v>
      </c>
      <c r="Q252" s="194">
        <v>0</v>
      </c>
      <c r="R252" s="194">
        <f t="shared" si="52"/>
        <v>0</v>
      </c>
      <c r="S252" s="194">
        <v>0</v>
      </c>
      <c r="T252" s="195">
        <f t="shared" si="5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6" t="s">
        <v>193</v>
      </c>
      <c r="AT252" s="196" t="s">
        <v>189</v>
      </c>
      <c r="AU252" s="196" t="s">
        <v>87</v>
      </c>
      <c r="AY252" s="14" t="s">
        <v>186</v>
      </c>
      <c r="BE252" s="197">
        <f t="shared" si="54"/>
        <v>0</v>
      </c>
      <c r="BF252" s="197">
        <f t="shared" si="55"/>
        <v>0</v>
      </c>
      <c r="BG252" s="197">
        <f t="shared" si="56"/>
        <v>0</v>
      </c>
      <c r="BH252" s="197">
        <f t="shared" si="57"/>
        <v>0</v>
      </c>
      <c r="BI252" s="197">
        <f t="shared" si="58"/>
        <v>0</v>
      </c>
      <c r="BJ252" s="14" t="s">
        <v>87</v>
      </c>
      <c r="BK252" s="197">
        <f t="shared" si="59"/>
        <v>0</v>
      </c>
      <c r="BL252" s="14" t="s">
        <v>193</v>
      </c>
      <c r="BM252" s="196" t="s">
        <v>2272</v>
      </c>
    </row>
    <row r="253" spans="1:65" s="2" customFormat="1" ht="16.5" customHeight="1">
      <c r="A253" s="31"/>
      <c r="B253" s="32"/>
      <c r="C253" s="184" t="s">
        <v>706</v>
      </c>
      <c r="D253" s="184" t="s">
        <v>189</v>
      </c>
      <c r="E253" s="185" t="s">
        <v>2273</v>
      </c>
      <c r="F253" s="186" t="s">
        <v>2274</v>
      </c>
      <c r="G253" s="187" t="s">
        <v>2131</v>
      </c>
      <c r="H253" s="188">
        <v>1</v>
      </c>
      <c r="I253" s="189"/>
      <c r="J253" s="190">
        <f t="shared" si="50"/>
        <v>0</v>
      </c>
      <c r="K253" s="191"/>
      <c r="L253" s="36"/>
      <c r="M253" s="192" t="s">
        <v>1</v>
      </c>
      <c r="N253" s="193" t="s">
        <v>44</v>
      </c>
      <c r="O253" s="68"/>
      <c r="P253" s="194">
        <f t="shared" si="51"/>
        <v>0</v>
      </c>
      <c r="Q253" s="194">
        <v>0</v>
      </c>
      <c r="R253" s="194">
        <f t="shared" si="52"/>
        <v>0</v>
      </c>
      <c r="S253" s="194">
        <v>0</v>
      </c>
      <c r="T253" s="195">
        <f t="shared" si="5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6" t="s">
        <v>193</v>
      </c>
      <c r="AT253" s="196" t="s">
        <v>189</v>
      </c>
      <c r="AU253" s="196" t="s">
        <v>87</v>
      </c>
      <c r="AY253" s="14" t="s">
        <v>186</v>
      </c>
      <c r="BE253" s="197">
        <f t="shared" si="54"/>
        <v>0</v>
      </c>
      <c r="BF253" s="197">
        <f t="shared" si="55"/>
        <v>0</v>
      </c>
      <c r="BG253" s="197">
        <f t="shared" si="56"/>
        <v>0</v>
      </c>
      <c r="BH253" s="197">
        <f t="shared" si="57"/>
        <v>0</v>
      </c>
      <c r="BI253" s="197">
        <f t="shared" si="58"/>
        <v>0</v>
      </c>
      <c r="BJ253" s="14" t="s">
        <v>87</v>
      </c>
      <c r="BK253" s="197">
        <f t="shared" si="59"/>
        <v>0</v>
      </c>
      <c r="BL253" s="14" t="s">
        <v>193</v>
      </c>
      <c r="BM253" s="196" t="s">
        <v>2275</v>
      </c>
    </row>
    <row r="254" spans="1:65" s="2" customFormat="1" ht="16.5" customHeight="1">
      <c r="A254" s="31"/>
      <c r="B254" s="32"/>
      <c r="C254" s="184" t="s">
        <v>710</v>
      </c>
      <c r="D254" s="184" t="s">
        <v>189</v>
      </c>
      <c r="E254" s="185" t="s">
        <v>2276</v>
      </c>
      <c r="F254" s="186" t="s">
        <v>2277</v>
      </c>
      <c r="G254" s="187" t="s">
        <v>308</v>
      </c>
      <c r="H254" s="188">
        <v>20</v>
      </c>
      <c r="I254" s="189"/>
      <c r="J254" s="190">
        <f t="shared" si="50"/>
        <v>0</v>
      </c>
      <c r="K254" s="191"/>
      <c r="L254" s="36"/>
      <c r="M254" s="192" t="s">
        <v>1</v>
      </c>
      <c r="N254" s="193" t="s">
        <v>44</v>
      </c>
      <c r="O254" s="68"/>
      <c r="P254" s="194">
        <f t="shared" si="51"/>
        <v>0</v>
      </c>
      <c r="Q254" s="194">
        <v>0</v>
      </c>
      <c r="R254" s="194">
        <f t="shared" si="52"/>
        <v>0</v>
      </c>
      <c r="S254" s="194">
        <v>0</v>
      </c>
      <c r="T254" s="195">
        <f t="shared" si="5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6" t="s">
        <v>193</v>
      </c>
      <c r="AT254" s="196" t="s">
        <v>189</v>
      </c>
      <c r="AU254" s="196" t="s">
        <v>87</v>
      </c>
      <c r="AY254" s="14" t="s">
        <v>186</v>
      </c>
      <c r="BE254" s="197">
        <f t="shared" si="54"/>
        <v>0</v>
      </c>
      <c r="BF254" s="197">
        <f t="shared" si="55"/>
        <v>0</v>
      </c>
      <c r="BG254" s="197">
        <f t="shared" si="56"/>
        <v>0</v>
      </c>
      <c r="BH254" s="197">
        <f t="shared" si="57"/>
        <v>0</v>
      </c>
      <c r="BI254" s="197">
        <f t="shared" si="58"/>
        <v>0</v>
      </c>
      <c r="BJ254" s="14" t="s">
        <v>87</v>
      </c>
      <c r="BK254" s="197">
        <f t="shared" si="59"/>
        <v>0</v>
      </c>
      <c r="BL254" s="14" t="s">
        <v>193</v>
      </c>
      <c r="BM254" s="196" t="s">
        <v>2278</v>
      </c>
    </row>
    <row r="255" spans="1:65" s="2" customFormat="1" ht="16.5" customHeight="1">
      <c r="A255" s="31"/>
      <c r="B255" s="32"/>
      <c r="C255" s="184" t="s">
        <v>714</v>
      </c>
      <c r="D255" s="184" t="s">
        <v>189</v>
      </c>
      <c r="E255" s="185" t="s">
        <v>2279</v>
      </c>
      <c r="F255" s="186" t="s">
        <v>2280</v>
      </c>
      <c r="G255" s="187" t="s">
        <v>2131</v>
      </c>
      <c r="H255" s="188">
        <v>1</v>
      </c>
      <c r="I255" s="189"/>
      <c r="J255" s="190">
        <f t="shared" si="50"/>
        <v>0</v>
      </c>
      <c r="K255" s="191"/>
      <c r="L255" s="36"/>
      <c r="M255" s="192" t="s">
        <v>1</v>
      </c>
      <c r="N255" s="193" t="s">
        <v>44</v>
      </c>
      <c r="O255" s="68"/>
      <c r="P255" s="194">
        <f t="shared" si="51"/>
        <v>0</v>
      </c>
      <c r="Q255" s="194">
        <v>0</v>
      </c>
      <c r="R255" s="194">
        <f t="shared" si="52"/>
        <v>0</v>
      </c>
      <c r="S255" s="194">
        <v>0</v>
      </c>
      <c r="T255" s="195">
        <f t="shared" si="5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6" t="s">
        <v>193</v>
      </c>
      <c r="AT255" s="196" t="s">
        <v>189</v>
      </c>
      <c r="AU255" s="196" t="s">
        <v>87</v>
      </c>
      <c r="AY255" s="14" t="s">
        <v>186</v>
      </c>
      <c r="BE255" s="197">
        <f t="shared" si="54"/>
        <v>0</v>
      </c>
      <c r="BF255" s="197">
        <f t="shared" si="55"/>
        <v>0</v>
      </c>
      <c r="BG255" s="197">
        <f t="shared" si="56"/>
        <v>0</v>
      </c>
      <c r="BH255" s="197">
        <f t="shared" si="57"/>
        <v>0</v>
      </c>
      <c r="BI255" s="197">
        <f t="shared" si="58"/>
        <v>0</v>
      </c>
      <c r="BJ255" s="14" t="s">
        <v>87</v>
      </c>
      <c r="BK255" s="197">
        <f t="shared" si="59"/>
        <v>0</v>
      </c>
      <c r="BL255" s="14" t="s">
        <v>193</v>
      </c>
      <c r="BM255" s="196" t="s">
        <v>2281</v>
      </c>
    </row>
    <row r="256" spans="1:65" s="2" customFormat="1" ht="16.5" customHeight="1">
      <c r="A256" s="31"/>
      <c r="B256" s="32"/>
      <c r="C256" s="184" t="s">
        <v>718</v>
      </c>
      <c r="D256" s="184" t="s">
        <v>189</v>
      </c>
      <c r="E256" s="185" t="s">
        <v>2282</v>
      </c>
      <c r="F256" s="186" t="s">
        <v>2283</v>
      </c>
      <c r="G256" s="187" t="s">
        <v>2131</v>
      </c>
      <c r="H256" s="188">
        <v>8</v>
      </c>
      <c r="I256" s="189"/>
      <c r="J256" s="190">
        <f t="shared" si="50"/>
        <v>0</v>
      </c>
      <c r="K256" s="191"/>
      <c r="L256" s="36"/>
      <c r="M256" s="192" t="s">
        <v>1</v>
      </c>
      <c r="N256" s="193" t="s">
        <v>44</v>
      </c>
      <c r="O256" s="68"/>
      <c r="P256" s="194">
        <f t="shared" si="51"/>
        <v>0</v>
      </c>
      <c r="Q256" s="194">
        <v>0</v>
      </c>
      <c r="R256" s="194">
        <f t="shared" si="52"/>
        <v>0</v>
      </c>
      <c r="S256" s="194">
        <v>0</v>
      </c>
      <c r="T256" s="195">
        <f t="shared" si="5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6" t="s">
        <v>193</v>
      </c>
      <c r="AT256" s="196" t="s">
        <v>189</v>
      </c>
      <c r="AU256" s="196" t="s">
        <v>87</v>
      </c>
      <c r="AY256" s="14" t="s">
        <v>186</v>
      </c>
      <c r="BE256" s="197">
        <f t="shared" si="54"/>
        <v>0</v>
      </c>
      <c r="BF256" s="197">
        <f t="shared" si="55"/>
        <v>0</v>
      </c>
      <c r="BG256" s="197">
        <f t="shared" si="56"/>
        <v>0</v>
      </c>
      <c r="BH256" s="197">
        <f t="shared" si="57"/>
        <v>0</v>
      </c>
      <c r="BI256" s="197">
        <f t="shared" si="58"/>
        <v>0</v>
      </c>
      <c r="BJ256" s="14" t="s">
        <v>87</v>
      </c>
      <c r="BK256" s="197">
        <f t="shared" si="59"/>
        <v>0</v>
      </c>
      <c r="BL256" s="14" t="s">
        <v>193</v>
      </c>
      <c r="BM256" s="196" t="s">
        <v>2284</v>
      </c>
    </row>
    <row r="257" spans="1:65" s="2" customFormat="1" ht="16.5" customHeight="1">
      <c r="A257" s="31"/>
      <c r="B257" s="32"/>
      <c r="C257" s="184" t="s">
        <v>722</v>
      </c>
      <c r="D257" s="184" t="s">
        <v>189</v>
      </c>
      <c r="E257" s="185" t="s">
        <v>2285</v>
      </c>
      <c r="F257" s="186" t="s">
        <v>2286</v>
      </c>
      <c r="G257" s="187" t="s">
        <v>2131</v>
      </c>
      <c r="H257" s="188">
        <v>24</v>
      </c>
      <c r="I257" s="189"/>
      <c r="J257" s="190">
        <f t="shared" si="50"/>
        <v>0</v>
      </c>
      <c r="K257" s="191"/>
      <c r="L257" s="36"/>
      <c r="M257" s="192" t="s">
        <v>1</v>
      </c>
      <c r="N257" s="193" t="s">
        <v>44</v>
      </c>
      <c r="O257" s="68"/>
      <c r="P257" s="194">
        <f t="shared" si="51"/>
        <v>0</v>
      </c>
      <c r="Q257" s="194">
        <v>0</v>
      </c>
      <c r="R257" s="194">
        <f t="shared" si="52"/>
        <v>0</v>
      </c>
      <c r="S257" s="194">
        <v>0</v>
      </c>
      <c r="T257" s="195">
        <f t="shared" si="5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6" t="s">
        <v>193</v>
      </c>
      <c r="AT257" s="196" t="s">
        <v>189</v>
      </c>
      <c r="AU257" s="196" t="s">
        <v>87</v>
      </c>
      <c r="AY257" s="14" t="s">
        <v>186</v>
      </c>
      <c r="BE257" s="197">
        <f t="shared" si="54"/>
        <v>0</v>
      </c>
      <c r="BF257" s="197">
        <f t="shared" si="55"/>
        <v>0</v>
      </c>
      <c r="BG257" s="197">
        <f t="shared" si="56"/>
        <v>0</v>
      </c>
      <c r="BH257" s="197">
        <f t="shared" si="57"/>
        <v>0</v>
      </c>
      <c r="BI257" s="197">
        <f t="shared" si="58"/>
        <v>0</v>
      </c>
      <c r="BJ257" s="14" t="s">
        <v>87</v>
      </c>
      <c r="BK257" s="197">
        <f t="shared" si="59"/>
        <v>0</v>
      </c>
      <c r="BL257" s="14" t="s">
        <v>193</v>
      </c>
      <c r="BM257" s="196" t="s">
        <v>2287</v>
      </c>
    </row>
    <row r="258" spans="2:63" s="12" customFormat="1" ht="25.9" customHeight="1">
      <c r="B258" s="168"/>
      <c r="C258" s="169"/>
      <c r="D258" s="170" t="s">
        <v>78</v>
      </c>
      <c r="E258" s="171" t="s">
        <v>2288</v>
      </c>
      <c r="F258" s="171" t="s">
        <v>2289</v>
      </c>
      <c r="G258" s="169"/>
      <c r="H258" s="169"/>
      <c r="I258" s="172"/>
      <c r="J258" s="173">
        <f>BK258</f>
        <v>0</v>
      </c>
      <c r="K258" s="169"/>
      <c r="L258" s="174"/>
      <c r="M258" s="175"/>
      <c r="N258" s="176"/>
      <c r="O258" s="176"/>
      <c r="P258" s="177">
        <f>SUM(P259:P294)</f>
        <v>0</v>
      </c>
      <c r="Q258" s="176"/>
      <c r="R258" s="177">
        <f>SUM(R259:R294)</f>
        <v>0</v>
      </c>
      <c r="S258" s="176"/>
      <c r="T258" s="178">
        <f>SUM(T259:T294)</f>
        <v>0</v>
      </c>
      <c r="AR258" s="179" t="s">
        <v>87</v>
      </c>
      <c r="AT258" s="180" t="s">
        <v>78</v>
      </c>
      <c r="AU258" s="180" t="s">
        <v>79</v>
      </c>
      <c r="AY258" s="179" t="s">
        <v>186</v>
      </c>
      <c r="BK258" s="181">
        <f>SUM(BK259:BK294)</f>
        <v>0</v>
      </c>
    </row>
    <row r="259" spans="1:65" s="2" customFormat="1" ht="16.5" customHeight="1">
      <c r="A259" s="31"/>
      <c r="B259" s="32"/>
      <c r="C259" s="184" t="s">
        <v>726</v>
      </c>
      <c r="D259" s="184" t="s">
        <v>189</v>
      </c>
      <c r="E259" s="185" t="s">
        <v>2214</v>
      </c>
      <c r="F259" s="186" t="s">
        <v>2215</v>
      </c>
      <c r="G259" s="187" t="s">
        <v>2131</v>
      </c>
      <c r="H259" s="188">
        <v>18</v>
      </c>
      <c r="I259" s="189"/>
      <c r="J259" s="190">
        <f aca="true" t="shared" si="60" ref="J259:J294">ROUND(I259*H259,1)</f>
        <v>0</v>
      </c>
      <c r="K259" s="191"/>
      <c r="L259" s="36"/>
      <c r="M259" s="192" t="s">
        <v>1</v>
      </c>
      <c r="N259" s="193" t="s">
        <v>44</v>
      </c>
      <c r="O259" s="68"/>
      <c r="P259" s="194">
        <f aca="true" t="shared" si="61" ref="P259:P294">O259*H259</f>
        <v>0</v>
      </c>
      <c r="Q259" s="194">
        <v>0</v>
      </c>
      <c r="R259" s="194">
        <f aca="true" t="shared" si="62" ref="R259:R294">Q259*H259</f>
        <v>0</v>
      </c>
      <c r="S259" s="194">
        <v>0</v>
      </c>
      <c r="T259" s="195">
        <f aca="true" t="shared" si="63" ref="T259:T294"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6" t="s">
        <v>193</v>
      </c>
      <c r="AT259" s="196" t="s">
        <v>189</v>
      </c>
      <c r="AU259" s="196" t="s">
        <v>87</v>
      </c>
      <c r="AY259" s="14" t="s">
        <v>186</v>
      </c>
      <c r="BE259" s="197">
        <f aca="true" t="shared" si="64" ref="BE259:BE294">IF(N259="základní",J259,0)</f>
        <v>0</v>
      </c>
      <c r="BF259" s="197">
        <f aca="true" t="shared" si="65" ref="BF259:BF294">IF(N259="snížená",J259,0)</f>
        <v>0</v>
      </c>
      <c r="BG259" s="197">
        <f aca="true" t="shared" si="66" ref="BG259:BG294">IF(N259="zákl. přenesená",J259,0)</f>
        <v>0</v>
      </c>
      <c r="BH259" s="197">
        <f aca="true" t="shared" si="67" ref="BH259:BH294">IF(N259="sníž. přenesená",J259,0)</f>
        <v>0</v>
      </c>
      <c r="BI259" s="197">
        <f aca="true" t="shared" si="68" ref="BI259:BI294">IF(N259="nulová",J259,0)</f>
        <v>0</v>
      </c>
      <c r="BJ259" s="14" t="s">
        <v>87</v>
      </c>
      <c r="BK259" s="197">
        <f aca="true" t="shared" si="69" ref="BK259:BK294">ROUND(I259*H259,1)</f>
        <v>0</v>
      </c>
      <c r="BL259" s="14" t="s">
        <v>193</v>
      </c>
      <c r="BM259" s="196" t="s">
        <v>2290</v>
      </c>
    </row>
    <row r="260" spans="1:65" s="2" customFormat="1" ht="16.5" customHeight="1">
      <c r="A260" s="31"/>
      <c r="B260" s="32"/>
      <c r="C260" s="184" t="s">
        <v>732</v>
      </c>
      <c r="D260" s="184" t="s">
        <v>189</v>
      </c>
      <c r="E260" s="185" t="s">
        <v>2216</v>
      </c>
      <c r="F260" s="186" t="s">
        <v>2217</v>
      </c>
      <c r="G260" s="187" t="s">
        <v>2131</v>
      </c>
      <c r="H260" s="188">
        <v>1</v>
      </c>
      <c r="I260" s="189"/>
      <c r="J260" s="190">
        <f t="shared" si="60"/>
        <v>0</v>
      </c>
      <c r="K260" s="191"/>
      <c r="L260" s="36"/>
      <c r="M260" s="192" t="s">
        <v>1</v>
      </c>
      <c r="N260" s="193" t="s">
        <v>44</v>
      </c>
      <c r="O260" s="68"/>
      <c r="P260" s="194">
        <f t="shared" si="61"/>
        <v>0</v>
      </c>
      <c r="Q260" s="194">
        <v>0</v>
      </c>
      <c r="R260" s="194">
        <f t="shared" si="62"/>
        <v>0</v>
      </c>
      <c r="S260" s="194">
        <v>0</v>
      </c>
      <c r="T260" s="195">
        <f t="shared" si="6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6" t="s">
        <v>193</v>
      </c>
      <c r="AT260" s="196" t="s">
        <v>189</v>
      </c>
      <c r="AU260" s="196" t="s">
        <v>87</v>
      </c>
      <c r="AY260" s="14" t="s">
        <v>186</v>
      </c>
      <c r="BE260" s="197">
        <f t="shared" si="64"/>
        <v>0</v>
      </c>
      <c r="BF260" s="197">
        <f t="shared" si="65"/>
        <v>0</v>
      </c>
      <c r="BG260" s="197">
        <f t="shared" si="66"/>
        <v>0</v>
      </c>
      <c r="BH260" s="197">
        <f t="shared" si="67"/>
        <v>0</v>
      </c>
      <c r="BI260" s="197">
        <f t="shared" si="68"/>
        <v>0</v>
      </c>
      <c r="BJ260" s="14" t="s">
        <v>87</v>
      </c>
      <c r="BK260" s="197">
        <f t="shared" si="69"/>
        <v>0</v>
      </c>
      <c r="BL260" s="14" t="s">
        <v>193</v>
      </c>
      <c r="BM260" s="196" t="s">
        <v>2291</v>
      </c>
    </row>
    <row r="261" spans="1:65" s="2" customFormat="1" ht="16.5" customHeight="1">
      <c r="A261" s="31"/>
      <c r="B261" s="32"/>
      <c r="C261" s="184" t="s">
        <v>736</v>
      </c>
      <c r="D261" s="184" t="s">
        <v>189</v>
      </c>
      <c r="E261" s="185" t="s">
        <v>2218</v>
      </c>
      <c r="F261" s="186" t="s">
        <v>2219</v>
      </c>
      <c r="G261" s="187" t="s">
        <v>2131</v>
      </c>
      <c r="H261" s="188">
        <v>1</v>
      </c>
      <c r="I261" s="189"/>
      <c r="J261" s="190">
        <f t="shared" si="60"/>
        <v>0</v>
      </c>
      <c r="K261" s="191"/>
      <c r="L261" s="36"/>
      <c r="M261" s="192" t="s">
        <v>1</v>
      </c>
      <c r="N261" s="193" t="s">
        <v>44</v>
      </c>
      <c r="O261" s="68"/>
      <c r="P261" s="194">
        <f t="shared" si="61"/>
        <v>0</v>
      </c>
      <c r="Q261" s="194">
        <v>0</v>
      </c>
      <c r="R261" s="194">
        <f t="shared" si="62"/>
        <v>0</v>
      </c>
      <c r="S261" s="194">
        <v>0</v>
      </c>
      <c r="T261" s="195">
        <f t="shared" si="6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6" t="s">
        <v>193</v>
      </c>
      <c r="AT261" s="196" t="s">
        <v>189</v>
      </c>
      <c r="AU261" s="196" t="s">
        <v>87</v>
      </c>
      <c r="AY261" s="14" t="s">
        <v>186</v>
      </c>
      <c r="BE261" s="197">
        <f t="shared" si="64"/>
        <v>0</v>
      </c>
      <c r="BF261" s="197">
        <f t="shared" si="65"/>
        <v>0</v>
      </c>
      <c r="BG261" s="197">
        <f t="shared" si="66"/>
        <v>0</v>
      </c>
      <c r="BH261" s="197">
        <f t="shared" si="67"/>
        <v>0</v>
      </c>
      <c r="BI261" s="197">
        <f t="shared" si="68"/>
        <v>0</v>
      </c>
      <c r="BJ261" s="14" t="s">
        <v>87</v>
      </c>
      <c r="BK261" s="197">
        <f t="shared" si="69"/>
        <v>0</v>
      </c>
      <c r="BL261" s="14" t="s">
        <v>193</v>
      </c>
      <c r="BM261" s="196" t="s">
        <v>2292</v>
      </c>
    </row>
    <row r="262" spans="1:65" s="2" customFormat="1" ht="16.5" customHeight="1">
      <c r="A262" s="31"/>
      <c r="B262" s="32"/>
      <c r="C262" s="184" t="s">
        <v>740</v>
      </c>
      <c r="D262" s="184" t="s">
        <v>189</v>
      </c>
      <c r="E262" s="185" t="s">
        <v>2293</v>
      </c>
      <c r="F262" s="186" t="s">
        <v>2294</v>
      </c>
      <c r="G262" s="187" t="s">
        <v>2131</v>
      </c>
      <c r="H262" s="188">
        <v>2</v>
      </c>
      <c r="I262" s="189"/>
      <c r="J262" s="190">
        <f t="shared" si="60"/>
        <v>0</v>
      </c>
      <c r="K262" s="191"/>
      <c r="L262" s="36"/>
      <c r="M262" s="192" t="s">
        <v>1</v>
      </c>
      <c r="N262" s="193" t="s">
        <v>44</v>
      </c>
      <c r="O262" s="68"/>
      <c r="P262" s="194">
        <f t="shared" si="61"/>
        <v>0</v>
      </c>
      <c r="Q262" s="194">
        <v>0</v>
      </c>
      <c r="R262" s="194">
        <f t="shared" si="62"/>
        <v>0</v>
      </c>
      <c r="S262" s="194">
        <v>0</v>
      </c>
      <c r="T262" s="195">
        <f t="shared" si="6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6" t="s">
        <v>193</v>
      </c>
      <c r="AT262" s="196" t="s">
        <v>189</v>
      </c>
      <c r="AU262" s="196" t="s">
        <v>87</v>
      </c>
      <c r="AY262" s="14" t="s">
        <v>186</v>
      </c>
      <c r="BE262" s="197">
        <f t="shared" si="64"/>
        <v>0</v>
      </c>
      <c r="BF262" s="197">
        <f t="shared" si="65"/>
        <v>0</v>
      </c>
      <c r="BG262" s="197">
        <f t="shared" si="66"/>
        <v>0</v>
      </c>
      <c r="BH262" s="197">
        <f t="shared" si="67"/>
        <v>0</v>
      </c>
      <c r="BI262" s="197">
        <f t="shared" si="68"/>
        <v>0</v>
      </c>
      <c r="BJ262" s="14" t="s">
        <v>87</v>
      </c>
      <c r="BK262" s="197">
        <f t="shared" si="69"/>
        <v>0</v>
      </c>
      <c r="BL262" s="14" t="s">
        <v>193</v>
      </c>
      <c r="BM262" s="196" t="s">
        <v>2295</v>
      </c>
    </row>
    <row r="263" spans="1:65" s="2" customFormat="1" ht="16.5" customHeight="1">
      <c r="A263" s="31"/>
      <c r="B263" s="32"/>
      <c r="C263" s="184" t="s">
        <v>744</v>
      </c>
      <c r="D263" s="184" t="s">
        <v>189</v>
      </c>
      <c r="E263" s="185" t="s">
        <v>2222</v>
      </c>
      <c r="F263" s="186" t="s">
        <v>2223</v>
      </c>
      <c r="G263" s="187" t="s">
        <v>2131</v>
      </c>
      <c r="H263" s="188">
        <v>4</v>
      </c>
      <c r="I263" s="189"/>
      <c r="J263" s="190">
        <f t="shared" si="60"/>
        <v>0</v>
      </c>
      <c r="K263" s="191"/>
      <c r="L263" s="36"/>
      <c r="M263" s="192" t="s">
        <v>1</v>
      </c>
      <c r="N263" s="193" t="s">
        <v>44</v>
      </c>
      <c r="O263" s="68"/>
      <c r="P263" s="194">
        <f t="shared" si="61"/>
        <v>0</v>
      </c>
      <c r="Q263" s="194">
        <v>0</v>
      </c>
      <c r="R263" s="194">
        <f t="shared" si="62"/>
        <v>0</v>
      </c>
      <c r="S263" s="194">
        <v>0</v>
      </c>
      <c r="T263" s="195">
        <f t="shared" si="6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6" t="s">
        <v>193</v>
      </c>
      <c r="AT263" s="196" t="s">
        <v>189</v>
      </c>
      <c r="AU263" s="196" t="s">
        <v>87</v>
      </c>
      <c r="AY263" s="14" t="s">
        <v>186</v>
      </c>
      <c r="BE263" s="197">
        <f t="shared" si="64"/>
        <v>0</v>
      </c>
      <c r="BF263" s="197">
        <f t="shared" si="65"/>
        <v>0</v>
      </c>
      <c r="BG263" s="197">
        <f t="shared" si="66"/>
        <v>0</v>
      </c>
      <c r="BH263" s="197">
        <f t="shared" si="67"/>
        <v>0</v>
      </c>
      <c r="BI263" s="197">
        <f t="shared" si="68"/>
        <v>0</v>
      </c>
      <c r="BJ263" s="14" t="s">
        <v>87</v>
      </c>
      <c r="BK263" s="197">
        <f t="shared" si="69"/>
        <v>0</v>
      </c>
      <c r="BL263" s="14" t="s">
        <v>193</v>
      </c>
      <c r="BM263" s="196" t="s">
        <v>2296</v>
      </c>
    </row>
    <row r="264" spans="1:65" s="2" customFormat="1" ht="16.5" customHeight="1">
      <c r="A264" s="31"/>
      <c r="B264" s="32"/>
      <c r="C264" s="184" t="s">
        <v>749</v>
      </c>
      <c r="D264" s="184" t="s">
        <v>189</v>
      </c>
      <c r="E264" s="185" t="s">
        <v>2224</v>
      </c>
      <c r="F264" s="186" t="s">
        <v>2225</v>
      </c>
      <c r="G264" s="187" t="s">
        <v>2131</v>
      </c>
      <c r="H264" s="188">
        <v>6</v>
      </c>
      <c r="I264" s="189"/>
      <c r="J264" s="190">
        <f t="shared" si="60"/>
        <v>0</v>
      </c>
      <c r="K264" s="191"/>
      <c r="L264" s="36"/>
      <c r="M264" s="192" t="s">
        <v>1</v>
      </c>
      <c r="N264" s="193" t="s">
        <v>44</v>
      </c>
      <c r="O264" s="68"/>
      <c r="P264" s="194">
        <f t="shared" si="61"/>
        <v>0</v>
      </c>
      <c r="Q264" s="194">
        <v>0</v>
      </c>
      <c r="R264" s="194">
        <f t="shared" si="62"/>
        <v>0</v>
      </c>
      <c r="S264" s="194">
        <v>0</v>
      </c>
      <c r="T264" s="195">
        <f t="shared" si="6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6" t="s">
        <v>193</v>
      </c>
      <c r="AT264" s="196" t="s">
        <v>189</v>
      </c>
      <c r="AU264" s="196" t="s">
        <v>87</v>
      </c>
      <c r="AY264" s="14" t="s">
        <v>186</v>
      </c>
      <c r="BE264" s="197">
        <f t="shared" si="64"/>
        <v>0</v>
      </c>
      <c r="BF264" s="197">
        <f t="shared" si="65"/>
        <v>0</v>
      </c>
      <c r="BG264" s="197">
        <f t="shared" si="66"/>
        <v>0</v>
      </c>
      <c r="BH264" s="197">
        <f t="shared" si="67"/>
        <v>0</v>
      </c>
      <c r="BI264" s="197">
        <f t="shared" si="68"/>
        <v>0</v>
      </c>
      <c r="BJ264" s="14" t="s">
        <v>87</v>
      </c>
      <c r="BK264" s="197">
        <f t="shared" si="69"/>
        <v>0</v>
      </c>
      <c r="BL264" s="14" t="s">
        <v>193</v>
      </c>
      <c r="BM264" s="196" t="s">
        <v>2297</v>
      </c>
    </row>
    <row r="265" spans="1:65" s="2" customFormat="1" ht="16.5" customHeight="1">
      <c r="A265" s="31"/>
      <c r="B265" s="32"/>
      <c r="C265" s="184" t="s">
        <v>753</v>
      </c>
      <c r="D265" s="184" t="s">
        <v>189</v>
      </c>
      <c r="E265" s="185" t="s">
        <v>2298</v>
      </c>
      <c r="F265" s="186" t="s">
        <v>2299</v>
      </c>
      <c r="G265" s="187" t="s">
        <v>2131</v>
      </c>
      <c r="H265" s="188">
        <v>2</v>
      </c>
      <c r="I265" s="189"/>
      <c r="J265" s="190">
        <f t="shared" si="60"/>
        <v>0</v>
      </c>
      <c r="K265" s="191"/>
      <c r="L265" s="36"/>
      <c r="M265" s="192" t="s">
        <v>1</v>
      </c>
      <c r="N265" s="193" t="s">
        <v>44</v>
      </c>
      <c r="O265" s="68"/>
      <c r="P265" s="194">
        <f t="shared" si="61"/>
        <v>0</v>
      </c>
      <c r="Q265" s="194">
        <v>0</v>
      </c>
      <c r="R265" s="194">
        <f t="shared" si="62"/>
        <v>0</v>
      </c>
      <c r="S265" s="194">
        <v>0</v>
      </c>
      <c r="T265" s="195">
        <f t="shared" si="6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6" t="s">
        <v>193</v>
      </c>
      <c r="AT265" s="196" t="s">
        <v>189</v>
      </c>
      <c r="AU265" s="196" t="s">
        <v>87</v>
      </c>
      <c r="AY265" s="14" t="s">
        <v>186</v>
      </c>
      <c r="BE265" s="197">
        <f t="shared" si="64"/>
        <v>0</v>
      </c>
      <c r="BF265" s="197">
        <f t="shared" si="65"/>
        <v>0</v>
      </c>
      <c r="BG265" s="197">
        <f t="shared" si="66"/>
        <v>0</v>
      </c>
      <c r="BH265" s="197">
        <f t="shared" si="67"/>
        <v>0</v>
      </c>
      <c r="BI265" s="197">
        <f t="shared" si="68"/>
        <v>0</v>
      </c>
      <c r="BJ265" s="14" t="s">
        <v>87</v>
      </c>
      <c r="BK265" s="197">
        <f t="shared" si="69"/>
        <v>0</v>
      </c>
      <c r="BL265" s="14" t="s">
        <v>193</v>
      </c>
      <c r="BM265" s="196" t="s">
        <v>2300</v>
      </c>
    </row>
    <row r="266" spans="1:65" s="2" customFormat="1" ht="16.5" customHeight="1">
      <c r="A266" s="31"/>
      <c r="B266" s="32"/>
      <c r="C266" s="184" t="s">
        <v>757</v>
      </c>
      <c r="D266" s="184" t="s">
        <v>189</v>
      </c>
      <c r="E266" s="185" t="s">
        <v>2301</v>
      </c>
      <c r="F266" s="186" t="s">
        <v>2302</v>
      </c>
      <c r="G266" s="187" t="s">
        <v>2131</v>
      </c>
      <c r="H266" s="188">
        <v>6</v>
      </c>
      <c r="I266" s="189"/>
      <c r="J266" s="190">
        <f t="shared" si="60"/>
        <v>0</v>
      </c>
      <c r="K266" s="191"/>
      <c r="L266" s="36"/>
      <c r="M266" s="192" t="s">
        <v>1</v>
      </c>
      <c r="N266" s="193" t="s">
        <v>44</v>
      </c>
      <c r="O266" s="68"/>
      <c r="P266" s="194">
        <f t="shared" si="61"/>
        <v>0</v>
      </c>
      <c r="Q266" s="194">
        <v>0</v>
      </c>
      <c r="R266" s="194">
        <f t="shared" si="62"/>
        <v>0</v>
      </c>
      <c r="S266" s="194">
        <v>0</v>
      </c>
      <c r="T266" s="195">
        <f t="shared" si="6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6" t="s">
        <v>193</v>
      </c>
      <c r="AT266" s="196" t="s">
        <v>189</v>
      </c>
      <c r="AU266" s="196" t="s">
        <v>87</v>
      </c>
      <c r="AY266" s="14" t="s">
        <v>186</v>
      </c>
      <c r="BE266" s="197">
        <f t="shared" si="64"/>
        <v>0</v>
      </c>
      <c r="BF266" s="197">
        <f t="shared" si="65"/>
        <v>0</v>
      </c>
      <c r="BG266" s="197">
        <f t="shared" si="66"/>
        <v>0</v>
      </c>
      <c r="BH266" s="197">
        <f t="shared" si="67"/>
        <v>0</v>
      </c>
      <c r="BI266" s="197">
        <f t="shared" si="68"/>
        <v>0</v>
      </c>
      <c r="BJ266" s="14" t="s">
        <v>87</v>
      </c>
      <c r="BK266" s="197">
        <f t="shared" si="69"/>
        <v>0</v>
      </c>
      <c r="BL266" s="14" t="s">
        <v>193</v>
      </c>
      <c r="BM266" s="196" t="s">
        <v>2303</v>
      </c>
    </row>
    <row r="267" spans="1:65" s="2" customFormat="1" ht="24.2" customHeight="1">
      <c r="A267" s="31"/>
      <c r="B267" s="32"/>
      <c r="C267" s="184" t="s">
        <v>761</v>
      </c>
      <c r="D267" s="184" t="s">
        <v>189</v>
      </c>
      <c r="E267" s="185" t="s">
        <v>2304</v>
      </c>
      <c r="F267" s="186" t="s">
        <v>2305</v>
      </c>
      <c r="G267" s="187" t="s">
        <v>2131</v>
      </c>
      <c r="H267" s="188">
        <v>2</v>
      </c>
      <c r="I267" s="189"/>
      <c r="J267" s="190">
        <f t="shared" si="60"/>
        <v>0</v>
      </c>
      <c r="K267" s="191"/>
      <c r="L267" s="36"/>
      <c r="M267" s="192" t="s">
        <v>1</v>
      </c>
      <c r="N267" s="193" t="s">
        <v>44</v>
      </c>
      <c r="O267" s="68"/>
      <c r="P267" s="194">
        <f t="shared" si="61"/>
        <v>0</v>
      </c>
      <c r="Q267" s="194">
        <v>0</v>
      </c>
      <c r="R267" s="194">
        <f t="shared" si="62"/>
        <v>0</v>
      </c>
      <c r="S267" s="194">
        <v>0</v>
      </c>
      <c r="T267" s="195">
        <f t="shared" si="6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6" t="s">
        <v>193</v>
      </c>
      <c r="AT267" s="196" t="s">
        <v>189</v>
      </c>
      <c r="AU267" s="196" t="s">
        <v>87</v>
      </c>
      <c r="AY267" s="14" t="s">
        <v>186</v>
      </c>
      <c r="BE267" s="197">
        <f t="shared" si="64"/>
        <v>0</v>
      </c>
      <c r="BF267" s="197">
        <f t="shared" si="65"/>
        <v>0</v>
      </c>
      <c r="BG267" s="197">
        <f t="shared" si="66"/>
        <v>0</v>
      </c>
      <c r="BH267" s="197">
        <f t="shared" si="67"/>
        <v>0</v>
      </c>
      <c r="BI267" s="197">
        <f t="shared" si="68"/>
        <v>0</v>
      </c>
      <c r="BJ267" s="14" t="s">
        <v>87</v>
      </c>
      <c r="BK267" s="197">
        <f t="shared" si="69"/>
        <v>0</v>
      </c>
      <c r="BL267" s="14" t="s">
        <v>193</v>
      </c>
      <c r="BM267" s="196" t="s">
        <v>2306</v>
      </c>
    </row>
    <row r="268" spans="1:65" s="2" customFormat="1" ht="21.75" customHeight="1">
      <c r="A268" s="31"/>
      <c r="B268" s="32"/>
      <c r="C268" s="184" t="s">
        <v>765</v>
      </c>
      <c r="D268" s="184" t="s">
        <v>189</v>
      </c>
      <c r="E268" s="185" t="s">
        <v>2226</v>
      </c>
      <c r="F268" s="186" t="s">
        <v>2227</v>
      </c>
      <c r="G268" s="187" t="s">
        <v>2131</v>
      </c>
      <c r="H268" s="188">
        <v>1</v>
      </c>
      <c r="I268" s="189"/>
      <c r="J268" s="190">
        <f t="shared" si="60"/>
        <v>0</v>
      </c>
      <c r="K268" s="191"/>
      <c r="L268" s="36"/>
      <c r="M268" s="192" t="s">
        <v>1</v>
      </c>
      <c r="N268" s="193" t="s">
        <v>44</v>
      </c>
      <c r="O268" s="68"/>
      <c r="P268" s="194">
        <f t="shared" si="61"/>
        <v>0</v>
      </c>
      <c r="Q268" s="194">
        <v>0</v>
      </c>
      <c r="R268" s="194">
        <f t="shared" si="62"/>
        <v>0</v>
      </c>
      <c r="S268" s="194">
        <v>0</v>
      </c>
      <c r="T268" s="195">
        <f t="shared" si="6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6" t="s">
        <v>193</v>
      </c>
      <c r="AT268" s="196" t="s">
        <v>189</v>
      </c>
      <c r="AU268" s="196" t="s">
        <v>87</v>
      </c>
      <c r="AY268" s="14" t="s">
        <v>186</v>
      </c>
      <c r="BE268" s="197">
        <f t="shared" si="64"/>
        <v>0</v>
      </c>
      <c r="BF268" s="197">
        <f t="shared" si="65"/>
        <v>0</v>
      </c>
      <c r="BG268" s="197">
        <f t="shared" si="66"/>
        <v>0</v>
      </c>
      <c r="BH268" s="197">
        <f t="shared" si="67"/>
        <v>0</v>
      </c>
      <c r="BI268" s="197">
        <f t="shared" si="68"/>
        <v>0</v>
      </c>
      <c r="BJ268" s="14" t="s">
        <v>87</v>
      </c>
      <c r="BK268" s="197">
        <f t="shared" si="69"/>
        <v>0</v>
      </c>
      <c r="BL268" s="14" t="s">
        <v>193</v>
      </c>
      <c r="BM268" s="196" t="s">
        <v>2307</v>
      </c>
    </row>
    <row r="269" spans="1:65" s="2" customFormat="1" ht="21.75" customHeight="1">
      <c r="A269" s="31"/>
      <c r="B269" s="32"/>
      <c r="C269" s="184" t="s">
        <v>769</v>
      </c>
      <c r="D269" s="184" t="s">
        <v>189</v>
      </c>
      <c r="E269" s="185" t="s">
        <v>2232</v>
      </c>
      <c r="F269" s="186" t="s">
        <v>2233</v>
      </c>
      <c r="G269" s="187" t="s">
        <v>2131</v>
      </c>
      <c r="H269" s="188">
        <v>43</v>
      </c>
      <c r="I269" s="189"/>
      <c r="J269" s="190">
        <f t="shared" si="60"/>
        <v>0</v>
      </c>
      <c r="K269" s="191"/>
      <c r="L269" s="36"/>
      <c r="M269" s="192" t="s">
        <v>1</v>
      </c>
      <c r="N269" s="193" t="s">
        <v>44</v>
      </c>
      <c r="O269" s="68"/>
      <c r="P269" s="194">
        <f t="shared" si="61"/>
        <v>0</v>
      </c>
      <c r="Q269" s="194">
        <v>0</v>
      </c>
      <c r="R269" s="194">
        <f t="shared" si="62"/>
        <v>0</v>
      </c>
      <c r="S269" s="194">
        <v>0</v>
      </c>
      <c r="T269" s="195">
        <f t="shared" si="6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6" t="s">
        <v>193</v>
      </c>
      <c r="AT269" s="196" t="s">
        <v>189</v>
      </c>
      <c r="AU269" s="196" t="s">
        <v>87</v>
      </c>
      <c r="AY269" s="14" t="s">
        <v>186</v>
      </c>
      <c r="BE269" s="197">
        <f t="shared" si="64"/>
        <v>0</v>
      </c>
      <c r="BF269" s="197">
        <f t="shared" si="65"/>
        <v>0</v>
      </c>
      <c r="BG269" s="197">
        <f t="shared" si="66"/>
        <v>0</v>
      </c>
      <c r="BH269" s="197">
        <f t="shared" si="67"/>
        <v>0</v>
      </c>
      <c r="BI269" s="197">
        <f t="shared" si="68"/>
        <v>0</v>
      </c>
      <c r="BJ269" s="14" t="s">
        <v>87</v>
      </c>
      <c r="BK269" s="197">
        <f t="shared" si="69"/>
        <v>0</v>
      </c>
      <c r="BL269" s="14" t="s">
        <v>193</v>
      </c>
      <c r="BM269" s="196" t="s">
        <v>2308</v>
      </c>
    </row>
    <row r="270" spans="1:65" s="2" customFormat="1" ht="16.5" customHeight="1">
      <c r="A270" s="31"/>
      <c r="B270" s="32"/>
      <c r="C270" s="184" t="s">
        <v>773</v>
      </c>
      <c r="D270" s="184" t="s">
        <v>189</v>
      </c>
      <c r="E270" s="185" t="s">
        <v>2309</v>
      </c>
      <c r="F270" s="186" t="s">
        <v>2310</v>
      </c>
      <c r="G270" s="187" t="s">
        <v>2131</v>
      </c>
      <c r="H270" s="188">
        <v>1</v>
      </c>
      <c r="I270" s="189"/>
      <c r="J270" s="190">
        <f t="shared" si="60"/>
        <v>0</v>
      </c>
      <c r="K270" s="191"/>
      <c r="L270" s="36"/>
      <c r="M270" s="192" t="s">
        <v>1</v>
      </c>
      <c r="N270" s="193" t="s">
        <v>44</v>
      </c>
      <c r="O270" s="68"/>
      <c r="P270" s="194">
        <f t="shared" si="61"/>
        <v>0</v>
      </c>
      <c r="Q270" s="194">
        <v>0</v>
      </c>
      <c r="R270" s="194">
        <f t="shared" si="62"/>
        <v>0</v>
      </c>
      <c r="S270" s="194">
        <v>0</v>
      </c>
      <c r="T270" s="195">
        <f t="shared" si="6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6" t="s">
        <v>193</v>
      </c>
      <c r="AT270" s="196" t="s">
        <v>189</v>
      </c>
      <c r="AU270" s="196" t="s">
        <v>87</v>
      </c>
      <c r="AY270" s="14" t="s">
        <v>186</v>
      </c>
      <c r="BE270" s="197">
        <f t="shared" si="64"/>
        <v>0</v>
      </c>
      <c r="BF270" s="197">
        <f t="shared" si="65"/>
        <v>0</v>
      </c>
      <c r="BG270" s="197">
        <f t="shared" si="66"/>
        <v>0</v>
      </c>
      <c r="BH270" s="197">
        <f t="shared" si="67"/>
        <v>0</v>
      </c>
      <c r="BI270" s="197">
        <f t="shared" si="68"/>
        <v>0</v>
      </c>
      <c r="BJ270" s="14" t="s">
        <v>87</v>
      </c>
      <c r="BK270" s="197">
        <f t="shared" si="69"/>
        <v>0</v>
      </c>
      <c r="BL270" s="14" t="s">
        <v>193</v>
      </c>
      <c r="BM270" s="196" t="s">
        <v>2311</v>
      </c>
    </row>
    <row r="271" spans="1:65" s="2" customFormat="1" ht="16.5" customHeight="1">
      <c r="A271" s="31"/>
      <c r="B271" s="32"/>
      <c r="C271" s="184" t="s">
        <v>777</v>
      </c>
      <c r="D271" s="184" t="s">
        <v>189</v>
      </c>
      <c r="E271" s="185" t="s">
        <v>2312</v>
      </c>
      <c r="F271" s="186" t="s">
        <v>2313</v>
      </c>
      <c r="G271" s="187" t="s">
        <v>2314</v>
      </c>
      <c r="H271" s="188">
        <v>1</v>
      </c>
      <c r="I271" s="189"/>
      <c r="J271" s="190">
        <f t="shared" si="60"/>
        <v>0</v>
      </c>
      <c r="K271" s="191"/>
      <c r="L271" s="36"/>
      <c r="M271" s="192" t="s">
        <v>1</v>
      </c>
      <c r="N271" s="193" t="s">
        <v>44</v>
      </c>
      <c r="O271" s="68"/>
      <c r="P271" s="194">
        <f t="shared" si="61"/>
        <v>0</v>
      </c>
      <c r="Q271" s="194">
        <v>0</v>
      </c>
      <c r="R271" s="194">
        <f t="shared" si="62"/>
        <v>0</v>
      </c>
      <c r="S271" s="194">
        <v>0</v>
      </c>
      <c r="T271" s="195">
        <f t="shared" si="6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6" t="s">
        <v>193</v>
      </c>
      <c r="AT271" s="196" t="s">
        <v>189</v>
      </c>
      <c r="AU271" s="196" t="s">
        <v>87</v>
      </c>
      <c r="AY271" s="14" t="s">
        <v>186</v>
      </c>
      <c r="BE271" s="197">
        <f t="shared" si="64"/>
        <v>0</v>
      </c>
      <c r="BF271" s="197">
        <f t="shared" si="65"/>
        <v>0</v>
      </c>
      <c r="BG271" s="197">
        <f t="shared" si="66"/>
        <v>0</v>
      </c>
      <c r="BH271" s="197">
        <f t="shared" si="67"/>
        <v>0</v>
      </c>
      <c r="BI271" s="197">
        <f t="shared" si="68"/>
        <v>0</v>
      </c>
      <c r="BJ271" s="14" t="s">
        <v>87</v>
      </c>
      <c r="BK271" s="197">
        <f t="shared" si="69"/>
        <v>0</v>
      </c>
      <c r="BL271" s="14" t="s">
        <v>193</v>
      </c>
      <c r="BM271" s="196" t="s">
        <v>2315</v>
      </c>
    </row>
    <row r="272" spans="1:65" s="2" customFormat="1" ht="16.5" customHeight="1">
      <c r="A272" s="31"/>
      <c r="B272" s="32"/>
      <c r="C272" s="184" t="s">
        <v>783</v>
      </c>
      <c r="D272" s="184" t="s">
        <v>189</v>
      </c>
      <c r="E272" s="185" t="s">
        <v>2316</v>
      </c>
      <c r="F272" s="186" t="s">
        <v>2317</v>
      </c>
      <c r="G272" s="187" t="s">
        <v>2131</v>
      </c>
      <c r="H272" s="188">
        <v>11</v>
      </c>
      <c r="I272" s="189"/>
      <c r="J272" s="190">
        <f t="shared" si="60"/>
        <v>0</v>
      </c>
      <c r="K272" s="191"/>
      <c r="L272" s="36"/>
      <c r="M272" s="192" t="s">
        <v>1</v>
      </c>
      <c r="N272" s="193" t="s">
        <v>44</v>
      </c>
      <c r="O272" s="68"/>
      <c r="P272" s="194">
        <f t="shared" si="61"/>
        <v>0</v>
      </c>
      <c r="Q272" s="194">
        <v>0</v>
      </c>
      <c r="R272" s="194">
        <f t="shared" si="62"/>
        <v>0</v>
      </c>
      <c r="S272" s="194">
        <v>0</v>
      </c>
      <c r="T272" s="195">
        <f t="shared" si="6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6" t="s">
        <v>193</v>
      </c>
      <c r="AT272" s="196" t="s">
        <v>189</v>
      </c>
      <c r="AU272" s="196" t="s">
        <v>87</v>
      </c>
      <c r="AY272" s="14" t="s">
        <v>186</v>
      </c>
      <c r="BE272" s="197">
        <f t="shared" si="64"/>
        <v>0</v>
      </c>
      <c r="BF272" s="197">
        <f t="shared" si="65"/>
        <v>0</v>
      </c>
      <c r="BG272" s="197">
        <f t="shared" si="66"/>
        <v>0</v>
      </c>
      <c r="BH272" s="197">
        <f t="shared" si="67"/>
        <v>0</v>
      </c>
      <c r="BI272" s="197">
        <f t="shared" si="68"/>
        <v>0</v>
      </c>
      <c r="BJ272" s="14" t="s">
        <v>87</v>
      </c>
      <c r="BK272" s="197">
        <f t="shared" si="69"/>
        <v>0</v>
      </c>
      <c r="BL272" s="14" t="s">
        <v>193</v>
      </c>
      <c r="BM272" s="196" t="s">
        <v>2318</v>
      </c>
    </row>
    <row r="273" spans="1:65" s="2" customFormat="1" ht="16.5" customHeight="1">
      <c r="A273" s="31"/>
      <c r="B273" s="32"/>
      <c r="C273" s="184" t="s">
        <v>787</v>
      </c>
      <c r="D273" s="184" t="s">
        <v>189</v>
      </c>
      <c r="E273" s="185" t="s">
        <v>2243</v>
      </c>
      <c r="F273" s="186" t="s">
        <v>2244</v>
      </c>
      <c r="G273" s="187" t="s">
        <v>2131</v>
      </c>
      <c r="H273" s="188">
        <v>1</v>
      </c>
      <c r="I273" s="189"/>
      <c r="J273" s="190">
        <f t="shared" si="60"/>
        <v>0</v>
      </c>
      <c r="K273" s="191"/>
      <c r="L273" s="36"/>
      <c r="M273" s="192" t="s">
        <v>1</v>
      </c>
      <c r="N273" s="193" t="s">
        <v>44</v>
      </c>
      <c r="O273" s="68"/>
      <c r="P273" s="194">
        <f t="shared" si="61"/>
        <v>0</v>
      </c>
      <c r="Q273" s="194">
        <v>0</v>
      </c>
      <c r="R273" s="194">
        <f t="shared" si="62"/>
        <v>0</v>
      </c>
      <c r="S273" s="194">
        <v>0</v>
      </c>
      <c r="T273" s="195">
        <f t="shared" si="6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6" t="s">
        <v>193</v>
      </c>
      <c r="AT273" s="196" t="s">
        <v>189</v>
      </c>
      <c r="AU273" s="196" t="s">
        <v>87</v>
      </c>
      <c r="AY273" s="14" t="s">
        <v>186</v>
      </c>
      <c r="BE273" s="197">
        <f t="shared" si="64"/>
        <v>0</v>
      </c>
      <c r="BF273" s="197">
        <f t="shared" si="65"/>
        <v>0</v>
      </c>
      <c r="BG273" s="197">
        <f t="shared" si="66"/>
        <v>0</v>
      </c>
      <c r="BH273" s="197">
        <f t="shared" si="67"/>
        <v>0</v>
      </c>
      <c r="BI273" s="197">
        <f t="shared" si="68"/>
        <v>0</v>
      </c>
      <c r="BJ273" s="14" t="s">
        <v>87</v>
      </c>
      <c r="BK273" s="197">
        <f t="shared" si="69"/>
        <v>0</v>
      </c>
      <c r="BL273" s="14" t="s">
        <v>193</v>
      </c>
      <c r="BM273" s="196" t="s">
        <v>2319</v>
      </c>
    </row>
    <row r="274" spans="1:65" s="2" customFormat="1" ht="16.5" customHeight="1">
      <c r="A274" s="31"/>
      <c r="B274" s="32"/>
      <c r="C274" s="184" t="s">
        <v>791</v>
      </c>
      <c r="D274" s="184" t="s">
        <v>189</v>
      </c>
      <c r="E274" s="185" t="s">
        <v>2252</v>
      </c>
      <c r="F274" s="186" t="s">
        <v>2253</v>
      </c>
      <c r="G274" s="187" t="s">
        <v>308</v>
      </c>
      <c r="H274" s="188">
        <v>120</v>
      </c>
      <c r="I274" s="189"/>
      <c r="J274" s="190">
        <f t="shared" si="60"/>
        <v>0</v>
      </c>
      <c r="K274" s="191"/>
      <c r="L274" s="36"/>
      <c r="M274" s="192" t="s">
        <v>1</v>
      </c>
      <c r="N274" s="193" t="s">
        <v>44</v>
      </c>
      <c r="O274" s="68"/>
      <c r="P274" s="194">
        <f t="shared" si="61"/>
        <v>0</v>
      </c>
      <c r="Q274" s="194">
        <v>0</v>
      </c>
      <c r="R274" s="194">
        <f t="shared" si="62"/>
        <v>0</v>
      </c>
      <c r="S274" s="194">
        <v>0</v>
      </c>
      <c r="T274" s="195">
        <f t="shared" si="6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6" t="s">
        <v>193</v>
      </c>
      <c r="AT274" s="196" t="s">
        <v>189</v>
      </c>
      <c r="AU274" s="196" t="s">
        <v>87</v>
      </c>
      <c r="AY274" s="14" t="s">
        <v>186</v>
      </c>
      <c r="BE274" s="197">
        <f t="shared" si="64"/>
        <v>0</v>
      </c>
      <c r="BF274" s="197">
        <f t="shared" si="65"/>
        <v>0</v>
      </c>
      <c r="BG274" s="197">
        <f t="shared" si="66"/>
        <v>0</v>
      </c>
      <c r="BH274" s="197">
        <f t="shared" si="67"/>
        <v>0</v>
      </c>
      <c r="BI274" s="197">
        <f t="shared" si="68"/>
        <v>0</v>
      </c>
      <c r="BJ274" s="14" t="s">
        <v>87</v>
      </c>
      <c r="BK274" s="197">
        <f t="shared" si="69"/>
        <v>0</v>
      </c>
      <c r="BL274" s="14" t="s">
        <v>193</v>
      </c>
      <c r="BM274" s="196" t="s">
        <v>2320</v>
      </c>
    </row>
    <row r="275" spans="1:65" s="2" customFormat="1" ht="16.5" customHeight="1">
      <c r="A275" s="31"/>
      <c r="B275" s="32"/>
      <c r="C275" s="184" t="s">
        <v>795</v>
      </c>
      <c r="D275" s="184" t="s">
        <v>189</v>
      </c>
      <c r="E275" s="185" t="s">
        <v>2258</v>
      </c>
      <c r="F275" s="186" t="s">
        <v>2259</v>
      </c>
      <c r="G275" s="187" t="s">
        <v>308</v>
      </c>
      <c r="H275" s="188">
        <v>27</v>
      </c>
      <c r="I275" s="189"/>
      <c r="J275" s="190">
        <f t="shared" si="60"/>
        <v>0</v>
      </c>
      <c r="K275" s="191"/>
      <c r="L275" s="36"/>
      <c r="M275" s="192" t="s">
        <v>1</v>
      </c>
      <c r="N275" s="193" t="s">
        <v>44</v>
      </c>
      <c r="O275" s="68"/>
      <c r="P275" s="194">
        <f t="shared" si="61"/>
        <v>0</v>
      </c>
      <c r="Q275" s="194">
        <v>0</v>
      </c>
      <c r="R275" s="194">
        <f t="shared" si="62"/>
        <v>0</v>
      </c>
      <c r="S275" s="194">
        <v>0</v>
      </c>
      <c r="T275" s="195">
        <f t="shared" si="6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96" t="s">
        <v>193</v>
      </c>
      <c r="AT275" s="196" t="s">
        <v>189</v>
      </c>
      <c r="AU275" s="196" t="s">
        <v>87</v>
      </c>
      <c r="AY275" s="14" t="s">
        <v>186</v>
      </c>
      <c r="BE275" s="197">
        <f t="shared" si="64"/>
        <v>0</v>
      </c>
      <c r="BF275" s="197">
        <f t="shared" si="65"/>
        <v>0</v>
      </c>
      <c r="BG275" s="197">
        <f t="shared" si="66"/>
        <v>0</v>
      </c>
      <c r="BH275" s="197">
        <f t="shared" si="67"/>
        <v>0</v>
      </c>
      <c r="BI275" s="197">
        <f t="shared" si="68"/>
        <v>0</v>
      </c>
      <c r="BJ275" s="14" t="s">
        <v>87</v>
      </c>
      <c r="BK275" s="197">
        <f t="shared" si="69"/>
        <v>0</v>
      </c>
      <c r="BL275" s="14" t="s">
        <v>193</v>
      </c>
      <c r="BM275" s="196" t="s">
        <v>2321</v>
      </c>
    </row>
    <row r="276" spans="1:65" s="2" customFormat="1" ht="16.5" customHeight="1">
      <c r="A276" s="31"/>
      <c r="B276" s="32"/>
      <c r="C276" s="184" t="s">
        <v>799</v>
      </c>
      <c r="D276" s="184" t="s">
        <v>189</v>
      </c>
      <c r="E276" s="185" t="s">
        <v>2255</v>
      </c>
      <c r="F276" s="186" t="s">
        <v>2256</v>
      </c>
      <c r="G276" s="187" t="s">
        <v>308</v>
      </c>
      <c r="H276" s="188">
        <v>150</v>
      </c>
      <c r="I276" s="189"/>
      <c r="J276" s="190">
        <f t="shared" si="60"/>
        <v>0</v>
      </c>
      <c r="K276" s="191"/>
      <c r="L276" s="36"/>
      <c r="M276" s="192" t="s">
        <v>1</v>
      </c>
      <c r="N276" s="193" t="s">
        <v>44</v>
      </c>
      <c r="O276" s="68"/>
      <c r="P276" s="194">
        <f t="shared" si="61"/>
        <v>0</v>
      </c>
      <c r="Q276" s="194">
        <v>0</v>
      </c>
      <c r="R276" s="194">
        <f t="shared" si="62"/>
        <v>0</v>
      </c>
      <c r="S276" s="194">
        <v>0</v>
      </c>
      <c r="T276" s="195">
        <f t="shared" si="6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96" t="s">
        <v>193</v>
      </c>
      <c r="AT276" s="196" t="s">
        <v>189</v>
      </c>
      <c r="AU276" s="196" t="s">
        <v>87</v>
      </c>
      <c r="AY276" s="14" t="s">
        <v>186</v>
      </c>
      <c r="BE276" s="197">
        <f t="shared" si="64"/>
        <v>0</v>
      </c>
      <c r="BF276" s="197">
        <f t="shared" si="65"/>
        <v>0</v>
      </c>
      <c r="BG276" s="197">
        <f t="shared" si="66"/>
        <v>0</v>
      </c>
      <c r="BH276" s="197">
        <f t="shared" si="67"/>
        <v>0</v>
      </c>
      <c r="BI276" s="197">
        <f t="shared" si="68"/>
        <v>0</v>
      </c>
      <c r="BJ276" s="14" t="s">
        <v>87</v>
      </c>
      <c r="BK276" s="197">
        <f t="shared" si="69"/>
        <v>0</v>
      </c>
      <c r="BL276" s="14" t="s">
        <v>193</v>
      </c>
      <c r="BM276" s="196" t="s">
        <v>2322</v>
      </c>
    </row>
    <row r="277" spans="1:65" s="2" customFormat="1" ht="16.5" customHeight="1">
      <c r="A277" s="31"/>
      <c r="B277" s="32"/>
      <c r="C277" s="184" t="s">
        <v>803</v>
      </c>
      <c r="D277" s="184" t="s">
        <v>189</v>
      </c>
      <c r="E277" s="185" t="s">
        <v>2323</v>
      </c>
      <c r="F277" s="186" t="s">
        <v>2324</v>
      </c>
      <c r="G277" s="187" t="s">
        <v>308</v>
      </c>
      <c r="H277" s="188">
        <v>25</v>
      </c>
      <c r="I277" s="189"/>
      <c r="J277" s="190">
        <f t="shared" si="60"/>
        <v>0</v>
      </c>
      <c r="K277" s="191"/>
      <c r="L277" s="36"/>
      <c r="M277" s="192" t="s">
        <v>1</v>
      </c>
      <c r="N277" s="193" t="s">
        <v>44</v>
      </c>
      <c r="O277" s="68"/>
      <c r="P277" s="194">
        <f t="shared" si="61"/>
        <v>0</v>
      </c>
      <c r="Q277" s="194">
        <v>0</v>
      </c>
      <c r="R277" s="194">
        <f t="shared" si="62"/>
        <v>0</v>
      </c>
      <c r="S277" s="194">
        <v>0</v>
      </c>
      <c r="T277" s="195">
        <f t="shared" si="6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96" t="s">
        <v>193</v>
      </c>
      <c r="AT277" s="196" t="s">
        <v>189</v>
      </c>
      <c r="AU277" s="196" t="s">
        <v>87</v>
      </c>
      <c r="AY277" s="14" t="s">
        <v>186</v>
      </c>
      <c r="BE277" s="197">
        <f t="shared" si="64"/>
        <v>0</v>
      </c>
      <c r="BF277" s="197">
        <f t="shared" si="65"/>
        <v>0</v>
      </c>
      <c r="BG277" s="197">
        <f t="shared" si="66"/>
        <v>0</v>
      </c>
      <c r="BH277" s="197">
        <f t="shared" si="67"/>
        <v>0</v>
      </c>
      <c r="BI277" s="197">
        <f t="shared" si="68"/>
        <v>0</v>
      </c>
      <c r="BJ277" s="14" t="s">
        <v>87</v>
      </c>
      <c r="BK277" s="197">
        <f t="shared" si="69"/>
        <v>0</v>
      </c>
      <c r="BL277" s="14" t="s">
        <v>193</v>
      </c>
      <c r="BM277" s="196" t="s">
        <v>2325</v>
      </c>
    </row>
    <row r="278" spans="1:65" s="2" customFormat="1" ht="16.5" customHeight="1">
      <c r="A278" s="31"/>
      <c r="B278" s="32"/>
      <c r="C278" s="184" t="s">
        <v>809</v>
      </c>
      <c r="D278" s="184" t="s">
        <v>189</v>
      </c>
      <c r="E278" s="185" t="s">
        <v>2326</v>
      </c>
      <c r="F278" s="186" t="s">
        <v>2327</v>
      </c>
      <c r="G278" s="187" t="s">
        <v>2131</v>
      </c>
      <c r="H278" s="188">
        <v>1</v>
      </c>
      <c r="I278" s="189"/>
      <c r="J278" s="190">
        <f t="shared" si="60"/>
        <v>0</v>
      </c>
      <c r="K278" s="191"/>
      <c r="L278" s="36"/>
      <c r="M278" s="192" t="s">
        <v>1</v>
      </c>
      <c r="N278" s="193" t="s">
        <v>44</v>
      </c>
      <c r="O278" s="68"/>
      <c r="P278" s="194">
        <f t="shared" si="61"/>
        <v>0</v>
      </c>
      <c r="Q278" s="194">
        <v>0</v>
      </c>
      <c r="R278" s="194">
        <f t="shared" si="62"/>
        <v>0</v>
      </c>
      <c r="S278" s="194">
        <v>0</v>
      </c>
      <c r="T278" s="195">
        <f t="shared" si="6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96" t="s">
        <v>193</v>
      </c>
      <c r="AT278" s="196" t="s">
        <v>189</v>
      </c>
      <c r="AU278" s="196" t="s">
        <v>87</v>
      </c>
      <c r="AY278" s="14" t="s">
        <v>186</v>
      </c>
      <c r="BE278" s="197">
        <f t="shared" si="64"/>
        <v>0</v>
      </c>
      <c r="BF278" s="197">
        <f t="shared" si="65"/>
        <v>0</v>
      </c>
      <c r="BG278" s="197">
        <f t="shared" si="66"/>
        <v>0</v>
      </c>
      <c r="BH278" s="197">
        <f t="shared" si="67"/>
        <v>0</v>
      </c>
      <c r="BI278" s="197">
        <f t="shared" si="68"/>
        <v>0</v>
      </c>
      <c r="BJ278" s="14" t="s">
        <v>87</v>
      </c>
      <c r="BK278" s="197">
        <f t="shared" si="69"/>
        <v>0</v>
      </c>
      <c r="BL278" s="14" t="s">
        <v>193</v>
      </c>
      <c r="BM278" s="196" t="s">
        <v>2328</v>
      </c>
    </row>
    <row r="279" spans="1:65" s="2" customFormat="1" ht="16.5" customHeight="1">
      <c r="A279" s="31"/>
      <c r="B279" s="32"/>
      <c r="C279" s="184" t="s">
        <v>813</v>
      </c>
      <c r="D279" s="184" t="s">
        <v>189</v>
      </c>
      <c r="E279" s="185" t="s">
        <v>2279</v>
      </c>
      <c r="F279" s="186" t="s">
        <v>2280</v>
      </c>
      <c r="G279" s="187" t="s">
        <v>2131</v>
      </c>
      <c r="H279" s="188">
        <v>1</v>
      </c>
      <c r="I279" s="189"/>
      <c r="J279" s="190">
        <f t="shared" si="60"/>
        <v>0</v>
      </c>
      <c r="K279" s="191"/>
      <c r="L279" s="36"/>
      <c r="M279" s="192" t="s">
        <v>1</v>
      </c>
      <c r="N279" s="193" t="s">
        <v>44</v>
      </c>
      <c r="O279" s="68"/>
      <c r="P279" s="194">
        <f t="shared" si="61"/>
        <v>0</v>
      </c>
      <c r="Q279" s="194">
        <v>0</v>
      </c>
      <c r="R279" s="194">
        <f t="shared" si="62"/>
        <v>0</v>
      </c>
      <c r="S279" s="194">
        <v>0</v>
      </c>
      <c r="T279" s="195">
        <f t="shared" si="6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6" t="s">
        <v>193</v>
      </c>
      <c r="AT279" s="196" t="s">
        <v>189</v>
      </c>
      <c r="AU279" s="196" t="s">
        <v>87</v>
      </c>
      <c r="AY279" s="14" t="s">
        <v>186</v>
      </c>
      <c r="BE279" s="197">
        <f t="shared" si="64"/>
        <v>0</v>
      </c>
      <c r="BF279" s="197">
        <f t="shared" si="65"/>
        <v>0</v>
      </c>
      <c r="BG279" s="197">
        <f t="shared" si="66"/>
        <v>0</v>
      </c>
      <c r="BH279" s="197">
        <f t="shared" si="67"/>
        <v>0</v>
      </c>
      <c r="BI279" s="197">
        <f t="shared" si="68"/>
        <v>0</v>
      </c>
      <c r="BJ279" s="14" t="s">
        <v>87</v>
      </c>
      <c r="BK279" s="197">
        <f t="shared" si="69"/>
        <v>0</v>
      </c>
      <c r="BL279" s="14" t="s">
        <v>193</v>
      </c>
      <c r="BM279" s="196" t="s">
        <v>2329</v>
      </c>
    </row>
    <row r="280" spans="1:65" s="2" customFormat="1" ht="16.5" customHeight="1">
      <c r="A280" s="31"/>
      <c r="B280" s="32"/>
      <c r="C280" s="184" t="s">
        <v>817</v>
      </c>
      <c r="D280" s="184" t="s">
        <v>189</v>
      </c>
      <c r="E280" s="185" t="s">
        <v>2282</v>
      </c>
      <c r="F280" s="186" t="s">
        <v>2283</v>
      </c>
      <c r="G280" s="187" t="s">
        <v>2131</v>
      </c>
      <c r="H280" s="188">
        <v>12</v>
      </c>
      <c r="I280" s="189"/>
      <c r="J280" s="190">
        <f t="shared" si="60"/>
        <v>0</v>
      </c>
      <c r="K280" s="191"/>
      <c r="L280" s="36"/>
      <c r="M280" s="192" t="s">
        <v>1</v>
      </c>
      <c r="N280" s="193" t="s">
        <v>44</v>
      </c>
      <c r="O280" s="68"/>
      <c r="P280" s="194">
        <f t="shared" si="61"/>
        <v>0</v>
      </c>
      <c r="Q280" s="194">
        <v>0</v>
      </c>
      <c r="R280" s="194">
        <f t="shared" si="62"/>
        <v>0</v>
      </c>
      <c r="S280" s="194">
        <v>0</v>
      </c>
      <c r="T280" s="195">
        <f t="shared" si="6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96" t="s">
        <v>193</v>
      </c>
      <c r="AT280" s="196" t="s">
        <v>189</v>
      </c>
      <c r="AU280" s="196" t="s">
        <v>87</v>
      </c>
      <c r="AY280" s="14" t="s">
        <v>186</v>
      </c>
      <c r="BE280" s="197">
        <f t="shared" si="64"/>
        <v>0</v>
      </c>
      <c r="BF280" s="197">
        <f t="shared" si="65"/>
        <v>0</v>
      </c>
      <c r="BG280" s="197">
        <f t="shared" si="66"/>
        <v>0</v>
      </c>
      <c r="BH280" s="197">
        <f t="shared" si="67"/>
        <v>0</v>
      </c>
      <c r="BI280" s="197">
        <f t="shared" si="68"/>
        <v>0</v>
      </c>
      <c r="BJ280" s="14" t="s">
        <v>87</v>
      </c>
      <c r="BK280" s="197">
        <f t="shared" si="69"/>
        <v>0</v>
      </c>
      <c r="BL280" s="14" t="s">
        <v>193</v>
      </c>
      <c r="BM280" s="196" t="s">
        <v>2330</v>
      </c>
    </row>
    <row r="281" spans="1:65" s="2" customFormat="1" ht="16.5" customHeight="1">
      <c r="A281" s="31"/>
      <c r="B281" s="32"/>
      <c r="C281" s="184" t="s">
        <v>821</v>
      </c>
      <c r="D281" s="184" t="s">
        <v>189</v>
      </c>
      <c r="E281" s="185" t="s">
        <v>2331</v>
      </c>
      <c r="F281" s="186" t="s">
        <v>2332</v>
      </c>
      <c r="G281" s="187" t="s">
        <v>2131</v>
      </c>
      <c r="H281" s="188">
        <v>2</v>
      </c>
      <c r="I281" s="189"/>
      <c r="J281" s="190">
        <f t="shared" si="60"/>
        <v>0</v>
      </c>
      <c r="K281" s="191"/>
      <c r="L281" s="36"/>
      <c r="M281" s="192" t="s">
        <v>1</v>
      </c>
      <c r="N281" s="193" t="s">
        <v>44</v>
      </c>
      <c r="O281" s="68"/>
      <c r="P281" s="194">
        <f t="shared" si="61"/>
        <v>0</v>
      </c>
      <c r="Q281" s="194">
        <v>0</v>
      </c>
      <c r="R281" s="194">
        <f t="shared" si="62"/>
        <v>0</v>
      </c>
      <c r="S281" s="194">
        <v>0</v>
      </c>
      <c r="T281" s="195">
        <f t="shared" si="6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6" t="s">
        <v>193</v>
      </c>
      <c r="AT281" s="196" t="s">
        <v>189</v>
      </c>
      <c r="AU281" s="196" t="s">
        <v>87</v>
      </c>
      <c r="AY281" s="14" t="s">
        <v>186</v>
      </c>
      <c r="BE281" s="197">
        <f t="shared" si="64"/>
        <v>0</v>
      </c>
      <c r="BF281" s="197">
        <f t="shared" si="65"/>
        <v>0</v>
      </c>
      <c r="BG281" s="197">
        <f t="shared" si="66"/>
        <v>0</v>
      </c>
      <c r="BH281" s="197">
        <f t="shared" si="67"/>
        <v>0</v>
      </c>
      <c r="BI281" s="197">
        <f t="shared" si="68"/>
        <v>0</v>
      </c>
      <c r="BJ281" s="14" t="s">
        <v>87</v>
      </c>
      <c r="BK281" s="197">
        <f t="shared" si="69"/>
        <v>0</v>
      </c>
      <c r="BL281" s="14" t="s">
        <v>193</v>
      </c>
      <c r="BM281" s="196" t="s">
        <v>2333</v>
      </c>
    </row>
    <row r="282" spans="1:65" s="2" customFormat="1" ht="16.5" customHeight="1">
      <c r="A282" s="31"/>
      <c r="B282" s="32"/>
      <c r="C282" s="184" t="s">
        <v>825</v>
      </c>
      <c r="D282" s="184" t="s">
        <v>189</v>
      </c>
      <c r="E282" s="185" t="s">
        <v>2285</v>
      </c>
      <c r="F282" s="186" t="s">
        <v>2286</v>
      </c>
      <c r="G282" s="187" t="s">
        <v>2131</v>
      </c>
      <c r="H282" s="188">
        <v>36</v>
      </c>
      <c r="I282" s="189"/>
      <c r="J282" s="190">
        <f t="shared" si="60"/>
        <v>0</v>
      </c>
      <c r="K282" s="191"/>
      <c r="L282" s="36"/>
      <c r="M282" s="192" t="s">
        <v>1</v>
      </c>
      <c r="N282" s="193" t="s">
        <v>44</v>
      </c>
      <c r="O282" s="68"/>
      <c r="P282" s="194">
        <f t="shared" si="61"/>
        <v>0</v>
      </c>
      <c r="Q282" s="194">
        <v>0</v>
      </c>
      <c r="R282" s="194">
        <f t="shared" si="62"/>
        <v>0</v>
      </c>
      <c r="S282" s="194">
        <v>0</v>
      </c>
      <c r="T282" s="195">
        <f t="shared" si="6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6" t="s">
        <v>193</v>
      </c>
      <c r="AT282" s="196" t="s">
        <v>189</v>
      </c>
      <c r="AU282" s="196" t="s">
        <v>87</v>
      </c>
      <c r="AY282" s="14" t="s">
        <v>186</v>
      </c>
      <c r="BE282" s="197">
        <f t="shared" si="64"/>
        <v>0</v>
      </c>
      <c r="BF282" s="197">
        <f t="shared" si="65"/>
        <v>0</v>
      </c>
      <c r="BG282" s="197">
        <f t="shared" si="66"/>
        <v>0</v>
      </c>
      <c r="BH282" s="197">
        <f t="shared" si="67"/>
        <v>0</v>
      </c>
      <c r="BI282" s="197">
        <f t="shared" si="68"/>
        <v>0</v>
      </c>
      <c r="BJ282" s="14" t="s">
        <v>87</v>
      </c>
      <c r="BK282" s="197">
        <f t="shared" si="69"/>
        <v>0</v>
      </c>
      <c r="BL282" s="14" t="s">
        <v>193</v>
      </c>
      <c r="BM282" s="196" t="s">
        <v>2334</v>
      </c>
    </row>
    <row r="283" spans="1:65" s="2" customFormat="1" ht="16.5" customHeight="1">
      <c r="A283" s="31"/>
      <c r="B283" s="32"/>
      <c r="C283" s="184" t="s">
        <v>829</v>
      </c>
      <c r="D283" s="184" t="s">
        <v>189</v>
      </c>
      <c r="E283" s="185" t="s">
        <v>2335</v>
      </c>
      <c r="F283" s="186" t="s">
        <v>2336</v>
      </c>
      <c r="G283" s="187" t="s">
        <v>2131</v>
      </c>
      <c r="H283" s="188">
        <v>10</v>
      </c>
      <c r="I283" s="189"/>
      <c r="J283" s="190">
        <f t="shared" si="60"/>
        <v>0</v>
      </c>
      <c r="K283" s="191"/>
      <c r="L283" s="36"/>
      <c r="M283" s="192" t="s">
        <v>1</v>
      </c>
      <c r="N283" s="193" t="s">
        <v>44</v>
      </c>
      <c r="O283" s="68"/>
      <c r="P283" s="194">
        <f t="shared" si="61"/>
        <v>0</v>
      </c>
      <c r="Q283" s="194">
        <v>0</v>
      </c>
      <c r="R283" s="194">
        <f t="shared" si="62"/>
        <v>0</v>
      </c>
      <c r="S283" s="194">
        <v>0</v>
      </c>
      <c r="T283" s="195">
        <f t="shared" si="6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6" t="s">
        <v>193</v>
      </c>
      <c r="AT283" s="196" t="s">
        <v>189</v>
      </c>
      <c r="AU283" s="196" t="s">
        <v>87</v>
      </c>
      <c r="AY283" s="14" t="s">
        <v>186</v>
      </c>
      <c r="BE283" s="197">
        <f t="shared" si="64"/>
        <v>0</v>
      </c>
      <c r="BF283" s="197">
        <f t="shared" si="65"/>
        <v>0</v>
      </c>
      <c r="BG283" s="197">
        <f t="shared" si="66"/>
        <v>0</v>
      </c>
      <c r="BH283" s="197">
        <f t="shared" si="67"/>
        <v>0</v>
      </c>
      <c r="BI283" s="197">
        <f t="shared" si="68"/>
        <v>0</v>
      </c>
      <c r="BJ283" s="14" t="s">
        <v>87</v>
      </c>
      <c r="BK283" s="197">
        <f t="shared" si="69"/>
        <v>0</v>
      </c>
      <c r="BL283" s="14" t="s">
        <v>193</v>
      </c>
      <c r="BM283" s="196" t="s">
        <v>2337</v>
      </c>
    </row>
    <row r="284" spans="1:65" s="2" customFormat="1" ht="16.5" customHeight="1">
      <c r="A284" s="31"/>
      <c r="B284" s="32"/>
      <c r="C284" s="184" t="s">
        <v>835</v>
      </c>
      <c r="D284" s="184" t="s">
        <v>189</v>
      </c>
      <c r="E284" s="185" t="s">
        <v>2338</v>
      </c>
      <c r="F284" s="186" t="s">
        <v>2339</v>
      </c>
      <c r="G284" s="187" t="s">
        <v>845</v>
      </c>
      <c r="H284" s="188">
        <v>1</v>
      </c>
      <c r="I284" s="189"/>
      <c r="J284" s="190">
        <f t="shared" si="60"/>
        <v>0</v>
      </c>
      <c r="K284" s="191"/>
      <c r="L284" s="36"/>
      <c r="M284" s="192" t="s">
        <v>1</v>
      </c>
      <c r="N284" s="193" t="s">
        <v>44</v>
      </c>
      <c r="O284" s="68"/>
      <c r="P284" s="194">
        <f t="shared" si="61"/>
        <v>0</v>
      </c>
      <c r="Q284" s="194">
        <v>0</v>
      </c>
      <c r="R284" s="194">
        <f t="shared" si="62"/>
        <v>0</v>
      </c>
      <c r="S284" s="194">
        <v>0</v>
      </c>
      <c r="T284" s="195">
        <f t="shared" si="6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6" t="s">
        <v>193</v>
      </c>
      <c r="AT284" s="196" t="s">
        <v>189</v>
      </c>
      <c r="AU284" s="196" t="s">
        <v>87</v>
      </c>
      <c r="AY284" s="14" t="s">
        <v>186</v>
      </c>
      <c r="BE284" s="197">
        <f t="shared" si="64"/>
        <v>0</v>
      </c>
      <c r="BF284" s="197">
        <f t="shared" si="65"/>
        <v>0</v>
      </c>
      <c r="BG284" s="197">
        <f t="shared" si="66"/>
        <v>0</v>
      </c>
      <c r="BH284" s="197">
        <f t="shared" si="67"/>
        <v>0</v>
      </c>
      <c r="BI284" s="197">
        <f t="shared" si="68"/>
        <v>0</v>
      </c>
      <c r="BJ284" s="14" t="s">
        <v>87</v>
      </c>
      <c r="BK284" s="197">
        <f t="shared" si="69"/>
        <v>0</v>
      </c>
      <c r="BL284" s="14" t="s">
        <v>193</v>
      </c>
      <c r="BM284" s="196" t="s">
        <v>2340</v>
      </c>
    </row>
    <row r="285" spans="1:65" s="2" customFormat="1" ht="16.5" customHeight="1">
      <c r="A285" s="31"/>
      <c r="B285" s="32"/>
      <c r="C285" s="184" t="s">
        <v>842</v>
      </c>
      <c r="D285" s="184" t="s">
        <v>189</v>
      </c>
      <c r="E285" s="185" t="s">
        <v>2341</v>
      </c>
      <c r="F285" s="186" t="s">
        <v>2342</v>
      </c>
      <c r="G285" s="187" t="s">
        <v>845</v>
      </c>
      <c r="H285" s="188">
        <v>1</v>
      </c>
      <c r="I285" s="189"/>
      <c r="J285" s="190">
        <f t="shared" si="60"/>
        <v>0</v>
      </c>
      <c r="K285" s="191"/>
      <c r="L285" s="36"/>
      <c r="M285" s="192" t="s">
        <v>1</v>
      </c>
      <c r="N285" s="193" t="s">
        <v>44</v>
      </c>
      <c r="O285" s="68"/>
      <c r="P285" s="194">
        <f t="shared" si="61"/>
        <v>0</v>
      </c>
      <c r="Q285" s="194">
        <v>0</v>
      </c>
      <c r="R285" s="194">
        <f t="shared" si="62"/>
        <v>0</v>
      </c>
      <c r="S285" s="194">
        <v>0</v>
      </c>
      <c r="T285" s="195">
        <f t="shared" si="6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6" t="s">
        <v>193</v>
      </c>
      <c r="AT285" s="196" t="s">
        <v>189</v>
      </c>
      <c r="AU285" s="196" t="s">
        <v>87</v>
      </c>
      <c r="AY285" s="14" t="s">
        <v>186</v>
      </c>
      <c r="BE285" s="197">
        <f t="shared" si="64"/>
        <v>0</v>
      </c>
      <c r="BF285" s="197">
        <f t="shared" si="65"/>
        <v>0</v>
      </c>
      <c r="BG285" s="197">
        <f t="shared" si="66"/>
        <v>0</v>
      </c>
      <c r="BH285" s="197">
        <f t="shared" si="67"/>
        <v>0</v>
      </c>
      <c r="BI285" s="197">
        <f t="shared" si="68"/>
        <v>0</v>
      </c>
      <c r="BJ285" s="14" t="s">
        <v>87</v>
      </c>
      <c r="BK285" s="197">
        <f t="shared" si="69"/>
        <v>0</v>
      </c>
      <c r="BL285" s="14" t="s">
        <v>193</v>
      </c>
      <c r="BM285" s="196" t="s">
        <v>2343</v>
      </c>
    </row>
    <row r="286" spans="1:65" s="2" customFormat="1" ht="16.5" customHeight="1">
      <c r="A286" s="31"/>
      <c r="B286" s="32"/>
      <c r="C286" s="184" t="s">
        <v>848</v>
      </c>
      <c r="D286" s="184" t="s">
        <v>189</v>
      </c>
      <c r="E286" s="185" t="s">
        <v>2344</v>
      </c>
      <c r="F286" s="186" t="s">
        <v>2345</v>
      </c>
      <c r="G286" s="187" t="s">
        <v>845</v>
      </c>
      <c r="H286" s="188">
        <v>2</v>
      </c>
      <c r="I286" s="189"/>
      <c r="J286" s="190">
        <f t="shared" si="60"/>
        <v>0</v>
      </c>
      <c r="K286" s="191"/>
      <c r="L286" s="36"/>
      <c r="M286" s="192" t="s">
        <v>1</v>
      </c>
      <c r="N286" s="193" t="s">
        <v>44</v>
      </c>
      <c r="O286" s="68"/>
      <c r="P286" s="194">
        <f t="shared" si="61"/>
        <v>0</v>
      </c>
      <c r="Q286" s="194">
        <v>0</v>
      </c>
      <c r="R286" s="194">
        <f t="shared" si="62"/>
        <v>0</v>
      </c>
      <c r="S286" s="194">
        <v>0</v>
      </c>
      <c r="T286" s="195">
        <f t="shared" si="6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96" t="s">
        <v>193</v>
      </c>
      <c r="AT286" s="196" t="s">
        <v>189</v>
      </c>
      <c r="AU286" s="196" t="s">
        <v>87</v>
      </c>
      <c r="AY286" s="14" t="s">
        <v>186</v>
      </c>
      <c r="BE286" s="197">
        <f t="shared" si="64"/>
        <v>0</v>
      </c>
      <c r="BF286" s="197">
        <f t="shared" si="65"/>
        <v>0</v>
      </c>
      <c r="BG286" s="197">
        <f t="shared" si="66"/>
        <v>0</v>
      </c>
      <c r="BH286" s="197">
        <f t="shared" si="67"/>
        <v>0</v>
      </c>
      <c r="BI286" s="197">
        <f t="shared" si="68"/>
        <v>0</v>
      </c>
      <c r="BJ286" s="14" t="s">
        <v>87</v>
      </c>
      <c r="BK286" s="197">
        <f t="shared" si="69"/>
        <v>0</v>
      </c>
      <c r="BL286" s="14" t="s">
        <v>193</v>
      </c>
      <c r="BM286" s="196" t="s">
        <v>2346</v>
      </c>
    </row>
    <row r="287" spans="1:65" s="2" customFormat="1" ht="16.5" customHeight="1">
      <c r="A287" s="31"/>
      <c r="B287" s="32"/>
      <c r="C287" s="184" t="s">
        <v>852</v>
      </c>
      <c r="D287" s="184" t="s">
        <v>189</v>
      </c>
      <c r="E287" s="185" t="s">
        <v>2347</v>
      </c>
      <c r="F287" s="186" t="s">
        <v>2348</v>
      </c>
      <c r="G287" s="187" t="s">
        <v>308</v>
      </c>
      <c r="H287" s="188">
        <v>20</v>
      </c>
      <c r="I287" s="189"/>
      <c r="J287" s="190">
        <f t="shared" si="60"/>
        <v>0</v>
      </c>
      <c r="K287" s="191"/>
      <c r="L287" s="36"/>
      <c r="M287" s="192" t="s">
        <v>1</v>
      </c>
      <c r="N287" s="193" t="s">
        <v>44</v>
      </c>
      <c r="O287" s="68"/>
      <c r="P287" s="194">
        <f t="shared" si="61"/>
        <v>0</v>
      </c>
      <c r="Q287" s="194">
        <v>0</v>
      </c>
      <c r="R287" s="194">
        <f t="shared" si="62"/>
        <v>0</v>
      </c>
      <c r="S287" s="194">
        <v>0</v>
      </c>
      <c r="T287" s="195">
        <f t="shared" si="63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6" t="s">
        <v>193</v>
      </c>
      <c r="AT287" s="196" t="s">
        <v>189</v>
      </c>
      <c r="AU287" s="196" t="s">
        <v>87</v>
      </c>
      <c r="AY287" s="14" t="s">
        <v>186</v>
      </c>
      <c r="BE287" s="197">
        <f t="shared" si="64"/>
        <v>0</v>
      </c>
      <c r="BF287" s="197">
        <f t="shared" si="65"/>
        <v>0</v>
      </c>
      <c r="BG287" s="197">
        <f t="shared" si="66"/>
        <v>0</v>
      </c>
      <c r="BH287" s="197">
        <f t="shared" si="67"/>
        <v>0</v>
      </c>
      <c r="BI287" s="197">
        <f t="shared" si="68"/>
        <v>0</v>
      </c>
      <c r="BJ287" s="14" t="s">
        <v>87</v>
      </c>
      <c r="BK287" s="197">
        <f t="shared" si="69"/>
        <v>0</v>
      </c>
      <c r="BL287" s="14" t="s">
        <v>193</v>
      </c>
      <c r="BM287" s="196" t="s">
        <v>2349</v>
      </c>
    </row>
    <row r="288" spans="1:65" s="2" customFormat="1" ht="16.5" customHeight="1">
      <c r="A288" s="31"/>
      <c r="B288" s="32"/>
      <c r="C288" s="184" t="s">
        <v>1855</v>
      </c>
      <c r="D288" s="184" t="s">
        <v>189</v>
      </c>
      <c r="E288" s="185" t="s">
        <v>2350</v>
      </c>
      <c r="F288" s="186" t="s">
        <v>2351</v>
      </c>
      <c r="G288" s="187" t="s">
        <v>308</v>
      </c>
      <c r="H288" s="188">
        <v>15</v>
      </c>
      <c r="I288" s="189"/>
      <c r="J288" s="190">
        <f t="shared" si="60"/>
        <v>0</v>
      </c>
      <c r="K288" s="191"/>
      <c r="L288" s="36"/>
      <c r="M288" s="192" t="s">
        <v>1</v>
      </c>
      <c r="N288" s="193" t="s">
        <v>44</v>
      </c>
      <c r="O288" s="68"/>
      <c r="P288" s="194">
        <f t="shared" si="61"/>
        <v>0</v>
      </c>
      <c r="Q288" s="194">
        <v>0</v>
      </c>
      <c r="R288" s="194">
        <f t="shared" si="62"/>
        <v>0</v>
      </c>
      <c r="S288" s="194">
        <v>0</v>
      </c>
      <c r="T288" s="195">
        <f t="shared" si="6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6" t="s">
        <v>193</v>
      </c>
      <c r="AT288" s="196" t="s">
        <v>189</v>
      </c>
      <c r="AU288" s="196" t="s">
        <v>87</v>
      </c>
      <c r="AY288" s="14" t="s">
        <v>186</v>
      </c>
      <c r="BE288" s="197">
        <f t="shared" si="64"/>
        <v>0</v>
      </c>
      <c r="BF288" s="197">
        <f t="shared" si="65"/>
        <v>0</v>
      </c>
      <c r="BG288" s="197">
        <f t="shared" si="66"/>
        <v>0</v>
      </c>
      <c r="BH288" s="197">
        <f t="shared" si="67"/>
        <v>0</v>
      </c>
      <c r="BI288" s="197">
        <f t="shared" si="68"/>
        <v>0</v>
      </c>
      <c r="BJ288" s="14" t="s">
        <v>87</v>
      </c>
      <c r="BK288" s="197">
        <f t="shared" si="69"/>
        <v>0</v>
      </c>
      <c r="BL288" s="14" t="s">
        <v>193</v>
      </c>
      <c r="BM288" s="196" t="s">
        <v>2352</v>
      </c>
    </row>
    <row r="289" spans="1:65" s="2" customFormat="1" ht="16.5" customHeight="1">
      <c r="A289" s="31"/>
      <c r="B289" s="32"/>
      <c r="C289" s="184" t="s">
        <v>1859</v>
      </c>
      <c r="D289" s="184" t="s">
        <v>189</v>
      </c>
      <c r="E289" s="185" t="s">
        <v>2353</v>
      </c>
      <c r="F289" s="186" t="s">
        <v>2354</v>
      </c>
      <c r="G289" s="187" t="s">
        <v>2131</v>
      </c>
      <c r="H289" s="188">
        <v>1</v>
      </c>
      <c r="I289" s="189"/>
      <c r="J289" s="190">
        <f t="shared" si="60"/>
        <v>0</v>
      </c>
      <c r="K289" s="191"/>
      <c r="L289" s="36"/>
      <c r="M289" s="192" t="s">
        <v>1</v>
      </c>
      <c r="N289" s="193" t="s">
        <v>44</v>
      </c>
      <c r="O289" s="68"/>
      <c r="P289" s="194">
        <f t="shared" si="61"/>
        <v>0</v>
      </c>
      <c r="Q289" s="194">
        <v>0</v>
      </c>
      <c r="R289" s="194">
        <f t="shared" si="62"/>
        <v>0</v>
      </c>
      <c r="S289" s="194">
        <v>0</v>
      </c>
      <c r="T289" s="195">
        <f t="shared" si="6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6" t="s">
        <v>193</v>
      </c>
      <c r="AT289" s="196" t="s">
        <v>189</v>
      </c>
      <c r="AU289" s="196" t="s">
        <v>87</v>
      </c>
      <c r="AY289" s="14" t="s">
        <v>186</v>
      </c>
      <c r="BE289" s="197">
        <f t="shared" si="64"/>
        <v>0</v>
      </c>
      <c r="BF289" s="197">
        <f t="shared" si="65"/>
        <v>0</v>
      </c>
      <c r="BG289" s="197">
        <f t="shared" si="66"/>
        <v>0</v>
      </c>
      <c r="BH289" s="197">
        <f t="shared" si="67"/>
        <v>0</v>
      </c>
      <c r="BI289" s="197">
        <f t="shared" si="68"/>
        <v>0</v>
      </c>
      <c r="BJ289" s="14" t="s">
        <v>87</v>
      </c>
      <c r="BK289" s="197">
        <f t="shared" si="69"/>
        <v>0</v>
      </c>
      <c r="BL289" s="14" t="s">
        <v>193</v>
      </c>
      <c r="BM289" s="196" t="s">
        <v>2355</v>
      </c>
    </row>
    <row r="290" spans="1:65" s="2" customFormat="1" ht="16.5" customHeight="1">
      <c r="A290" s="31"/>
      <c r="B290" s="32"/>
      <c r="C290" s="184" t="s">
        <v>1863</v>
      </c>
      <c r="D290" s="184" t="s">
        <v>189</v>
      </c>
      <c r="E290" s="185" t="s">
        <v>2356</v>
      </c>
      <c r="F290" s="186" t="s">
        <v>2357</v>
      </c>
      <c r="G290" s="187" t="s">
        <v>2131</v>
      </c>
      <c r="H290" s="188">
        <v>1</v>
      </c>
      <c r="I290" s="189"/>
      <c r="J290" s="190">
        <f t="shared" si="60"/>
        <v>0</v>
      </c>
      <c r="K290" s="191"/>
      <c r="L290" s="36"/>
      <c r="M290" s="192" t="s">
        <v>1</v>
      </c>
      <c r="N290" s="193" t="s">
        <v>44</v>
      </c>
      <c r="O290" s="68"/>
      <c r="P290" s="194">
        <f t="shared" si="61"/>
        <v>0</v>
      </c>
      <c r="Q290" s="194">
        <v>0</v>
      </c>
      <c r="R290" s="194">
        <f t="shared" si="62"/>
        <v>0</v>
      </c>
      <c r="S290" s="194">
        <v>0</v>
      </c>
      <c r="T290" s="195">
        <f t="shared" si="6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6" t="s">
        <v>193</v>
      </c>
      <c r="AT290" s="196" t="s">
        <v>189</v>
      </c>
      <c r="AU290" s="196" t="s">
        <v>87</v>
      </c>
      <c r="AY290" s="14" t="s">
        <v>186</v>
      </c>
      <c r="BE290" s="197">
        <f t="shared" si="64"/>
        <v>0</v>
      </c>
      <c r="BF290" s="197">
        <f t="shared" si="65"/>
        <v>0</v>
      </c>
      <c r="BG290" s="197">
        <f t="shared" si="66"/>
        <v>0</v>
      </c>
      <c r="BH290" s="197">
        <f t="shared" si="67"/>
        <v>0</v>
      </c>
      <c r="BI290" s="197">
        <f t="shared" si="68"/>
        <v>0</v>
      </c>
      <c r="BJ290" s="14" t="s">
        <v>87</v>
      </c>
      <c r="BK290" s="197">
        <f t="shared" si="69"/>
        <v>0</v>
      </c>
      <c r="BL290" s="14" t="s">
        <v>193</v>
      </c>
      <c r="BM290" s="196" t="s">
        <v>2358</v>
      </c>
    </row>
    <row r="291" spans="1:65" s="2" customFormat="1" ht="16.5" customHeight="1">
      <c r="A291" s="31"/>
      <c r="B291" s="32"/>
      <c r="C291" s="184" t="s">
        <v>1867</v>
      </c>
      <c r="D291" s="184" t="s">
        <v>189</v>
      </c>
      <c r="E291" s="185" t="s">
        <v>2359</v>
      </c>
      <c r="F291" s="186" t="s">
        <v>2360</v>
      </c>
      <c r="G291" s="187" t="s">
        <v>308</v>
      </c>
      <c r="H291" s="188">
        <v>142</v>
      </c>
      <c r="I291" s="189"/>
      <c r="J291" s="190">
        <f t="shared" si="60"/>
        <v>0</v>
      </c>
      <c r="K291" s="191"/>
      <c r="L291" s="36"/>
      <c r="M291" s="192" t="s">
        <v>1</v>
      </c>
      <c r="N291" s="193" t="s">
        <v>44</v>
      </c>
      <c r="O291" s="68"/>
      <c r="P291" s="194">
        <f t="shared" si="61"/>
        <v>0</v>
      </c>
      <c r="Q291" s="194">
        <v>0</v>
      </c>
      <c r="R291" s="194">
        <f t="shared" si="62"/>
        <v>0</v>
      </c>
      <c r="S291" s="194">
        <v>0</v>
      </c>
      <c r="T291" s="195">
        <f t="shared" si="6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96" t="s">
        <v>193</v>
      </c>
      <c r="AT291" s="196" t="s">
        <v>189</v>
      </c>
      <c r="AU291" s="196" t="s">
        <v>87</v>
      </c>
      <c r="AY291" s="14" t="s">
        <v>186</v>
      </c>
      <c r="BE291" s="197">
        <f t="shared" si="64"/>
        <v>0</v>
      </c>
      <c r="BF291" s="197">
        <f t="shared" si="65"/>
        <v>0</v>
      </c>
      <c r="BG291" s="197">
        <f t="shared" si="66"/>
        <v>0</v>
      </c>
      <c r="BH291" s="197">
        <f t="shared" si="67"/>
        <v>0</v>
      </c>
      <c r="BI291" s="197">
        <f t="shared" si="68"/>
        <v>0</v>
      </c>
      <c r="BJ291" s="14" t="s">
        <v>87</v>
      </c>
      <c r="BK291" s="197">
        <f t="shared" si="69"/>
        <v>0</v>
      </c>
      <c r="BL291" s="14" t="s">
        <v>193</v>
      </c>
      <c r="BM291" s="196" t="s">
        <v>2361</v>
      </c>
    </row>
    <row r="292" spans="1:65" s="2" customFormat="1" ht="16.5" customHeight="1">
      <c r="A292" s="31"/>
      <c r="B292" s="32"/>
      <c r="C292" s="184" t="s">
        <v>1871</v>
      </c>
      <c r="D292" s="184" t="s">
        <v>189</v>
      </c>
      <c r="E292" s="185" t="s">
        <v>2362</v>
      </c>
      <c r="F292" s="186" t="s">
        <v>2363</v>
      </c>
      <c r="G292" s="187" t="s">
        <v>308</v>
      </c>
      <c r="H292" s="188">
        <v>30</v>
      </c>
      <c r="I292" s="189"/>
      <c r="J292" s="190">
        <f t="shared" si="60"/>
        <v>0</v>
      </c>
      <c r="K292" s="191"/>
      <c r="L292" s="36"/>
      <c r="M292" s="192" t="s">
        <v>1</v>
      </c>
      <c r="N292" s="193" t="s">
        <v>44</v>
      </c>
      <c r="O292" s="68"/>
      <c r="P292" s="194">
        <f t="shared" si="61"/>
        <v>0</v>
      </c>
      <c r="Q292" s="194">
        <v>0</v>
      </c>
      <c r="R292" s="194">
        <f t="shared" si="62"/>
        <v>0</v>
      </c>
      <c r="S292" s="194">
        <v>0</v>
      </c>
      <c r="T292" s="195">
        <f t="shared" si="6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6" t="s">
        <v>193</v>
      </c>
      <c r="AT292" s="196" t="s">
        <v>189</v>
      </c>
      <c r="AU292" s="196" t="s">
        <v>87</v>
      </c>
      <c r="AY292" s="14" t="s">
        <v>186</v>
      </c>
      <c r="BE292" s="197">
        <f t="shared" si="64"/>
        <v>0</v>
      </c>
      <c r="BF292" s="197">
        <f t="shared" si="65"/>
        <v>0</v>
      </c>
      <c r="BG292" s="197">
        <f t="shared" si="66"/>
        <v>0</v>
      </c>
      <c r="BH292" s="197">
        <f t="shared" si="67"/>
        <v>0</v>
      </c>
      <c r="BI292" s="197">
        <f t="shared" si="68"/>
        <v>0</v>
      </c>
      <c r="BJ292" s="14" t="s">
        <v>87</v>
      </c>
      <c r="BK292" s="197">
        <f t="shared" si="69"/>
        <v>0</v>
      </c>
      <c r="BL292" s="14" t="s">
        <v>193</v>
      </c>
      <c r="BM292" s="196" t="s">
        <v>2364</v>
      </c>
    </row>
    <row r="293" spans="1:65" s="2" customFormat="1" ht="16.5" customHeight="1">
      <c r="A293" s="31"/>
      <c r="B293" s="32"/>
      <c r="C293" s="184" t="s">
        <v>1875</v>
      </c>
      <c r="D293" s="184" t="s">
        <v>189</v>
      </c>
      <c r="E293" s="185" t="s">
        <v>2365</v>
      </c>
      <c r="F293" s="186" t="s">
        <v>2366</v>
      </c>
      <c r="G293" s="187" t="s">
        <v>308</v>
      </c>
      <c r="H293" s="188">
        <v>28</v>
      </c>
      <c r="I293" s="189"/>
      <c r="J293" s="190">
        <f t="shared" si="60"/>
        <v>0</v>
      </c>
      <c r="K293" s="191"/>
      <c r="L293" s="36"/>
      <c r="M293" s="192" t="s">
        <v>1</v>
      </c>
      <c r="N293" s="193" t="s">
        <v>44</v>
      </c>
      <c r="O293" s="68"/>
      <c r="P293" s="194">
        <f t="shared" si="61"/>
        <v>0</v>
      </c>
      <c r="Q293" s="194">
        <v>0</v>
      </c>
      <c r="R293" s="194">
        <f t="shared" si="62"/>
        <v>0</v>
      </c>
      <c r="S293" s="194">
        <v>0</v>
      </c>
      <c r="T293" s="195">
        <f t="shared" si="6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6" t="s">
        <v>193</v>
      </c>
      <c r="AT293" s="196" t="s">
        <v>189</v>
      </c>
      <c r="AU293" s="196" t="s">
        <v>87</v>
      </c>
      <c r="AY293" s="14" t="s">
        <v>186</v>
      </c>
      <c r="BE293" s="197">
        <f t="shared" si="64"/>
        <v>0</v>
      </c>
      <c r="BF293" s="197">
        <f t="shared" si="65"/>
        <v>0</v>
      </c>
      <c r="BG293" s="197">
        <f t="shared" si="66"/>
        <v>0</v>
      </c>
      <c r="BH293" s="197">
        <f t="shared" si="67"/>
        <v>0</v>
      </c>
      <c r="BI293" s="197">
        <f t="shared" si="68"/>
        <v>0</v>
      </c>
      <c r="BJ293" s="14" t="s">
        <v>87</v>
      </c>
      <c r="BK293" s="197">
        <f t="shared" si="69"/>
        <v>0</v>
      </c>
      <c r="BL293" s="14" t="s">
        <v>193</v>
      </c>
      <c r="BM293" s="196" t="s">
        <v>2367</v>
      </c>
    </row>
    <row r="294" spans="1:65" s="2" customFormat="1" ht="16.5" customHeight="1">
      <c r="A294" s="31"/>
      <c r="B294" s="32"/>
      <c r="C294" s="184" t="s">
        <v>1880</v>
      </c>
      <c r="D294" s="184" t="s">
        <v>189</v>
      </c>
      <c r="E294" s="185" t="s">
        <v>2368</v>
      </c>
      <c r="F294" s="186" t="s">
        <v>2369</v>
      </c>
      <c r="G294" s="187" t="s">
        <v>2131</v>
      </c>
      <c r="H294" s="188">
        <v>1</v>
      </c>
      <c r="I294" s="189"/>
      <c r="J294" s="190">
        <f t="shared" si="60"/>
        <v>0</v>
      </c>
      <c r="K294" s="191"/>
      <c r="L294" s="36"/>
      <c r="M294" s="192" t="s">
        <v>1</v>
      </c>
      <c r="N294" s="193" t="s">
        <v>44</v>
      </c>
      <c r="O294" s="68"/>
      <c r="P294" s="194">
        <f t="shared" si="61"/>
        <v>0</v>
      </c>
      <c r="Q294" s="194">
        <v>0</v>
      </c>
      <c r="R294" s="194">
        <f t="shared" si="62"/>
        <v>0</v>
      </c>
      <c r="S294" s="194">
        <v>0</v>
      </c>
      <c r="T294" s="195">
        <f t="shared" si="6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96" t="s">
        <v>193</v>
      </c>
      <c r="AT294" s="196" t="s">
        <v>189</v>
      </c>
      <c r="AU294" s="196" t="s">
        <v>87</v>
      </c>
      <c r="AY294" s="14" t="s">
        <v>186</v>
      </c>
      <c r="BE294" s="197">
        <f t="shared" si="64"/>
        <v>0</v>
      </c>
      <c r="BF294" s="197">
        <f t="shared" si="65"/>
        <v>0</v>
      </c>
      <c r="BG294" s="197">
        <f t="shared" si="66"/>
        <v>0</v>
      </c>
      <c r="BH294" s="197">
        <f t="shared" si="67"/>
        <v>0</v>
      </c>
      <c r="BI294" s="197">
        <f t="shared" si="68"/>
        <v>0</v>
      </c>
      <c r="BJ294" s="14" t="s">
        <v>87</v>
      </c>
      <c r="BK294" s="197">
        <f t="shared" si="69"/>
        <v>0</v>
      </c>
      <c r="BL294" s="14" t="s">
        <v>193</v>
      </c>
      <c r="BM294" s="196" t="s">
        <v>2370</v>
      </c>
    </row>
    <row r="295" spans="2:63" s="12" customFormat="1" ht="25.9" customHeight="1">
      <c r="B295" s="168"/>
      <c r="C295" s="169"/>
      <c r="D295" s="170" t="s">
        <v>78</v>
      </c>
      <c r="E295" s="171" t="s">
        <v>2371</v>
      </c>
      <c r="F295" s="171" t="s">
        <v>2372</v>
      </c>
      <c r="G295" s="169"/>
      <c r="H295" s="169"/>
      <c r="I295" s="172"/>
      <c r="J295" s="173">
        <f>BK295</f>
        <v>0</v>
      </c>
      <c r="K295" s="169"/>
      <c r="L295" s="174"/>
      <c r="M295" s="175"/>
      <c r="N295" s="176"/>
      <c r="O295" s="176"/>
      <c r="P295" s="177">
        <f>SUM(P296:P330)</f>
        <v>0</v>
      </c>
      <c r="Q295" s="176"/>
      <c r="R295" s="177">
        <f>SUM(R296:R330)</f>
        <v>0</v>
      </c>
      <c r="S295" s="176"/>
      <c r="T295" s="178">
        <f>SUM(T296:T330)</f>
        <v>0</v>
      </c>
      <c r="AR295" s="179" t="s">
        <v>87</v>
      </c>
      <c r="AT295" s="180" t="s">
        <v>78</v>
      </c>
      <c r="AU295" s="180" t="s">
        <v>79</v>
      </c>
      <c r="AY295" s="179" t="s">
        <v>186</v>
      </c>
      <c r="BK295" s="181">
        <f>SUM(BK296:BK330)</f>
        <v>0</v>
      </c>
    </row>
    <row r="296" spans="1:65" s="2" customFormat="1" ht="16.5" customHeight="1">
      <c r="A296" s="31"/>
      <c r="B296" s="32"/>
      <c r="C296" s="184" t="s">
        <v>1882</v>
      </c>
      <c r="D296" s="184" t="s">
        <v>189</v>
      </c>
      <c r="E296" s="185" t="s">
        <v>2216</v>
      </c>
      <c r="F296" s="186" t="s">
        <v>2217</v>
      </c>
      <c r="G296" s="187" t="s">
        <v>2131</v>
      </c>
      <c r="H296" s="188">
        <v>1</v>
      </c>
      <c r="I296" s="189"/>
      <c r="J296" s="190">
        <f aca="true" t="shared" si="70" ref="J296:J330">ROUND(I296*H296,1)</f>
        <v>0</v>
      </c>
      <c r="K296" s="191"/>
      <c r="L296" s="36"/>
      <c r="M296" s="192" t="s">
        <v>1</v>
      </c>
      <c r="N296" s="193" t="s">
        <v>44</v>
      </c>
      <c r="O296" s="68"/>
      <c r="P296" s="194">
        <f aca="true" t="shared" si="71" ref="P296:P330">O296*H296</f>
        <v>0</v>
      </c>
      <c r="Q296" s="194">
        <v>0</v>
      </c>
      <c r="R296" s="194">
        <f aca="true" t="shared" si="72" ref="R296:R330">Q296*H296</f>
        <v>0</v>
      </c>
      <c r="S296" s="194">
        <v>0</v>
      </c>
      <c r="T296" s="195">
        <f aca="true" t="shared" si="73" ref="T296:T330"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6" t="s">
        <v>193</v>
      </c>
      <c r="AT296" s="196" t="s">
        <v>189</v>
      </c>
      <c r="AU296" s="196" t="s">
        <v>87</v>
      </c>
      <c r="AY296" s="14" t="s">
        <v>186</v>
      </c>
      <c r="BE296" s="197">
        <f aca="true" t="shared" si="74" ref="BE296:BE330">IF(N296="základní",J296,0)</f>
        <v>0</v>
      </c>
      <c r="BF296" s="197">
        <f aca="true" t="shared" si="75" ref="BF296:BF330">IF(N296="snížená",J296,0)</f>
        <v>0</v>
      </c>
      <c r="BG296" s="197">
        <f aca="true" t="shared" si="76" ref="BG296:BG330">IF(N296="zákl. přenesená",J296,0)</f>
        <v>0</v>
      </c>
      <c r="BH296" s="197">
        <f aca="true" t="shared" si="77" ref="BH296:BH330">IF(N296="sníž. přenesená",J296,0)</f>
        <v>0</v>
      </c>
      <c r="BI296" s="197">
        <f aca="true" t="shared" si="78" ref="BI296:BI330">IF(N296="nulová",J296,0)</f>
        <v>0</v>
      </c>
      <c r="BJ296" s="14" t="s">
        <v>87</v>
      </c>
      <c r="BK296" s="197">
        <f aca="true" t="shared" si="79" ref="BK296:BK330">ROUND(I296*H296,1)</f>
        <v>0</v>
      </c>
      <c r="BL296" s="14" t="s">
        <v>193</v>
      </c>
      <c r="BM296" s="196" t="s">
        <v>2373</v>
      </c>
    </row>
    <row r="297" spans="1:65" s="2" customFormat="1" ht="16.5" customHeight="1">
      <c r="A297" s="31"/>
      <c r="B297" s="32"/>
      <c r="C297" s="184" t="s">
        <v>1884</v>
      </c>
      <c r="D297" s="184" t="s">
        <v>189</v>
      </c>
      <c r="E297" s="185" t="s">
        <v>2214</v>
      </c>
      <c r="F297" s="186" t="s">
        <v>2215</v>
      </c>
      <c r="G297" s="187" t="s">
        <v>2131</v>
      </c>
      <c r="H297" s="188">
        <v>22</v>
      </c>
      <c r="I297" s="189"/>
      <c r="J297" s="190">
        <f t="shared" si="70"/>
        <v>0</v>
      </c>
      <c r="K297" s="191"/>
      <c r="L297" s="36"/>
      <c r="M297" s="192" t="s">
        <v>1</v>
      </c>
      <c r="N297" s="193" t="s">
        <v>44</v>
      </c>
      <c r="O297" s="68"/>
      <c r="P297" s="194">
        <f t="shared" si="71"/>
        <v>0</v>
      </c>
      <c r="Q297" s="194">
        <v>0</v>
      </c>
      <c r="R297" s="194">
        <f t="shared" si="72"/>
        <v>0</v>
      </c>
      <c r="S297" s="194">
        <v>0</v>
      </c>
      <c r="T297" s="195">
        <f t="shared" si="7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96" t="s">
        <v>193</v>
      </c>
      <c r="AT297" s="196" t="s">
        <v>189</v>
      </c>
      <c r="AU297" s="196" t="s">
        <v>87</v>
      </c>
      <c r="AY297" s="14" t="s">
        <v>186</v>
      </c>
      <c r="BE297" s="197">
        <f t="shared" si="74"/>
        <v>0</v>
      </c>
      <c r="BF297" s="197">
        <f t="shared" si="75"/>
        <v>0</v>
      </c>
      <c r="BG297" s="197">
        <f t="shared" si="76"/>
        <v>0</v>
      </c>
      <c r="BH297" s="197">
        <f t="shared" si="77"/>
        <v>0</v>
      </c>
      <c r="BI297" s="197">
        <f t="shared" si="78"/>
        <v>0</v>
      </c>
      <c r="BJ297" s="14" t="s">
        <v>87</v>
      </c>
      <c r="BK297" s="197">
        <f t="shared" si="79"/>
        <v>0</v>
      </c>
      <c r="BL297" s="14" t="s">
        <v>193</v>
      </c>
      <c r="BM297" s="196" t="s">
        <v>2374</v>
      </c>
    </row>
    <row r="298" spans="1:65" s="2" customFormat="1" ht="16.5" customHeight="1">
      <c r="A298" s="31"/>
      <c r="B298" s="32"/>
      <c r="C298" s="184" t="s">
        <v>1886</v>
      </c>
      <c r="D298" s="184" t="s">
        <v>189</v>
      </c>
      <c r="E298" s="185" t="s">
        <v>2222</v>
      </c>
      <c r="F298" s="186" t="s">
        <v>2223</v>
      </c>
      <c r="G298" s="187" t="s">
        <v>2131</v>
      </c>
      <c r="H298" s="188">
        <v>5</v>
      </c>
      <c r="I298" s="189"/>
      <c r="J298" s="190">
        <f t="shared" si="70"/>
        <v>0</v>
      </c>
      <c r="K298" s="191"/>
      <c r="L298" s="36"/>
      <c r="M298" s="192" t="s">
        <v>1</v>
      </c>
      <c r="N298" s="193" t="s">
        <v>44</v>
      </c>
      <c r="O298" s="68"/>
      <c r="P298" s="194">
        <f t="shared" si="71"/>
        <v>0</v>
      </c>
      <c r="Q298" s="194">
        <v>0</v>
      </c>
      <c r="R298" s="194">
        <f t="shared" si="72"/>
        <v>0</v>
      </c>
      <c r="S298" s="194">
        <v>0</v>
      </c>
      <c r="T298" s="195">
        <f t="shared" si="7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96" t="s">
        <v>193</v>
      </c>
      <c r="AT298" s="196" t="s">
        <v>189</v>
      </c>
      <c r="AU298" s="196" t="s">
        <v>87</v>
      </c>
      <c r="AY298" s="14" t="s">
        <v>186</v>
      </c>
      <c r="BE298" s="197">
        <f t="shared" si="74"/>
        <v>0</v>
      </c>
      <c r="BF298" s="197">
        <f t="shared" si="75"/>
        <v>0</v>
      </c>
      <c r="BG298" s="197">
        <f t="shared" si="76"/>
        <v>0</v>
      </c>
      <c r="BH298" s="197">
        <f t="shared" si="77"/>
        <v>0</v>
      </c>
      <c r="BI298" s="197">
        <f t="shared" si="78"/>
        <v>0</v>
      </c>
      <c r="BJ298" s="14" t="s">
        <v>87</v>
      </c>
      <c r="BK298" s="197">
        <f t="shared" si="79"/>
        <v>0</v>
      </c>
      <c r="BL298" s="14" t="s">
        <v>193</v>
      </c>
      <c r="BM298" s="196" t="s">
        <v>2375</v>
      </c>
    </row>
    <row r="299" spans="1:65" s="2" customFormat="1" ht="16.5" customHeight="1">
      <c r="A299" s="31"/>
      <c r="B299" s="32"/>
      <c r="C299" s="184" t="s">
        <v>1890</v>
      </c>
      <c r="D299" s="184" t="s">
        <v>189</v>
      </c>
      <c r="E299" s="185" t="s">
        <v>2224</v>
      </c>
      <c r="F299" s="186" t="s">
        <v>2225</v>
      </c>
      <c r="G299" s="187" t="s">
        <v>2131</v>
      </c>
      <c r="H299" s="188">
        <v>6</v>
      </c>
      <c r="I299" s="189"/>
      <c r="J299" s="190">
        <f t="shared" si="70"/>
        <v>0</v>
      </c>
      <c r="K299" s="191"/>
      <c r="L299" s="36"/>
      <c r="M299" s="192" t="s">
        <v>1</v>
      </c>
      <c r="N299" s="193" t="s">
        <v>44</v>
      </c>
      <c r="O299" s="68"/>
      <c r="P299" s="194">
        <f t="shared" si="71"/>
        <v>0</v>
      </c>
      <c r="Q299" s="194">
        <v>0</v>
      </c>
      <c r="R299" s="194">
        <f t="shared" si="72"/>
        <v>0</v>
      </c>
      <c r="S299" s="194">
        <v>0</v>
      </c>
      <c r="T299" s="195">
        <f t="shared" si="73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6" t="s">
        <v>193</v>
      </c>
      <c r="AT299" s="196" t="s">
        <v>189</v>
      </c>
      <c r="AU299" s="196" t="s">
        <v>87</v>
      </c>
      <c r="AY299" s="14" t="s">
        <v>186</v>
      </c>
      <c r="BE299" s="197">
        <f t="shared" si="74"/>
        <v>0</v>
      </c>
      <c r="BF299" s="197">
        <f t="shared" si="75"/>
        <v>0</v>
      </c>
      <c r="BG299" s="197">
        <f t="shared" si="76"/>
        <v>0</v>
      </c>
      <c r="BH299" s="197">
        <f t="shared" si="77"/>
        <v>0</v>
      </c>
      <c r="BI299" s="197">
        <f t="shared" si="78"/>
        <v>0</v>
      </c>
      <c r="BJ299" s="14" t="s">
        <v>87</v>
      </c>
      <c r="BK299" s="197">
        <f t="shared" si="79"/>
        <v>0</v>
      </c>
      <c r="BL299" s="14" t="s">
        <v>193</v>
      </c>
      <c r="BM299" s="196" t="s">
        <v>2376</v>
      </c>
    </row>
    <row r="300" spans="1:65" s="2" customFormat="1" ht="16.5" customHeight="1">
      <c r="A300" s="31"/>
      <c r="B300" s="32"/>
      <c r="C300" s="184" t="s">
        <v>1894</v>
      </c>
      <c r="D300" s="184" t="s">
        <v>189</v>
      </c>
      <c r="E300" s="185" t="s">
        <v>2298</v>
      </c>
      <c r="F300" s="186" t="s">
        <v>2299</v>
      </c>
      <c r="G300" s="187" t="s">
        <v>2131</v>
      </c>
      <c r="H300" s="188">
        <v>4</v>
      </c>
      <c r="I300" s="189"/>
      <c r="J300" s="190">
        <f t="shared" si="70"/>
        <v>0</v>
      </c>
      <c r="K300" s="191"/>
      <c r="L300" s="36"/>
      <c r="M300" s="192" t="s">
        <v>1</v>
      </c>
      <c r="N300" s="193" t="s">
        <v>44</v>
      </c>
      <c r="O300" s="68"/>
      <c r="P300" s="194">
        <f t="shared" si="71"/>
        <v>0</v>
      </c>
      <c r="Q300" s="194">
        <v>0</v>
      </c>
      <c r="R300" s="194">
        <f t="shared" si="72"/>
        <v>0</v>
      </c>
      <c r="S300" s="194">
        <v>0</v>
      </c>
      <c r="T300" s="195">
        <f t="shared" si="73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96" t="s">
        <v>193</v>
      </c>
      <c r="AT300" s="196" t="s">
        <v>189</v>
      </c>
      <c r="AU300" s="196" t="s">
        <v>87</v>
      </c>
      <c r="AY300" s="14" t="s">
        <v>186</v>
      </c>
      <c r="BE300" s="197">
        <f t="shared" si="74"/>
        <v>0</v>
      </c>
      <c r="BF300" s="197">
        <f t="shared" si="75"/>
        <v>0</v>
      </c>
      <c r="BG300" s="197">
        <f t="shared" si="76"/>
        <v>0</v>
      </c>
      <c r="BH300" s="197">
        <f t="shared" si="77"/>
        <v>0</v>
      </c>
      <c r="BI300" s="197">
        <f t="shared" si="78"/>
        <v>0</v>
      </c>
      <c r="BJ300" s="14" t="s">
        <v>87</v>
      </c>
      <c r="BK300" s="197">
        <f t="shared" si="79"/>
        <v>0</v>
      </c>
      <c r="BL300" s="14" t="s">
        <v>193</v>
      </c>
      <c r="BM300" s="196" t="s">
        <v>2377</v>
      </c>
    </row>
    <row r="301" spans="1:65" s="2" customFormat="1" ht="16.5" customHeight="1">
      <c r="A301" s="31"/>
      <c r="B301" s="32"/>
      <c r="C301" s="184" t="s">
        <v>1898</v>
      </c>
      <c r="D301" s="184" t="s">
        <v>189</v>
      </c>
      <c r="E301" s="185" t="s">
        <v>2301</v>
      </c>
      <c r="F301" s="186" t="s">
        <v>2302</v>
      </c>
      <c r="G301" s="187" t="s">
        <v>2131</v>
      </c>
      <c r="H301" s="188">
        <v>7</v>
      </c>
      <c r="I301" s="189"/>
      <c r="J301" s="190">
        <f t="shared" si="70"/>
        <v>0</v>
      </c>
      <c r="K301" s="191"/>
      <c r="L301" s="36"/>
      <c r="M301" s="192" t="s">
        <v>1</v>
      </c>
      <c r="N301" s="193" t="s">
        <v>44</v>
      </c>
      <c r="O301" s="68"/>
      <c r="P301" s="194">
        <f t="shared" si="71"/>
        <v>0</v>
      </c>
      <c r="Q301" s="194">
        <v>0</v>
      </c>
      <c r="R301" s="194">
        <f t="shared" si="72"/>
        <v>0</v>
      </c>
      <c r="S301" s="194">
        <v>0</v>
      </c>
      <c r="T301" s="195">
        <f t="shared" si="73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96" t="s">
        <v>193</v>
      </c>
      <c r="AT301" s="196" t="s">
        <v>189</v>
      </c>
      <c r="AU301" s="196" t="s">
        <v>87</v>
      </c>
      <c r="AY301" s="14" t="s">
        <v>186</v>
      </c>
      <c r="BE301" s="197">
        <f t="shared" si="74"/>
        <v>0</v>
      </c>
      <c r="BF301" s="197">
        <f t="shared" si="75"/>
        <v>0</v>
      </c>
      <c r="BG301" s="197">
        <f t="shared" si="76"/>
        <v>0</v>
      </c>
      <c r="BH301" s="197">
        <f t="shared" si="77"/>
        <v>0</v>
      </c>
      <c r="BI301" s="197">
        <f t="shared" si="78"/>
        <v>0</v>
      </c>
      <c r="BJ301" s="14" t="s">
        <v>87</v>
      </c>
      <c r="BK301" s="197">
        <f t="shared" si="79"/>
        <v>0</v>
      </c>
      <c r="BL301" s="14" t="s">
        <v>193</v>
      </c>
      <c r="BM301" s="196" t="s">
        <v>2378</v>
      </c>
    </row>
    <row r="302" spans="1:65" s="2" customFormat="1" ht="16.5" customHeight="1">
      <c r="A302" s="31"/>
      <c r="B302" s="32"/>
      <c r="C302" s="184" t="s">
        <v>1902</v>
      </c>
      <c r="D302" s="184" t="s">
        <v>189</v>
      </c>
      <c r="E302" s="185" t="s">
        <v>2218</v>
      </c>
      <c r="F302" s="186" t="s">
        <v>2219</v>
      </c>
      <c r="G302" s="187" t="s">
        <v>2131</v>
      </c>
      <c r="H302" s="188">
        <v>1</v>
      </c>
      <c r="I302" s="189"/>
      <c r="J302" s="190">
        <f t="shared" si="70"/>
        <v>0</v>
      </c>
      <c r="K302" s="191"/>
      <c r="L302" s="36"/>
      <c r="M302" s="192" t="s">
        <v>1</v>
      </c>
      <c r="N302" s="193" t="s">
        <v>44</v>
      </c>
      <c r="O302" s="68"/>
      <c r="P302" s="194">
        <f t="shared" si="71"/>
        <v>0</v>
      </c>
      <c r="Q302" s="194">
        <v>0</v>
      </c>
      <c r="R302" s="194">
        <f t="shared" si="72"/>
        <v>0</v>
      </c>
      <c r="S302" s="194">
        <v>0</v>
      </c>
      <c r="T302" s="195">
        <f t="shared" si="73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96" t="s">
        <v>193</v>
      </c>
      <c r="AT302" s="196" t="s">
        <v>189</v>
      </c>
      <c r="AU302" s="196" t="s">
        <v>87</v>
      </c>
      <c r="AY302" s="14" t="s">
        <v>186</v>
      </c>
      <c r="BE302" s="197">
        <f t="shared" si="74"/>
        <v>0</v>
      </c>
      <c r="BF302" s="197">
        <f t="shared" si="75"/>
        <v>0</v>
      </c>
      <c r="BG302" s="197">
        <f t="shared" si="76"/>
        <v>0</v>
      </c>
      <c r="BH302" s="197">
        <f t="shared" si="77"/>
        <v>0</v>
      </c>
      <c r="BI302" s="197">
        <f t="shared" si="78"/>
        <v>0</v>
      </c>
      <c r="BJ302" s="14" t="s">
        <v>87</v>
      </c>
      <c r="BK302" s="197">
        <f t="shared" si="79"/>
        <v>0</v>
      </c>
      <c r="BL302" s="14" t="s">
        <v>193</v>
      </c>
      <c r="BM302" s="196" t="s">
        <v>2379</v>
      </c>
    </row>
    <row r="303" spans="1:65" s="2" customFormat="1" ht="16.5" customHeight="1">
      <c r="A303" s="31"/>
      <c r="B303" s="32"/>
      <c r="C303" s="184" t="s">
        <v>1903</v>
      </c>
      <c r="D303" s="184" t="s">
        <v>189</v>
      </c>
      <c r="E303" s="185" t="s">
        <v>2293</v>
      </c>
      <c r="F303" s="186" t="s">
        <v>2294</v>
      </c>
      <c r="G303" s="187" t="s">
        <v>2131</v>
      </c>
      <c r="H303" s="188">
        <v>2</v>
      </c>
      <c r="I303" s="189"/>
      <c r="J303" s="190">
        <f t="shared" si="70"/>
        <v>0</v>
      </c>
      <c r="K303" s="191"/>
      <c r="L303" s="36"/>
      <c r="M303" s="192" t="s">
        <v>1</v>
      </c>
      <c r="N303" s="193" t="s">
        <v>44</v>
      </c>
      <c r="O303" s="68"/>
      <c r="P303" s="194">
        <f t="shared" si="71"/>
        <v>0</v>
      </c>
      <c r="Q303" s="194">
        <v>0</v>
      </c>
      <c r="R303" s="194">
        <f t="shared" si="72"/>
        <v>0</v>
      </c>
      <c r="S303" s="194">
        <v>0</v>
      </c>
      <c r="T303" s="195">
        <f t="shared" si="73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96" t="s">
        <v>193</v>
      </c>
      <c r="AT303" s="196" t="s">
        <v>189</v>
      </c>
      <c r="AU303" s="196" t="s">
        <v>87</v>
      </c>
      <c r="AY303" s="14" t="s">
        <v>186</v>
      </c>
      <c r="BE303" s="197">
        <f t="shared" si="74"/>
        <v>0</v>
      </c>
      <c r="BF303" s="197">
        <f t="shared" si="75"/>
        <v>0</v>
      </c>
      <c r="BG303" s="197">
        <f t="shared" si="76"/>
        <v>0</v>
      </c>
      <c r="BH303" s="197">
        <f t="shared" si="77"/>
        <v>0</v>
      </c>
      <c r="BI303" s="197">
        <f t="shared" si="78"/>
        <v>0</v>
      </c>
      <c r="BJ303" s="14" t="s">
        <v>87</v>
      </c>
      <c r="BK303" s="197">
        <f t="shared" si="79"/>
        <v>0</v>
      </c>
      <c r="BL303" s="14" t="s">
        <v>193</v>
      </c>
      <c r="BM303" s="196" t="s">
        <v>2380</v>
      </c>
    </row>
    <row r="304" spans="1:65" s="2" customFormat="1" ht="21.75" customHeight="1">
      <c r="A304" s="31"/>
      <c r="B304" s="32"/>
      <c r="C304" s="184" t="s">
        <v>1904</v>
      </c>
      <c r="D304" s="184" t="s">
        <v>189</v>
      </c>
      <c r="E304" s="185" t="s">
        <v>2226</v>
      </c>
      <c r="F304" s="186" t="s">
        <v>2227</v>
      </c>
      <c r="G304" s="187" t="s">
        <v>2131</v>
      </c>
      <c r="H304" s="188">
        <v>1</v>
      </c>
      <c r="I304" s="189"/>
      <c r="J304" s="190">
        <f t="shared" si="70"/>
        <v>0</v>
      </c>
      <c r="K304" s="191"/>
      <c r="L304" s="36"/>
      <c r="M304" s="192" t="s">
        <v>1</v>
      </c>
      <c r="N304" s="193" t="s">
        <v>44</v>
      </c>
      <c r="O304" s="68"/>
      <c r="P304" s="194">
        <f t="shared" si="71"/>
        <v>0</v>
      </c>
      <c r="Q304" s="194">
        <v>0</v>
      </c>
      <c r="R304" s="194">
        <f t="shared" si="72"/>
        <v>0</v>
      </c>
      <c r="S304" s="194">
        <v>0</v>
      </c>
      <c r="T304" s="195">
        <f t="shared" si="73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96" t="s">
        <v>193</v>
      </c>
      <c r="AT304" s="196" t="s">
        <v>189</v>
      </c>
      <c r="AU304" s="196" t="s">
        <v>87</v>
      </c>
      <c r="AY304" s="14" t="s">
        <v>186</v>
      </c>
      <c r="BE304" s="197">
        <f t="shared" si="74"/>
        <v>0</v>
      </c>
      <c r="BF304" s="197">
        <f t="shared" si="75"/>
        <v>0</v>
      </c>
      <c r="BG304" s="197">
        <f t="shared" si="76"/>
        <v>0</v>
      </c>
      <c r="BH304" s="197">
        <f t="shared" si="77"/>
        <v>0</v>
      </c>
      <c r="BI304" s="197">
        <f t="shared" si="78"/>
        <v>0</v>
      </c>
      <c r="BJ304" s="14" t="s">
        <v>87</v>
      </c>
      <c r="BK304" s="197">
        <f t="shared" si="79"/>
        <v>0</v>
      </c>
      <c r="BL304" s="14" t="s">
        <v>193</v>
      </c>
      <c r="BM304" s="196" t="s">
        <v>2381</v>
      </c>
    </row>
    <row r="305" spans="1:65" s="2" customFormat="1" ht="24.2" customHeight="1">
      <c r="A305" s="31"/>
      <c r="B305" s="32"/>
      <c r="C305" s="184" t="s">
        <v>1908</v>
      </c>
      <c r="D305" s="184" t="s">
        <v>189</v>
      </c>
      <c r="E305" s="185" t="s">
        <v>2304</v>
      </c>
      <c r="F305" s="186" t="s">
        <v>2305</v>
      </c>
      <c r="G305" s="187" t="s">
        <v>2131</v>
      </c>
      <c r="H305" s="188">
        <v>2</v>
      </c>
      <c r="I305" s="189"/>
      <c r="J305" s="190">
        <f t="shared" si="70"/>
        <v>0</v>
      </c>
      <c r="K305" s="191"/>
      <c r="L305" s="36"/>
      <c r="M305" s="192" t="s">
        <v>1</v>
      </c>
      <c r="N305" s="193" t="s">
        <v>44</v>
      </c>
      <c r="O305" s="68"/>
      <c r="P305" s="194">
        <f t="shared" si="71"/>
        <v>0</v>
      </c>
      <c r="Q305" s="194">
        <v>0</v>
      </c>
      <c r="R305" s="194">
        <f t="shared" si="72"/>
        <v>0</v>
      </c>
      <c r="S305" s="194">
        <v>0</v>
      </c>
      <c r="T305" s="195">
        <f t="shared" si="73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96" t="s">
        <v>193</v>
      </c>
      <c r="AT305" s="196" t="s">
        <v>189</v>
      </c>
      <c r="AU305" s="196" t="s">
        <v>87</v>
      </c>
      <c r="AY305" s="14" t="s">
        <v>186</v>
      </c>
      <c r="BE305" s="197">
        <f t="shared" si="74"/>
        <v>0</v>
      </c>
      <c r="BF305" s="197">
        <f t="shared" si="75"/>
        <v>0</v>
      </c>
      <c r="BG305" s="197">
        <f t="shared" si="76"/>
        <v>0</v>
      </c>
      <c r="BH305" s="197">
        <f t="shared" si="77"/>
        <v>0</v>
      </c>
      <c r="BI305" s="197">
        <f t="shared" si="78"/>
        <v>0</v>
      </c>
      <c r="BJ305" s="14" t="s">
        <v>87</v>
      </c>
      <c r="BK305" s="197">
        <f t="shared" si="79"/>
        <v>0</v>
      </c>
      <c r="BL305" s="14" t="s">
        <v>193</v>
      </c>
      <c r="BM305" s="196" t="s">
        <v>2382</v>
      </c>
    </row>
    <row r="306" spans="1:65" s="2" customFormat="1" ht="21.75" customHeight="1">
      <c r="A306" s="31"/>
      <c r="B306" s="32"/>
      <c r="C306" s="184" t="s">
        <v>1912</v>
      </c>
      <c r="D306" s="184" t="s">
        <v>189</v>
      </c>
      <c r="E306" s="185" t="s">
        <v>2232</v>
      </c>
      <c r="F306" s="186" t="s">
        <v>2233</v>
      </c>
      <c r="G306" s="187" t="s">
        <v>2131</v>
      </c>
      <c r="H306" s="188">
        <v>54</v>
      </c>
      <c r="I306" s="189"/>
      <c r="J306" s="190">
        <f t="shared" si="70"/>
        <v>0</v>
      </c>
      <c r="K306" s="191"/>
      <c r="L306" s="36"/>
      <c r="M306" s="192" t="s">
        <v>1</v>
      </c>
      <c r="N306" s="193" t="s">
        <v>44</v>
      </c>
      <c r="O306" s="68"/>
      <c r="P306" s="194">
        <f t="shared" si="71"/>
        <v>0</v>
      </c>
      <c r="Q306" s="194">
        <v>0</v>
      </c>
      <c r="R306" s="194">
        <f t="shared" si="72"/>
        <v>0</v>
      </c>
      <c r="S306" s="194">
        <v>0</v>
      </c>
      <c r="T306" s="195">
        <f t="shared" si="7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96" t="s">
        <v>193</v>
      </c>
      <c r="AT306" s="196" t="s">
        <v>189</v>
      </c>
      <c r="AU306" s="196" t="s">
        <v>87</v>
      </c>
      <c r="AY306" s="14" t="s">
        <v>186</v>
      </c>
      <c r="BE306" s="197">
        <f t="shared" si="74"/>
        <v>0</v>
      </c>
      <c r="BF306" s="197">
        <f t="shared" si="75"/>
        <v>0</v>
      </c>
      <c r="BG306" s="197">
        <f t="shared" si="76"/>
        <v>0</v>
      </c>
      <c r="BH306" s="197">
        <f t="shared" si="77"/>
        <v>0</v>
      </c>
      <c r="BI306" s="197">
        <f t="shared" si="78"/>
        <v>0</v>
      </c>
      <c r="BJ306" s="14" t="s">
        <v>87</v>
      </c>
      <c r="BK306" s="197">
        <f t="shared" si="79"/>
        <v>0</v>
      </c>
      <c r="BL306" s="14" t="s">
        <v>193</v>
      </c>
      <c r="BM306" s="196" t="s">
        <v>2383</v>
      </c>
    </row>
    <row r="307" spans="1:65" s="2" customFormat="1" ht="16.5" customHeight="1">
      <c r="A307" s="31"/>
      <c r="B307" s="32"/>
      <c r="C307" s="184" t="s">
        <v>1915</v>
      </c>
      <c r="D307" s="184" t="s">
        <v>189</v>
      </c>
      <c r="E307" s="185" t="s">
        <v>2309</v>
      </c>
      <c r="F307" s="186" t="s">
        <v>2310</v>
      </c>
      <c r="G307" s="187" t="s">
        <v>2131</v>
      </c>
      <c r="H307" s="188">
        <v>1</v>
      </c>
      <c r="I307" s="189"/>
      <c r="J307" s="190">
        <f t="shared" si="70"/>
        <v>0</v>
      </c>
      <c r="K307" s="191"/>
      <c r="L307" s="36"/>
      <c r="M307" s="192" t="s">
        <v>1</v>
      </c>
      <c r="N307" s="193" t="s">
        <v>44</v>
      </c>
      <c r="O307" s="68"/>
      <c r="P307" s="194">
        <f t="shared" si="71"/>
        <v>0</v>
      </c>
      <c r="Q307" s="194">
        <v>0</v>
      </c>
      <c r="R307" s="194">
        <f t="shared" si="72"/>
        <v>0</v>
      </c>
      <c r="S307" s="194">
        <v>0</v>
      </c>
      <c r="T307" s="195">
        <f t="shared" si="7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96" t="s">
        <v>193</v>
      </c>
      <c r="AT307" s="196" t="s">
        <v>189</v>
      </c>
      <c r="AU307" s="196" t="s">
        <v>87</v>
      </c>
      <c r="AY307" s="14" t="s">
        <v>186</v>
      </c>
      <c r="BE307" s="197">
        <f t="shared" si="74"/>
        <v>0</v>
      </c>
      <c r="BF307" s="197">
        <f t="shared" si="75"/>
        <v>0</v>
      </c>
      <c r="BG307" s="197">
        <f t="shared" si="76"/>
        <v>0</v>
      </c>
      <c r="BH307" s="197">
        <f t="shared" si="77"/>
        <v>0</v>
      </c>
      <c r="BI307" s="197">
        <f t="shared" si="78"/>
        <v>0</v>
      </c>
      <c r="BJ307" s="14" t="s">
        <v>87</v>
      </c>
      <c r="BK307" s="197">
        <f t="shared" si="79"/>
        <v>0</v>
      </c>
      <c r="BL307" s="14" t="s">
        <v>193</v>
      </c>
      <c r="BM307" s="196" t="s">
        <v>2384</v>
      </c>
    </row>
    <row r="308" spans="1:65" s="2" customFormat="1" ht="16.5" customHeight="1">
      <c r="A308" s="31"/>
      <c r="B308" s="32"/>
      <c r="C308" s="184" t="s">
        <v>1919</v>
      </c>
      <c r="D308" s="184" t="s">
        <v>189</v>
      </c>
      <c r="E308" s="185" t="s">
        <v>2385</v>
      </c>
      <c r="F308" s="186" t="s">
        <v>2386</v>
      </c>
      <c r="G308" s="187" t="s">
        <v>2314</v>
      </c>
      <c r="H308" s="188">
        <v>2</v>
      </c>
      <c r="I308" s="189"/>
      <c r="J308" s="190">
        <f t="shared" si="70"/>
        <v>0</v>
      </c>
      <c r="K308" s="191"/>
      <c r="L308" s="36"/>
      <c r="M308" s="192" t="s">
        <v>1</v>
      </c>
      <c r="N308" s="193" t="s">
        <v>44</v>
      </c>
      <c r="O308" s="68"/>
      <c r="P308" s="194">
        <f t="shared" si="71"/>
        <v>0</v>
      </c>
      <c r="Q308" s="194">
        <v>0</v>
      </c>
      <c r="R308" s="194">
        <f t="shared" si="72"/>
        <v>0</v>
      </c>
      <c r="S308" s="194">
        <v>0</v>
      </c>
      <c r="T308" s="195">
        <f t="shared" si="73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96" t="s">
        <v>193</v>
      </c>
      <c r="AT308" s="196" t="s">
        <v>189</v>
      </c>
      <c r="AU308" s="196" t="s">
        <v>87</v>
      </c>
      <c r="AY308" s="14" t="s">
        <v>186</v>
      </c>
      <c r="BE308" s="197">
        <f t="shared" si="74"/>
        <v>0</v>
      </c>
      <c r="BF308" s="197">
        <f t="shared" si="75"/>
        <v>0</v>
      </c>
      <c r="BG308" s="197">
        <f t="shared" si="76"/>
        <v>0</v>
      </c>
      <c r="BH308" s="197">
        <f t="shared" si="77"/>
        <v>0</v>
      </c>
      <c r="BI308" s="197">
        <f t="shared" si="78"/>
        <v>0</v>
      </c>
      <c r="BJ308" s="14" t="s">
        <v>87</v>
      </c>
      <c r="BK308" s="197">
        <f t="shared" si="79"/>
        <v>0</v>
      </c>
      <c r="BL308" s="14" t="s">
        <v>193</v>
      </c>
      <c r="BM308" s="196" t="s">
        <v>2387</v>
      </c>
    </row>
    <row r="309" spans="1:65" s="2" customFormat="1" ht="16.5" customHeight="1">
      <c r="A309" s="31"/>
      <c r="B309" s="32"/>
      <c r="C309" s="184" t="s">
        <v>1923</v>
      </c>
      <c r="D309" s="184" t="s">
        <v>189</v>
      </c>
      <c r="E309" s="185" t="s">
        <v>2316</v>
      </c>
      <c r="F309" s="186" t="s">
        <v>2317</v>
      </c>
      <c r="G309" s="187" t="s">
        <v>2131</v>
      </c>
      <c r="H309" s="188">
        <v>14</v>
      </c>
      <c r="I309" s="189"/>
      <c r="J309" s="190">
        <f t="shared" si="70"/>
        <v>0</v>
      </c>
      <c r="K309" s="191"/>
      <c r="L309" s="36"/>
      <c r="M309" s="192" t="s">
        <v>1</v>
      </c>
      <c r="N309" s="193" t="s">
        <v>44</v>
      </c>
      <c r="O309" s="68"/>
      <c r="P309" s="194">
        <f t="shared" si="71"/>
        <v>0</v>
      </c>
      <c r="Q309" s="194">
        <v>0</v>
      </c>
      <c r="R309" s="194">
        <f t="shared" si="72"/>
        <v>0</v>
      </c>
      <c r="S309" s="194">
        <v>0</v>
      </c>
      <c r="T309" s="195">
        <f t="shared" si="73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96" t="s">
        <v>193</v>
      </c>
      <c r="AT309" s="196" t="s">
        <v>189</v>
      </c>
      <c r="AU309" s="196" t="s">
        <v>87</v>
      </c>
      <c r="AY309" s="14" t="s">
        <v>186</v>
      </c>
      <c r="BE309" s="197">
        <f t="shared" si="74"/>
        <v>0</v>
      </c>
      <c r="BF309" s="197">
        <f t="shared" si="75"/>
        <v>0</v>
      </c>
      <c r="BG309" s="197">
        <f t="shared" si="76"/>
        <v>0</v>
      </c>
      <c r="BH309" s="197">
        <f t="shared" si="77"/>
        <v>0</v>
      </c>
      <c r="BI309" s="197">
        <f t="shared" si="78"/>
        <v>0</v>
      </c>
      <c r="BJ309" s="14" t="s">
        <v>87</v>
      </c>
      <c r="BK309" s="197">
        <f t="shared" si="79"/>
        <v>0</v>
      </c>
      <c r="BL309" s="14" t="s">
        <v>193</v>
      </c>
      <c r="BM309" s="196" t="s">
        <v>2388</v>
      </c>
    </row>
    <row r="310" spans="1:65" s="2" customFormat="1" ht="16.5" customHeight="1">
      <c r="A310" s="31"/>
      <c r="B310" s="32"/>
      <c r="C310" s="184" t="s">
        <v>1927</v>
      </c>
      <c r="D310" s="184" t="s">
        <v>189</v>
      </c>
      <c r="E310" s="185" t="s">
        <v>2243</v>
      </c>
      <c r="F310" s="186" t="s">
        <v>2244</v>
      </c>
      <c r="G310" s="187" t="s">
        <v>2131</v>
      </c>
      <c r="H310" s="188">
        <v>1</v>
      </c>
      <c r="I310" s="189"/>
      <c r="J310" s="190">
        <f t="shared" si="70"/>
        <v>0</v>
      </c>
      <c r="K310" s="191"/>
      <c r="L310" s="36"/>
      <c r="M310" s="192" t="s">
        <v>1</v>
      </c>
      <c r="N310" s="193" t="s">
        <v>44</v>
      </c>
      <c r="O310" s="68"/>
      <c r="P310" s="194">
        <f t="shared" si="71"/>
        <v>0</v>
      </c>
      <c r="Q310" s="194">
        <v>0</v>
      </c>
      <c r="R310" s="194">
        <f t="shared" si="72"/>
        <v>0</v>
      </c>
      <c r="S310" s="194">
        <v>0</v>
      </c>
      <c r="T310" s="195">
        <f t="shared" si="73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96" t="s">
        <v>193</v>
      </c>
      <c r="AT310" s="196" t="s">
        <v>189</v>
      </c>
      <c r="AU310" s="196" t="s">
        <v>87</v>
      </c>
      <c r="AY310" s="14" t="s">
        <v>186</v>
      </c>
      <c r="BE310" s="197">
        <f t="shared" si="74"/>
        <v>0</v>
      </c>
      <c r="BF310" s="197">
        <f t="shared" si="75"/>
        <v>0</v>
      </c>
      <c r="BG310" s="197">
        <f t="shared" si="76"/>
        <v>0</v>
      </c>
      <c r="BH310" s="197">
        <f t="shared" si="77"/>
        <v>0</v>
      </c>
      <c r="BI310" s="197">
        <f t="shared" si="78"/>
        <v>0</v>
      </c>
      <c r="BJ310" s="14" t="s">
        <v>87</v>
      </c>
      <c r="BK310" s="197">
        <f t="shared" si="79"/>
        <v>0</v>
      </c>
      <c r="BL310" s="14" t="s">
        <v>193</v>
      </c>
      <c r="BM310" s="196" t="s">
        <v>2389</v>
      </c>
    </row>
    <row r="311" spans="1:65" s="2" customFormat="1" ht="16.5" customHeight="1">
      <c r="A311" s="31"/>
      <c r="B311" s="32"/>
      <c r="C311" s="184" t="s">
        <v>1928</v>
      </c>
      <c r="D311" s="184" t="s">
        <v>189</v>
      </c>
      <c r="E311" s="185" t="s">
        <v>2252</v>
      </c>
      <c r="F311" s="186" t="s">
        <v>2253</v>
      </c>
      <c r="G311" s="187" t="s">
        <v>308</v>
      </c>
      <c r="H311" s="188">
        <v>120</v>
      </c>
      <c r="I311" s="189"/>
      <c r="J311" s="190">
        <f t="shared" si="70"/>
        <v>0</v>
      </c>
      <c r="K311" s="191"/>
      <c r="L311" s="36"/>
      <c r="M311" s="192" t="s">
        <v>1</v>
      </c>
      <c r="N311" s="193" t="s">
        <v>44</v>
      </c>
      <c r="O311" s="68"/>
      <c r="P311" s="194">
        <f t="shared" si="71"/>
        <v>0</v>
      </c>
      <c r="Q311" s="194">
        <v>0</v>
      </c>
      <c r="R311" s="194">
        <f t="shared" si="72"/>
        <v>0</v>
      </c>
      <c r="S311" s="194">
        <v>0</v>
      </c>
      <c r="T311" s="195">
        <f t="shared" si="73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96" t="s">
        <v>193</v>
      </c>
      <c r="AT311" s="196" t="s">
        <v>189</v>
      </c>
      <c r="AU311" s="196" t="s">
        <v>87</v>
      </c>
      <c r="AY311" s="14" t="s">
        <v>186</v>
      </c>
      <c r="BE311" s="197">
        <f t="shared" si="74"/>
        <v>0</v>
      </c>
      <c r="BF311" s="197">
        <f t="shared" si="75"/>
        <v>0</v>
      </c>
      <c r="BG311" s="197">
        <f t="shared" si="76"/>
        <v>0</v>
      </c>
      <c r="BH311" s="197">
        <f t="shared" si="77"/>
        <v>0</v>
      </c>
      <c r="BI311" s="197">
        <f t="shared" si="78"/>
        <v>0</v>
      </c>
      <c r="BJ311" s="14" t="s">
        <v>87</v>
      </c>
      <c r="BK311" s="197">
        <f t="shared" si="79"/>
        <v>0</v>
      </c>
      <c r="BL311" s="14" t="s">
        <v>193</v>
      </c>
      <c r="BM311" s="196" t="s">
        <v>2390</v>
      </c>
    </row>
    <row r="312" spans="1:65" s="2" customFormat="1" ht="16.5" customHeight="1">
      <c r="A312" s="31"/>
      <c r="B312" s="32"/>
      <c r="C312" s="184" t="s">
        <v>1929</v>
      </c>
      <c r="D312" s="184" t="s">
        <v>189</v>
      </c>
      <c r="E312" s="185" t="s">
        <v>2255</v>
      </c>
      <c r="F312" s="186" t="s">
        <v>2256</v>
      </c>
      <c r="G312" s="187" t="s">
        <v>308</v>
      </c>
      <c r="H312" s="188">
        <v>154</v>
      </c>
      <c r="I312" s="189"/>
      <c r="J312" s="190">
        <f t="shared" si="70"/>
        <v>0</v>
      </c>
      <c r="K312" s="191"/>
      <c r="L312" s="36"/>
      <c r="M312" s="192" t="s">
        <v>1</v>
      </c>
      <c r="N312" s="193" t="s">
        <v>44</v>
      </c>
      <c r="O312" s="68"/>
      <c r="P312" s="194">
        <f t="shared" si="71"/>
        <v>0</v>
      </c>
      <c r="Q312" s="194">
        <v>0</v>
      </c>
      <c r="R312" s="194">
        <f t="shared" si="72"/>
        <v>0</v>
      </c>
      <c r="S312" s="194">
        <v>0</v>
      </c>
      <c r="T312" s="195">
        <f t="shared" si="73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96" t="s">
        <v>193</v>
      </c>
      <c r="AT312" s="196" t="s">
        <v>189</v>
      </c>
      <c r="AU312" s="196" t="s">
        <v>87</v>
      </c>
      <c r="AY312" s="14" t="s">
        <v>186</v>
      </c>
      <c r="BE312" s="197">
        <f t="shared" si="74"/>
        <v>0</v>
      </c>
      <c r="BF312" s="197">
        <f t="shared" si="75"/>
        <v>0</v>
      </c>
      <c r="BG312" s="197">
        <f t="shared" si="76"/>
        <v>0</v>
      </c>
      <c r="BH312" s="197">
        <f t="shared" si="77"/>
        <v>0</v>
      </c>
      <c r="BI312" s="197">
        <f t="shared" si="78"/>
        <v>0</v>
      </c>
      <c r="BJ312" s="14" t="s">
        <v>87</v>
      </c>
      <c r="BK312" s="197">
        <f t="shared" si="79"/>
        <v>0</v>
      </c>
      <c r="BL312" s="14" t="s">
        <v>193</v>
      </c>
      <c r="BM312" s="196" t="s">
        <v>2391</v>
      </c>
    </row>
    <row r="313" spans="1:65" s="2" customFormat="1" ht="16.5" customHeight="1">
      <c r="A313" s="31"/>
      <c r="B313" s="32"/>
      <c r="C313" s="184" t="s">
        <v>1930</v>
      </c>
      <c r="D313" s="184" t="s">
        <v>189</v>
      </c>
      <c r="E313" s="185" t="s">
        <v>2323</v>
      </c>
      <c r="F313" s="186" t="s">
        <v>2324</v>
      </c>
      <c r="G313" s="187" t="s">
        <v>308</v>
      </c>
      <c r="H313" s="188">
        <v>25</v>
      </c>
      <c r="I313" s="189"/>
      <c r="J313" s="190">
        <f t="shared" si="70"/>
        <v>0</v>
      </c>
      <c r="K313" s="191"/>
      <c r="L313" s="36"/>
      <c r="M313" s="192" t="s">
        <v>1</v>
      </c>
      <c r="N313" s="193" t="s">
        <v>44</v>
      </c>
      <c r="O313" s="68"/>
      <c r="P313" s="194">
        <f t="shared" si="71"/>
        <v>0</v>
      </c>
      <c r="Q313" s="194">
        <v>0</v>
      </c>
      <c r="R313" s="194">
        <f t="shared" si="72"/>
        <v>0</v>
      </c>
      <c r="S313" s="194">
        <v>0</v>
      </c>
      <c r="T313" s="195">
        <f t="shared" si="73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96" t="s">
        <v>193</v>
      </c>
      <c r="AT313" s="196" t="s">
        <v>189</v>
      </c>
      <c r="AU313" s="196" t="s">
        <v>87</v>
      </c>
      <c r="AY313" s="14" t="s">
        <v>186</v>
      </c>
      <c r="BE313" s="197">
        <f t="shared" si="74"/>
        <v>0</v>
      </c>
      <c r="BF313" s="197">
        <f t="shared" si="75"/>
        <v>0</v>
      </c>
      <c r="BG313" s="197">
        <f t="shared" si="76"/>
        <v>0</v>
      </c>
      <c r="BH313" s="197">
        <f t="shared" si="77"/>
        <v>0</v>
      </c>
      <c r="BI313" s="197">
        <f t="shared" si="78"/>
        <v>0</v>
      </c>
      <c r="BJ313" s="14" t="s">
        <v>87</v>
      </c>
      <c r="BK313" s="197">
        <f t="shared" si="79"/>
        <v>0</v>
      </c>
      <c r="BL313" s="14" t="s">
        <v>193</v>
      </c>
      <c r="BM313" s="196" t="s">
        <v>2392</v>
      </c>
    </row>
    <row r="314" spans="1:65" s="2" customFormat="1" ht="16.5" customHeight="1">
      <c r="A314" s="31"/>
      <c r="B314" s="32"/>
      <c r="C314" s="184" t="s">
        <v>1931</v>
      </c>
      <c r="D314" s="184" t="s">
        <v>189</v>
      </c>
      <c r="E314" s="185" t="s">
        <v>2326</v>
      </c>
      <c r="F314" s="186" t="s">
        <v>2327</v>
      </c>
      <c r="G314" s="187" t="s">
        <v>2131</v>
      </c>
      <c r="H314" s="188">
        <v>1</v>
      </c>
      <c r="I314" s="189"/>
      <c r="J314" s="190">
        <f t="shared" si="70"/>
        <v>0</v>
      </c>
      <c r="K314" s="191"/>
      <c r="L314" s="36"/>
      <c r="M314" s="192" t="s">
        <v>1</v>
      </c>
      <c r="N314" s="193" t="s">
        <v>44</v>
      </c>
      <c r="O314" s="68"/>
      <c r="P314" s="194">
        <f t="shared" si="71"/>
        <v>0</v>
      </c>
      <c r="Q314" s="194">
        <v>0</v>
      </c>
      <c r="R314" s="194">
        <f t="shared" si="72"/>
        <v>0</v>
      </c>
      <c r="S314" s="194">
        <v>0</v>
      </c>
      <c r="T314" s="195">
        <f t="shared" si="7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96" t="s">
        <v>193</v>
      </c>
      <c r="AT314" s="196" t="s">
        <v>189</v>
      </c>
      <c r="AU314" s="196" t="s">
        <v>87</v>
      </c>
      <c r="AY314" s="14" t="s">
        <v>186</v>
      </c>
      <c r="BE314" s="197">
        <f t="shared" si="74"/>
        <v>0</v>
      </c>
      <c r="BF314" s="197">
        <f t="shared" si="75"/>
        <v>0</v>
      </c>
      <c r="BG314" s="197">
        <f t="shared" si="76"/>
        <v>0</v>
      </c>
      <c r="BH314" s="197">
        <f t="shared" si="77"/>
        <v>0</v>
      </c>
      <c r="BI314" s="197">
        <f t="shared" si="78"/>
        <v>0</v>
      </c>
      <c r="BJ314" s="14" t="s">
        <v>87</v>
      </c>
      <c r="BK314" s="197">
        <f t="shared" si="79"/>
        <v>0</v>
      </c>
      <c r="BL314" s="14" t="s">
        <v>193</v>
      </c>
      <c r="BM314" s="196" t="s">
        <v>2393</v>
      </c>
    </row>
    <row r="315" spans="1:65" s="2" customFormat="1" ht="16.5" customHeight="1">
      <c r="A315" s="31"/>
      <c r="B315" s="32"/>
      <c r="C315" s="184" t="s">
        <v>1933</v>
      </c>
      <c r="D315" s="184" t="s">
        <v>189</v>
      </c>
      <c r="E315" s="185" t="s">
        <v>2279</v>
      </c>
      <c r="F315" s="186" t="s">
        <v>2280</v>
      </c>
      <c r="G315" s="187" t="s">
        <v>2131</v>
      </c>
      <c r="H315" s="188">
        <v>1</v>
      </c>
      <c r="I315" s="189"/>
      <c r="J315" s="190">
        <f t="shared" si="70"/>
        <v>0</v>
      </c>
      <c r="K315" s="191"/>
      <c r="L315" s="36"/>
      <c r="M315" s="192" t="s">
        <v>1</v>
      </c>
      <c r="N315" s="193" t="s">
        <v>44</v>
      </c>
      <c r="O315" s="68"/>
      <c r="P315" s="194">
        <f t="shared" si="71"/>
        <v>0</v>
      </c>
      <c r="Q315" s="194">
        <v>0</v>
      </c>
      <c r="R315" s="194">
        <f t="shared" si="72"/>
        <v>0</v>
      </c>
      <c r="S315" s="194">
        <v>0</v>
      </c>
      <c r="T315" s="195">
        <f t="shared" si="7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96" t="s">
        <v>193</v>
      </c>
      <c r="AT315" s="196" t="s">
        <v>189</v>
      </c>
      <c r="AU315" s="196" t="s">
        <v>87</v>
      </c>
      <c r="AY315" s="14" t="s">
        <v>186</v>
      </c>
      <c r="BE315" s="197">
        <f t="shared" si="74"/>
        <v>0</v>
      </c>
      <c r="BF315" s="197">
        <f t="shared" si="75"/>
        <v>0</v>
      </c>
      <c r="BG315" s="197">
        <f t="shared" si="76"/>
        <v>0</v>
      </c>
      <c r="BH315" s="197">
        <f t="shared" si="77"/>
        <v>0</v>
      </c>
      <c r="BI315" s="197">
        <f t="shared" si="78"/>
        <v>0</v>
      </c>
      <c r="BJ315" s="14" t="s">
        <v>87</v>
      </c>
      <c r="BK315" s="197">
        <f t="shared" si="79"/>
        <v>0</v>
      </c>
      <c r="BL315" s="14" t="s">
        <v>193</v>
      </c>
      <c r="BM315" s="196" t="s">
        <v>2394</v>
      </c>
    </row>
    <row r="316" spans="1:65" s="2" customFormat="1" ht="16.5" customHeight="1">
      <c r="A316" s="31"/>
      <c r="B316" s="32"/>
      <c r="C316" s="184" t="s">
        <v>1934</v>
      </c>
      <c r="D316" s="184" t="s">
        <v>189</v>
      </c>
      <c r="E316" s="185" t="s">
        <v>2282</v>
      </c>
      <c r="F316" s="186" t="s">
        <v>2283</v>
      </c>
      <c r="G316" s="187" t="s">
        <v>2131</v>
      </c>
      <c r="H316" s="188">
        <v>13</v>
      </c>
      <c r="I316" s="189"/>
      <c r="J316" s="190">
        <f t="shared" si="70"/>
        <v>0</v>
      </c>
      <c r="K316" s="191"/>
      <c r="L316" s="36"/>
      <c r="M316" s="192" t="s">
        <v>1</v>
      </c>
      <c r="N316" s="193" t="s">
        <v>44</v>
      </c>
      <c r="O316" s="68"/>
      <c r="P316" s="194">
        <f t="shared" si="71"/>
        <v>0</v>
      </c>
      <c r="Q316" s="194">
        <v>0</v>
      </c>
      <c r="R316" s="194">
        <f t="shared" si="72"/>
        <v>0</v>
      </c>
      <c r="S316" s="194">
        <v>0</v>
      </c>
      <c r="T316" s="195">
        <f t="shared" si="7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96" t="s">
        <v>193</v>
      </c>
      <c r="AT316" s="196" t="s">
        <v>189</v>
      </c>
      <c r="AU316" s="196" t="s">
        <v>87</v>
      </c>
      <c r="AY316" s="14" t="s">
        <v>186</v>
      </c>
      <c r="BE316" s="197">
        <f t="shared" si="74"/>
        <v>0</v>
      </c>
      <c r="BF316" s="197">
        <f t="shared" si="75"/>
        <v>0</v>
      </c>
      <c r="BG316" s="197">
        <f t="shared" si="76"/>
        <v>0</v>
      </c>
      <c r="BH316" s="197">
        <f t="shared" si="77"/>
        <v>0</v>
      </c>
      <c r="BI316" s="197">
        <f t="shared" si="78"/>
        <v>0</v>
      </c>
      <c r="BJ316" s="14" t="s">
        <v>87</v>
      </c>
      <c r="BK316" s="197">
        <f t="shared" si="79"/>
        <v>0</v>
      </c>
      <c r="BL316" s="14" t="s">
        <v>193</v>
      </c>
      <c r="BM316" s="196" t="s">
        <v>2395</v>
      </c>
    </row>
    <row r="317" spans="1:65" s="2" customFormat="1" ht="16.5" customHeight="1">
      <c r="A317" s="31"/>
      <c r="B317" s="32"/>
      <c r="C317" s="184" t="s">
        <v>1936</v>
      </c>
      <c r="D317" s="184" t="s">
        <v>189</v>
      </c>
      <c r="E317" s="185" t="s">
        <v>2331</v>
      </c>
      <c r="F317" s="186" t="s">
        <v>2332</v>
      </c>
      <c r="G317" s="187" t="s">
        <v>2131</v>
      </c>
      <c r="H317" s="188">
        <v>2</v>
      </c>
      <c r="I317" s="189"/>
      <c r="J317" s="190">
        <f t="shared" si="70"/>
        <v>0</v>
      </c>
      <c r="K317" s="191"/>
      <c r="L317" s="36"/>
      <c r="M317" s="192" t="s">
        <v>1</v>
      </c>
      <c r="N317" s="193" t="s">
        <v>44</v>
      </c>
      <c r="O317" s="68"/>
      <c r="P317" s="194">
        <f t="shared" si="71"/>
        <v>0</v>
      </c>
      <c r="Q317" s="194">
        <v>0</v>
      </c>
      <c r="R317" s="194">
        <f t="shared" si="72"/>
        <v>0</v>
      </c>
      <c r="S317" s="194">
        <v>0</v>
      </c>
      <c r="T317" s="195">
        <f t="shared" si="7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96" t="s">
        <v>193</v>
      </c>
      <c r="AT317" s="196" t="s">
        <v>189</v>
      </c>
      <c r="AU317" s="196" t="s">
        <v>87</v>
      </c>
      <c r="AY317" s="14" t="s">
        <v>186</v>
      </c>
      <c r="BE317" s="197">
        <f t="shared" si="74"/>
        <v>0</v>
      </c>
      <c r="BF317" s="197">
        <f t="shared" si="75"/>
        <v>0</v>
      </c>
      <c r="BG317" s="197">
        <f t="shared" si="76"/>
        <v>0</v>
      </c>
      <c r="BH317" s="197">
        <f t="shared" si="77"/>
        <v>0</v>
      </c>
      <c r="BI317" s="197">
        <f t="shared" si="78"/>
        <v>0</v>
      </c>
      <c r="BJ317" s="14" t="s">
        <v>87</v>
      </c>
      <c r="BK317" s="197">
        <f t="shared" si="79"/>
        <v>0</v>
      </c>
      <c r="BL317" s="14" t="s">
        <v>193</v>
      </c>
      <c r="BM317" s="196" t="s">
        <v>2396</v>
      </c>
    </row>
    <row r="318" spans="1:65" s="2" customFormat="1" ht="16.5" customHeight="1">
      <c r="A318" s="31"/>
      <c r="B318" s="32"/>
      <c r="C318" s="184" t="s">
        <v>1937</v>
      </c>
      <c r="D318" s="184" t="s">
        <v>189</v>
      </c>
      <c r="E318" s="185" t="s">
        <v>2285</v>
      </c>
      <c r="F318" s="186" t="s">
        <v>2286</v>
      </c>
      <c r="G318" s="187" t="s">
        <v>2131</v>
      </c>
      <c r="H318" s="188">
        <v>37</v>
      </c>
      <c r="I318" s="189"/>
      <c r="J318" s="190">
        <f t="shared" si="70"/>
        <v>0</v>
      </c>
      <c r="K318" s="191"/>
      <c r="L318" s="36"/>
      <c r="M318" s="192" t="s">
        <v>1</v>
      </c>
      <c r="N318" s="193" t="s">
        <v>44</v>
      </c>
      <c r="O318" s="68"/>
      <c r="P318" s="194">
        <f t="shared" si="71"/>
        <v>0</v>
      </c>
      <c r="Q318" s="194">
        <v>0</v>
      </c>
      <c r="R318" s="194">
        <f t="shared" si="72"/>
        <v>0</v>
      </c>
      <c r="S318" s="194">
        <v>0</v>
      </c>
      <c r="T318" s="195">
        <f t="shared" si="73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96" t="s">
        <v>193</v>
      </c>
      <c r="AT318" s="196" t="s">
        <v>189</v>
      </c>
      <c r="AU318" s="196" t="s">
        <v>87</v>
      </c>
      <c r="AY318" s="14" t="s">
        <v>186</v>
      </c>
      <c r="BE318" s="197">
        <f t="shared" si="74"/>
        <v>0</v>
      </c>
      <c r="BF318" s="197">
        <f t="shared" si="75"/>
        <v>0</v>
      </c>
      <c r="BG318" s="197">
        <f t="shared" si="76"/>
        <v>0</v>
      </c>
      <c r="BH318" s="197">
        <f t="shared" si="77"/>
        <v>0</v>
      </c>
      <c r="BI318" s="197">
        <f t="shared" si="78"/>
        <v>0</v>
      </c>
      <c r="BJ318" s="14" t="s">
        <v>87</v>
      </c>
      <c r="BK318" s="197">
        <f t="shared" si="79"/>
        <v>0</v>
      </c>
      <c r="BL318" s="14" t="s">
        <v>193</v>
      </c>
      <c r="BM318" s="196" t="s">
        <v>2397</v>
      </c>
    </row>
    <row r="319" spans="1:65" s="2" customFormat="1" ht="16.5" customHeight="1">
      <c r="A319" s="31"/>
      <c r="B319" s="32"/>
      <c r="C319" s="184" t="s">
        <v>1941</v>
      </c>
      <c r="D319" s="184" t="s">
        <v>189</v>
      </c>
      <c r="E319" s="185" t="s">
        <v>2335</v>
      </c>
      <c r="F319" s="186" t="s">
        <v>2336</v>
      </c>
      <c r="G319" s="187" t="s">
        <v>2131</v>
      </c>
      <c r="H319" s="188">
        <v>10</v>
      </c>
      <c r="I319" s="189"/>
      <c r="J319" s="190">
        <f t="shared" si="70"/>
        <v>0</v>
      </c>
      <c r="K319" s="191"/>
      <c r="L319" s="36"/>
      <c r="M319" s="192" t="s">
        <v>1</v>
      </c>
      <c r="N319" s="193" t="s">
        <v>44</v>
      </c>
      <c r="O319" s="68"/>
      <c r="P319" s="194">
        <f t="shared" si="71"/>
        <v>0</v>
      </c>
      <c r="Q319" s="194">
        <v>0</v>
      </c>
      <c r="R319" s="194">
        <f t="shared" si="72"/>
        <v>0</v>
      </c>
      <c r="S319" s="194">
        <v>0</v>
      </c>
      <c r="T319" s="195">
        <f t="shared" si="73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96" t="s">
        <v>193</v>
      </c>
      <c r="AT319" s="196" t="s">
        <v>189</v>
      </c>
      <c r="AU319" s="196" t="s">
        <v>87</v>
      </c>
      <c r="AY319" s="14" t="s">
        <v>186</v>
      </c>
      <c r="BE319" s="197">
        <f t="shared" si="74"/>
        <v>0</v>
      </c>
      <c r="BF319" s="197">
        <f t="shared" si="75"/>
        <v>0</v>
      </c>
      <c r="BG319" s="197">
        <f t="shared" si="76"/>
        <v>0</v>
      </c>
      <c r="BH319" s="197">
        <f t="shared" si="77"/>
        <v>0</v>
      </c>
      <c r="BI319" s="197">
        <f t="shared" si="78"/>
        <v>0</v>
      </c>
      <c r="BJ319" s="14" t="s">
        <v>87</v>
      </c>
      <c r="BK319" s="197">
        <f t="shared" si="79"/>
        <v>0</v>
      </c>
      <c r="BL319" s="14" t="s">
        <v>193</v>
      </c>
      <c r="BM319" s="196" t="s">
        <v>2398</v>
      </c>
    </row>
    <row r="320" spans="1:65" s="2" customFormat="1" ht="16.5" customHeight="1">
      <c r="A320" s="31"/>
      <c r="B320" s="32"/>
      <c r="C320" s="184" t="s">
        <v>1945</v>
      </c>
      <c r="D320" s="184" t="s">
        <v>189</v>
      </c>
      <c r="E320" s="185" t="s">
        <v>2338</v>
      </c>
      <c r="F320" s="186" t="s">
        <v>2339</v>
      </c>
      <c r="G320" s="187" t="s">
        <v>845</v>
      </c>
      <c r="H320" s="188">
        <v>1</v>
      </c>
      <c r="I320" s="189"/>
      <c r="J320" s="190">
        <f t="shared" si="70"/>
        <v>0</v>
      </c>
      <c r="K320" s="191"/>
      <c r="L320" s="36"/>
      <c r="M320" s="192" t="s">
        <v>1</v>
      </c>
      <c r="N320" s="193" t="s">
        <v>44</v>
      </c>
      <c r="O320" s="68"/>
      <c r="P320" s="194">
        <f t="shared" si="71"/>
        <v>0</v>
      </c>
      <c r="Q320" s="194">
        <v>0</v>
      </c>
      <c r="R320" s="194">
        <f t="shared" si="72"/>
        <v>0</v>
      </c>
      <c r="S320" s="194">
        <v>0</v>
      </c>
      <c r="T320" s="195">
        <f t="shared" si="73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96" t="s">
        <v>193</v>
      </c>
      <c r="AT320" s="196" t="s">
        <v>189</v>
      </c>
      <c r="AU320" s="196" t="s">
        <v>87</v>
      </c>
      <c r="AY320" s="14" t="s">
        <v>186</v>
      </c>
      <c r="BE320" s="197">
        <f t="shared" si="74"/>
        <v>0</v>
      </c>
      <c r="BF320" s="197">
        <f t="shared" si="75"/>
        <v>0</v>
      </c>
      <c r="BG320" s="197">
        <f t="shared" si="76"/>
        <v>0</v>
      </c>
      <c r="BH320" s="197">
        <f t="shared" si="77"/>
        <v>0</v>
      </c>
      <c r="BI320" s="197">
        <f t="shared" si="78"/>
        <v>0</v>
      </c>
      <c r="BJ320" s="14" t="s">
        <v>87</v>
      </c>
      <c r="BK320" s="197">
        <f t="shared" si="79"/>
        <v>0</v>
      </c>
      <c r="BL320" s="14" t="s">
        <v>193</v>
      </c>
      <c r="BM320" s="196" t="s">
        <v>2399</v>
      </c>
    </row>
    <row r="321" spans="1:65" s="2" customFormat="1" ht="16.5" customHeight="1">
      <c r="A321" s="31"/>
      <c r="B321" s="32"/>
      <c r="C321" s="184" t="s">
        <v>1947</v>
      </c>
      <c r="D321" s="184" t="s">
        <v>189</v>
      </c>
      <c r="E321" s="185" t="s">
        <v>2341</v>
      </c>
      <c r="F321" s="186" t="s">
        <v>2342</v>
      </c>
      <c r="G321" s="187" t="s">
        <v>845</v>
      </c>
      <c r="H321" s="188">
        <v>1</v>
      </c>
      <c r="I321" s="189"/>
      <c r="J321" s="190">
        <f t="shared" si="70"/>
        <v>0</v>
      </c>
      <c r="K321" s="191"/>
      <c r="L321" s="36"/>
      <c r="M321" s="192" t="s">
        <v>1</v>
      </c>
      <c r="N321" s="193" t="s">
        <v>44</v>
      </c>
      <c r="O321" s="68"/>
      <c r="P321" s="194">
        <f t="shared" si="71"/>
        <v>0</v>
      </c>
      <c r="Q321" s="194">
        <v>0</v>
      </c>
      <c r="R321" s="194">
        <f t="shared" si="72"/>
        <v>0</v>
      </c>
      <c r="S321" s="194">
        <v>0</v>
      </c>
      <c r="T321" s="195">
        <f t="shared" si="73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96" t="s">
        <v>193</v>
      </c>
      <c r="AT321" s="196" t="s">
        <v>189</v>
      </c>
      <c r="AU321" s="196" t="s">
        <v>87</v>
      </c>
      <c r="AY321" s="14" t="s">
        <v>186</v>
      </c>
      <c r="BE321" s="197">
        <f t="shared" si="74"/>
        <v>0</v>
      </c>
      <c r="BF321" s="197">
        <f t="shared" si="75"/>
        <v>0</v>
      </c>
      <c r="BG321" s="197">
        <f t="shared" si="76"/>
        <v>0</v>
      </c>
      <c r="BH321" s="197">
        <f t="shared" si="77"/>
        <v>0</v>
      </c>
      <c r="BI321" s="197">
        <f t="shared" si="78"/>
        <v>0</v>
      </c>
      <c r="BJ321" s="14" t="s">
        <v>87</v>
      </c>
      <c r="BK321" s="197">
        <f t="shared" si="79"/>
        <v>0</v>
      </c>
      <c r="BL321" s="14" t="s">
        <v>193</v>
      </c>
      <c r="BM321" s="196" t="s">
        <v>2400</v>
      </c>
    </row>
    <row r="322" spans="1:65" s="2" customFormat="1" ht="16.5" customHeight="1">
      <c r="A322" s="31"/>
      <c r="B322" s="32"/>
      <c r="C322" s="184" t="s">
        <v>1949</v>
      </c>
      <c r="D322" s="184" t="s">
        <v>189</v>
      </c>
      <c r="E322" s="185" t="s">
        <v>2344</v>
      </c>
      <c r="F322" s="186" t="s">
        <v>2345</v>
      </c>
      <c r="G322" s="187" t="s">
        <v>845</v>
      </c>
      <c r="H322" s="188">
        <v>2</v>
      </c>
      <c r="I322" s="189"/>
      <c r="J322" s="190">
        <f t="shared" si="70"/>
        <v>0</v>
      </c>
      <c r="K322" s="191"/>
      <c r="L322" s="36"/>
      <c r="M322" s="192" t="s">
        <v>1</v>
      </c>
      <c r="N322" s="193" t="s">
        <v>44</v>
      </c>
      <c r="O322" s="68"/>
      <c r="P322" s="194">
        <f t="shared" si="71"/>
        <v>0</v>
      </c>
      <c r="Q322" s="194">
        <v>0</v>
      </c>
      <c r="R322" s="194">
        <f t="shared" si="72"/>
        <v>0</v>
      </c>
      <c r="S322" s="194">
        <v>0</v>
      </c>
      <c r="T322" s="195">
        <f t="shared" si="73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96" t="s">
        <v>193</v>
      </c>
      <c r="AT322" s="196" t="s">
        <v>189</v>
      </c>
      <c r="AU322" s="196" t="s">
        <v>87</v>
      </c>
      <c r="AY322" s="14" t="s">
        <v>186</v>
      </c>
      <c r="BE322" s="197">
        <f t="shared" si="74"/>
        <v>0</v>
      </c>
      <c r="BF322" s="197">
        <f t="shared" si="75"/>
        <v>0</v>
      </c>
      <c r="BG322" s="197">
        <f t="shared" si="76"/>
        <v>0</v>
      </c>
      <c r="BH322" s="197">
        <f t="shared" si="77"/>
        <v>0</v>
      </c>
      <c r="BI322" s="197">
        <f t="shared" si="78"/>
        <v>0</v>
      </c>
      <c r="BJ322" s="14" t="s">
        <v>87</v>
      </c>
      <c r="BK322" s="197">
        <f t="shared" si="79"/>
        <v>0</v>
      </c>
      <c r="BL322" s="14" t="s">
        <v>193</v>
      </c>
      <c r="BM322" s="196" t="s">
        <v>2401</v>
      </c>
    </row>
    <row r="323" spans="1:65" s="2" customFormat="1" ht="16.5" customHeight="1">
      <c r="A323" s="31"/>
      <c r="B323" s="32"/>
      <c r="C323" s="184" t="s">
        <v>1950</v>
      </c>
      <c r="D323" s="184" t="s">
        <v>189</v>
      </c>
      <c r="E323" s="185" t="s">
        <v>2347</v>
      </c>
      <c r="F323" s="186" t="s">
        <v>2348</v>
      </c>
      <c r="G323" s="187" t="s">
        <v>308</v>
      </c>
      <c r="H323" s="188">
        <v>15</v>
      </c>
      <c r="I323" s="189"/>
      <c r="J323" s="190">
        <f t="shared" si="70"/>
        <v>0</v>
      </c>
      <c r="K323" s="191"/>
      <c r="L323" s="36"/>
      <c r="M323" s="192" t="s">
        <v>1</v>
      </c>
      <c r="N323" s="193" t="s">
        <v>44</v>
      </c>
      <c r="O323" s="68"/>
      <c r="P323" s="194">
        <f t="shared" si="71"/>
        <v>0</v>
      </c>
      <c r="Q323" s="194">
        <v>0</v>
      </c>
      <c r="R323" s="194">
        <f t="shared" si="72"/>
        <v>0</v>
      </c>
      <c r="S323" s="194">
        <v>0</v>
      </c>
      <c r="T323" s="195">
        <f t="shared" si="73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96" t="s">
        <v>193</v>
      </c>
      <c r="AT323" s="196" t="s">
        <v>189</v>
      </c>
      <c r="AU323" s="196" t="s">
        <v>87</v>
      </c>
      <c r="AY323" s="14" t="s">
        <v>186</v>
      </c>
      <c r="BE323" s="197">
        <f t="shared" si="74"/>
        <v>0</v>
      </c>
      <c r="BF323" s="197">
        <f t="shared" si="75"/>
        <v>0</v>
      </c>
      <c r="BG323" s="197">
        <f t="shared" si="76"/>
        <v>0</v>
      </c>
      <c r="BH323" s="197">
        <f t="shared" si="77"/>
        <v>0</v>
      </c>
      <c r="BI323" s="197">
        <f t="shared" si="78"/>
        <v>0</v>
      </c>
      <c r="BJ323" s="14" t="s">
        <v>87</v>
      </c>
      <c r="BK323" s="197">
        <f t="shared" si="79"/>
        <v>0</v>
      </c>
      <c r="BL323" s="14" t="s">
        <v>193</v>
      </c>
      <c r="BM323" s="196" t="s">
        <v>2402</v>
      </c>
    </row>
    <row r="324" spans="1:65" s="2" customFormat="1" ht="16.5" customHeight="1">
      <c r="A324" s="31"/>
      <c r="B324" s="32"/>
      <c r="C324" s="184" t="s">
        <v>1951</v>
      </c>
      <c r="D324" s="184" t="s">
        <v>189</v>
      </c>
      <c r="E324" s="185" t="s">
        <v>2350</v>
      </c>
      <c r="F324" s="186" t="s">
        <v>2351</v>
      </c>
      <c r="G324" s="187" t="s">
        <v>308</v>
      </c>
      <c r="H324" s="188">
        <v>20</v>
      </c>
      <c r="I324" s="189"/>
      <c r="J324" s="190">
        <f t="shared" si="70"/>
        <v>0</v>
      </c>
      <c r="K324" s="191"/>
      <c r="L324" s="36"/>
      <c r="M324" s="192" t="s">
        <v>1</v>
      </c>
      <c r="N324" s="193" t="s">
        <v>44</v>
      </c>
      <c r="O324" s="68"/>
      <c r="P324" s="194">
        <f t="shared" si="71"/>
        <v>0</v>
      </c>
      <c r="Q324" s="194">
        <v>0</v>
      </c>
      <c r="R324" s="194">
        <f t="shared" si="72"/>
        <v>0</v>
      </c>
      <c r="S324" s="194">
        <v>0</v>
      </c>
      <c r="T324" s="195">
        <f t="shared" si="73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96" t="s">
        <v>193</v>
      </c>
      <c r="AT324" s="196" t="s">
        <v>189</v>
      </c>
      <c r="AU324" s="196" t="s">
        <v>87</v>
      </c>
      <c r="AY324" s="14" t="s">
        <v>186</v>
      </c>
      <c r="BE324" s="197">
        <f t="shared" si="74"/>
        <v>0</v>
      </c>
      <c r="BF324" s="197">
        <f t="shared" si="75"/>
        <v>0</v>
      </c>
      <c r="BG324" s="197">
        <f t="shared" si="76"/>
        <v>0</v>
      </c>
      <c r="BH324" s="197">
        <f t="shared" si="77"/>
        <v>0</v>
      </c>
      <c r="BI324" s="197">
        <f t="shared" si="78"/>
        <v>0</v>
      </c>
      <c r="BJ324" s="14" t="s">
        <v>87</v>
      </c>
      <c r="BK324" s="197">
        <f t="shared" si="79"/>
        <v>0</v>
      </c>
      <c r="BL324" s="14" t="s">
        <v>193</v>
      </c>
      <c r="BM324" s="196" t="s">
        <v>2403</v>
      </c>
    </row>
    <row r="325" spans="1:65" s="2" customFormat="1" ht="16.5" customHeight="1">
      <c r="A325" s="31"/>
      <c r="B325" s="32"/>
      <c r="C325" s="184" t="s">
        <v>1953</v>
      </c>
      <c r="D325" s="184" t="s">
        <v>189</v>
      </c>
      <c r="E325" s="185" t="s">
        <v>2353</v>
      </c>
      <c r="F325" s="186" t="s">
        <v>2354</v>
      </c>
      <c r="G325" s="187" t="s">
        <v>2131</v>
      </c>
      <c r="H325" s="188">
        <v>1</v>
      </c>
      <c r="I325" s="189"/>
      <c r="J325" s="190">
        <f t="shared" si="70"/>
        <v>0</v>
      </c>
      <c r="K325" s="191"/>
      <c r="L325" s="36"/>
      <c r="M325" s="192" t="s">
        <v>1</v>
      </c>
      <c r="N325" s="193" t="s">
        <v>44</v>
      </c>
      <c r="O325" s="68"/>
      <c r="P325" s="194">
        <f t="shared" si="71"/>
        <v>0</v>
      </c>
      <c r="Q325" s="194">
        <v>0</v>
      </c>
      <c r="R325" s="194">
        <f t="shared" si="72"/>
        <v>0</v>
      </c>
      <c r="S325" s="194">
        <v>0</v>
      </c>
      <c r="T325" s="195">
        <f t="shared" si="73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96" t="s">
        <v>193</v>
      </c>
      <c r="AT325" s="196" t="s">
        <v>189</v>
      </c>
      <c r="AU325" s="196" t="s">
        <v>87</v>
      </c>
      <c r="AY325" s="14" t="s">
        <v>186</v>
      </c>
      <c r="BE325" s="197">
        <f t="shared" si="74"/>
        <v>0</v>
      </c>
      <c r="BF325" s="197">
        <f t="shared" si="75"/>
        <v>0</v>
      </c>
      <c r="BG325" s="197">
        <f t="shared" si="76"/>
        <v>0</v>
      </c>
      <c r="BH325" s="197">
        <f t="shared" si="77"/>
        <v>0</v>
      </c>
      <c r="BI325" s="197">
        <f t="shared" si="78"/>
        <v>0</v>
      </c>
      <c r="BJ325" s="14" t="s">
        <v>87</v>
      </c>
      <c r="BK325" s="197">
        <f t="shared" si="79"/>
        <v>0</v>
      </c>
      <c r="BL325" s="14" t="s">
        <v>193</v>
      </c>
      <c r="BM325" s="196" t="s">
        <v>2404</v>
      </c>
    </row>
    <row r="326" spans="1:65" s="2" customFormat="1" ht="16.5" customHeight="1">
      <c r="A326" s="31"/>
      <c r="B326" s="32"/>
      <c r="C326" s="184" t="s">
        <v>1954</v>
      </c>
      <c r="D326" s="184" t="s">
        <v>189</v>
      </c>
      <c r="E326" s="185" t="s">
        <v>2356</v>
      </c>
      <c r="F326" s="186" t="s">
        <v>2357</v>
      </c>
      <c r="G326" s="187" t="s">
        <v>2131</v>
      </c>
      <c r="H326" s="188">
        <v>1</v>
      </c>
      <c r="I326" s="189"/>
      <c r="J326" s="190">
        <f t="shared" si="70"/>
        <v>0</v>
      </c>
      <c r="K326" s="191"/>
      <c r="L326" s="36"/>
      <c r="M326" s="192" t="s">
        <v>1</v>
      </c>
      <c r="N326" s="193" t="s">
        <v>44</v>
      </c>
      <c r="O326" s="68"/>
      <c r="P326" s="194">
        <f t="shared" si="71"/>
        <v>0</v>
      </c>
      <c r="Q326" s="194">
        <v>0</v>
      </c>
      <c r="R326" s="194">
        <f t="shared" si="72"/>
        <v>0</v>
      </c>
      <c r="S326" s="194">
        <v>0</v>
      </c>
      <c r="T326" s="195">
        <f t="shared" si="73"/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96" t="s">
        <v>193</v>
      </c>
      <c r="AT326" s="196" t="s">
        <v>189</v>
      </c>
      <c r="AU326" s="196" t="s">
        <v>87</v>
      </c>
      <c r="AY326" s="14" t="s">
        <v>186</v>
      </c>
      <c r="BE326" s="197">
        <f t="shared" si="74"/>
        <v>0</v>
      </c>
      <c r="BF326" s="197">
        <f t="shared" si="75"/>
        <v>0</v>
      </c>
      <c r="BG326" s="197">
        <f t="shared" si="76"/>
        <v>0</v>
      </c>
      <c r="BH326" s="197">
        <f t="shared" si="77"/>
        <v>0</v>
      </c>
      <c r="BI326" s="197">
        <f t="shared" si="78"/>
        <v>0</v>
      </c>
      <c r="BJ326" s="14" t="s">
        <v>87</v>
      </c>
      <c r="BK326" s="197">
        <f t="shared" si="79"/>
        <v>0</v>
      </c>
      <c r="BL326" s="14" t="s">
        <v>193</v>
      </c>
      <c r="BM326" s="196" t="s">
        <v>2405</v>
      </c>
    </row>
    <row r="327" spans="1:65" s="2" customFormat="1" ht="16.5" customHeight="1">
      <c r="A327" s="31"/>
      <c r="B327" s="32"/>
      <c r="C327" s="184" t="s">
        <v>1955</v>
      </c>
      <c r="D327" s="184" t="s">
        <v>189</v>
      </c>
      <c r="E327" s="185" t="s">
        <v>2359</v>
      </c>
      <c r="F327" s="186" t="s">
        <v>2360</v>
      </c>
      <c r="G327" s="187" t="s">
        <v>308</v>
      </c>
      <c r="H327" s="188">
        <v>185</v>
      </c>
      <c r="I327" s="189"/>
      <c r="J327" s="190">
        <f t="shared" si="70"/>
        <v>0</v>
      </c>
      <c r="K327" s="191"/>
      <c r="L327" s="36"/>
      <c r="M327" s="192" t="s">
        <v>1</v>
      </c>
      <c r="N327" s="193" t="s">
        <v>44</v>
      </c>
      <c r="O327" s="68"/>
      <c r="P327" s="194">
        <f t="shared" si="71"/>
        <v>0</v>
      </c>
      <c r="Q327" s="194">
        <v>0</v>
      </c>
      <c r="R327" s="194">
        <f t="shared" si="72"/>
        <v>0</v>
      </c>
      <c r="S327" s="194">
        <v>0</v>
      </c>
      <c r="T327" s="195">
        <f t="shared" si="73"/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96" t="s">
        <v>193</v>
      </c>
      <c r="AT327" s="196" t="s">
        <v>189</v>
      </c>
      <c r="AU327" s="196" t="s">
        <v>87</v>
      </c>
      <c r="AY327" s="14" t="s">
        <v>186</v>
      </c>
      <c r="BE327" s="197">
        <f t="shared" si="74"/>
        <v>0</v>
      </c>
      <c r="BF327" s="197">
        <f t="shared" si="75"/>
        <v>0</v>
      </c>
      <c r="BG327" s="197">
        <f t="shared" si="76"/>
        <v>0</v>
      </c>
      <c r="BH327" s="197">
        <f t="shared" si="77"/>
        <v>0</v>
      </c>
      <c r="BI327" s="197">
        <f t="shared" si="78"/>
        <v>0</v>
      </c>
      <c r="BJ327" s="14" t="s">
        <v>87</v>
      </c>
      <c r="BK327" s="197">
        <f t="shared" si="79"/>
        <v>0</v>
      </c>
      <c r="BL327" s="14" t="s">
        <v>193</v>
      </c>
      <c r="BM327" s="196" t="s">
        <v>2406</v>
      </c>
    </row>
    <row r="328" spans="1:65" s="2" customFormat="1" ht="16.5" customHeight="1">
      <c r="A328" s="31"/>
      <c r="B328" s="32"/>
      <c r="C328" s="184" t="s">
        <v>1956</v>
      </c>
      <c r="D328" s="184" t="s">
        <v>189</v>
      </c>
      <c r="E328" s="185" t="s">
        <v>2362</v>
      </c>
      <c r="F328" s="186" t="s">
        <v>2363</v>
      </c>
      <c r="G328" s="187" t="s">
        <v>308</v>
      </c>
      <c r="H328" s="188">
        <v>40</v>
      </c>
      <c r="I328" s="189"/>
      <c r="J328" s="190">
        <f t="shared" si="70"/>
        <v>0</v>
      </c>
      <c r="K328" s="191"/>
      <c r="L328" s="36"/>
      <c r="M328" s="192" t="s">
        <v>1</v>
      </c>
      <c r="N328" s="193" t="s">
        <v>44</v>
      </c>
      <c r="O328" s="68"/>
      <c r="P328" s="194">
        <f t="shared" si="71"/>
        <v>0</v>
      </c>
      <c r="Q328" s="194">
        <v>0</v>
      </c>
      <c r="R328" s="194">
        <f t="shared" si="72"/>
        <v>0</v>
      </c>
      <c r="S328" s="194">
        <v>0</v>
      </c>
      <c r="T328" s="195">
        <f t="shared" si="73"/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96" t="s">
        <v>193</v>
      </c>
      <c r="AT328" s="196" t="s">
        <v>189</v>
      </c>
      <c r="AU328" s="196" t="s">
        <v>87</v>
      </c>
      <c r="AY328" s="14" t="s">
        <v>186</v>
      </c>
      <c r="BE328" s="197">
        <f t="shared" si="74"/>
        <v>0</v>
      </c>
      <c r="BF328" s="197">
        <f t="shared" si="75"/>
        <v>0</v>
      </c>
      <c r="BG328" s="197">
        <f t="shared" si="76"/>
        <v>0</v>
      </c>
      <c r="BH328" s="197">
        <f t="shared" si="77"/>
        <v>0</v>
      </c>
      <c r="BI328" s="197">
        <f t="shared" si="78"/>
        <v>0</v>
      </c>
      <c r="BJ328" s="14" t="s">
        <v>87</v>
      </c>
      <c r="BK328" s="197">
        <f t="shared" si="79"/>
        <v>0</v>
      </c>
      <c r="BL328" s="14" t="s">
        <v>193</v>
      </c>
      <c r="BM328" s="196" t="s">
        <v>2407</v>
      </c>
    </row>
    <row r="329" spans="1:65" s="2" customFormat="1" ht="16.5" customHeight="1">
      <c r="A329" s="31"/>
      <c r="B329" s="32"/>
      <c r="C329" s="184" t="s">
        <v>1957</v>
      </c>
      <c r="D329" s="184" t="s">
        <v>189</v>
      </c>
      <c r="E329" s="185" t="s">
        <v>2365</v>
      </c>
      <c r="F329" s="186" t="s">
        <v>2366</v>
      </c>
      <c r="G329" s="187" t="s">
        <v>308</v>
      </c>
      <c r="H329" s="188">
        <v>38</v>
      </c>
      <c r="I329" s="189"/>
      <c r="J329" s="190">
        <f t="shared" si="70"/>
        <v>0</v>
      </c>
      <c r="K329" s="191"/>
      <c r="L329" s="36"/>
      <c r="M329" s="192" t="s">
        <v>1</v>
      </c>
      <c r="N329" s="193" t="s">
        <v>44</v>
      </c>
      <c r="O329" s="68"/>
      <c r="P329" s="194">
        <f t="shared" si="71"/>
        <v>0</v>
      </c>
      <c r="Q329" s="194">
        <v>0</v>
      </c>
      <c r="R329" s="194">
        <f t="shared" si="72"/>
        <v>0</v>
      </c>
      <c r="S329" s="194">
        <v>0</v>
      </c>
      <c r="T329" s="195">
        <f t="shared" si="73"/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96" t="s">
        <v>193</v>
      </c>
      <c r="AT329" s="196" t="s">
        <v>189</v>
      </c>
      <c r="AU329" s="196" t="s">
        <v>87</v>
      </c>
      <c r="AY329" s="14" t="s">
        <v>186</v>
      </c>
      <c r="BE329" s="197">
        <f t="shared" si="74"/>
        <v>0</v>
      </c>
      <c r="BF329" s="197">
        <f t="shared" si="75"/>
        <v>0</v>
      </c>
      <c r="BG329" s="197">
        <f t="shared" si="76"/>
        <v>0</v>
      </c>
      <c r="BH329" s="197">
        <f t="shared" si="77"/>
        <v>0</v>
      </c>
      <c r="BI329" s="197">
        <f t="shared" si="78"/>
        <v>0</v>
      </c>
      <c r="BJ329" s="14" t="s">
        <v>87</v>
      </c>
      <c r="BK329" s="197">
        <f t="shared" si="79"/>
        <v>0</v>
      </c>
      <c r="BL329" s="14" t="s">
        <v>193</v>
      </c>
      <c r="BM329" s="196" t="s">
        <v>2408</v>
      </c>
    </row>
    <row r="330" spans="1:65" s="2" customFormat="1" ht="16.5" customHeight="1">
      <c r="A330" s="31"/>
      <c r="B330" s="32"/>
      <c r="C330" s="184" t="s">
        <v>1959</v>
      </c>
      <c r="D330" s="184" t="s">
        <v>189</v>
      </c>
      <c r="E330" s="185" t="s">
        <v>2368</v>
      </c>
      <c r="F330" s="186" t="s">
        <v>2369</v>
      </c>
      <c r="G330" s="187" t="s">
        <v>2131</v>
      </c>
      <c r="H330" s="188">
        <v>1</v>
      </c>
      <c r="I330" s="189"/>
      <c r="J330" s="190">
        <f t="shared" si="70"/>
        <v>0</v>
      </c>
      <c r="K330" s="191"/>
      <c r="L330" s="36"/>
      <c r="M330" s="192" t="s">
        <v>1</v>
      </c>
      <c r="N330" s="193" t="s">
        <v>44</v>
      </c>
      <c r="O330" s="68"/>
      <c r="P330" s="194">
        <f t="shared" si="71"/>
        <v>0</v>
      </c>
      <c r="Q330" s="194">
        <v>0</v>
      </c>
      <c r="R330" s="194">
        <f t="shared" si="72"/>
        <v>0</v>
      </c>
      <c r="S330" s="194">
        <v>0</v>
      </c>
      <c r="T330" s="195">
        <f t="shared" si="73"/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96" t="s">
        <v>193</v>
      </c>
      <c r="AT330" s="196" t="s">
        <v>189</v>
      </c>
      <c r="AU330" s="196" t="s">
        <v>87</v>
      </c>
      <c r="AY330" s="14" t="s">
        <v>186</v>
      </c>
      <c r="BE330" s="197">
        <f t="shared" si="74"/>
        <v>0</v>
      </c>
      <c r="BF330" s="197">
        <f t="shared" si="75"/>
        <v>0</v>
      </c>
      <c r="BG330" s="197">
        <f t="shared" si="76"/>
        <v>0</v>
      </c>
      <c r="BH330" s="197">
        <f t="shared" si="77"/>
        <v>0</v>
      </c>
      <c r="BI330" s="197">
        <f t="shared" si="78"/>
        <v>0</v>
      </c>
      <c r="BJ330" s="14" t="s">
        <v>87</v>
      </c>
      <c r="BK330" s="197">
        <f t="shared" si="79"/>
        <v>0</v>
      </c>
      <c r="BL330" s="14" t="s">
        <v>193</v>
      </c>
      <c r="BM330" s="196" t="s">
        <v>2409</v>
      </c>
    </row>
    <row r="331" spans="2:63" s="12" customFormat="1" ht="25.9" customHeight="1">
      <c r="B331" s="168"/>
      <c r="C331" s="169"/>
      <c r="D331" s="170" t="s">
        <v>78</v>
      </c>
      <c r="E331" s="171" t="s">
        <v>2410</v>
      </c>
      <c r="F331" s="171" t="s">
        <v>2411</v>
      </c>
      <c r="G331" s="169"/>
      <c r="H331" s="169"/>
      <c r="I331" s="172"/>
      <c r="J331" s="173">
        <f>BK331</f>
        <v>0</v>
      </c>
      <c r="K331" s="169"/>
      <c r="L331" s="174"/>
      <c r="M331" s="175"/>
      <c r="N331" s="176"/>
      <c r="O331" s="176"/>
      <c r="P331" s="177">
        <f>SUM(P332:P369)</f>
        <v>0</v>
      </c>
      <c r="Q331" s="176"/>
      <c r="R331" s="177">
        <f>SUM(R332:R369)</f>
        <v>0</v>
      </c>
      <c r="S331" s="176"/>
      <c r="T331" s="178">
        <f>SUM(T332:T369)</f>
        <v>0</v>
      </c>
      <c r="AR331" s="179" t="s">
        <v>87</v>
      </c>
      <c r="AT331" s="180" t="s">
        <v>78</v>
      </c>
      <c r="AU331" s="180" t="s">
        <v>79</v>
      </c>
      <c r="AY331" s="179" t="s">
        <v>186</v>
      </c>
      <c r="BK331" s="181">
        <f>SUM(BK332:BK369)</f>
        <v>0</v>
      </c>
    </row>
    <row r="332" spans="1:65" s="2" customFormat="1" ht="16.5" customHeight="1">
      <c r="A332" s="31"/>
      <c r="B332" s="32"/>
      <c r="C332" s="184" t="s">
        <v>1961</v>
      </c>
      <c r="D332" s="184" t="s">
        <v>189</v>
      </c>
      <c r="E332" s="185" t="s">
        <v>2216</v>
      </c>
      <c r="F332" s="186" t="s">
        <v>2217</v>
      </c>
      <c r="G332" s="187" t="s">
        <v>2131</v>
      </c>
      <c r="H332" s="188">
        <v>5</v>
      </c>
      <c r="I332" s="189"/>
      <c r="J332" s="190">
        <f aca="true" t="shared" si="80" ref="J332:J369">ROUND(I332*H332,1)</f>
        <v>0</v>
      </c>
      <c r="K332" s="191"/>
      <c r="L332" s="36"/>
      <c r="M332" s="192" t="s">
        <v>1</v>
      </c>
      <c r="N332" s="193" t="s">
        <v>44</v>
      </c>
      <c r="O332" s="68"/>
      <c r="P332" s="194">
        <f aca="true" t="shared" si="81" ref="P332:P369">O332*H332</f>
        <v>0</v>
      </c>
      <c r="Q332" s="194">
        <v>0</v>
      </c>
      <c r="R332" s="194">
        <f aca="true" t="shared" si="82" ref="R332:R369">Q332*H332</f>
        <v>0</v>
      </c>
      <c r="S332" s="194">
        <v>0</v>
      </c>
      <c r="T332" s="195">
        <f aca="true" t="shared" si="83" ref="T332:T369">S332*H332</f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96" t="s">
        <v>193</v>
      </c>
      <c r="AT332" s="196" t="s">
        <v>189</v>
      </c>
      <c r="AU332" s="196" t="s">
        <v>87</v>
      </c>
      <c r="AY332" s="14" t="s">
        <v>186</v>
      </c>
      <c r="BE332" s="197">
        <f aca="true" t="shared" si="84" ref="BE332:BE369">IF(N332="základní",J332,0)</f>
        <v>0</v>
      </c>
      <c r="BF332" s="197">
        <f aca="true" t="shared" si="85" ref="BF332:BF369">IF(N332="snížená",J332,0)</f>
        <v>0</v>
      </c>
      <c r="BG332" s="197">
        <f aca="true" t="shared" si="86" ref="BG332:BG369">IF(N332="zákl. přenesená",J332,0)</f>
        <v>0</v>
      </c>
      <c r="BH332" s="197">
        <f aca="true" t="shared" si="87" ref="BH332:BH369">IF(N332="sníž. přenesená",J332,0)</f>
        <v>0</v>
      </c>
      <c r="BI332" s="197">
        <f aca="true" t="shared" si="88" ref="BI332:BI369">IF(N332="nulová",J332,0)</f>
        <v>0</v>
      </c>
      <c r="BJ332" s="14" t="s">
        <v>87</v>
      </c>
      <c r="BK332" s="197">
        <f aca="true" t="shared" si="89" ref="BK332:BK369">ROUND(I332*H332,1)</f>
        <v>0</v>
      </c>
      <c r="BL332" s="14" t="s">
        <v>193</v>
      </c>
      <c r="BM332" s="196" t="s">
        <v>2412</v>
      </c>
    </row>
    <row r="333" spans="1:65" s="2" customFormat="1" ht="16.5" customHeight="1">
      <c r="A333" s="31"/>
      <c r="B333" s="32"/>
      <c r="C333" s="184" t="s">
        <v>1963</v>
      </c>
      <c r="D333" s="184" t="s">
        <v>189</v>
      </c>
      <c r="E333" s="185" t="s">
        <v>2214</v>
      </c>
      <c r="F333" s="186" t="s">
        <v>2215</v>
      </c>
      <c r="G333" s="187" t="s">
        <v>2131</v>
      </c>
      <c r="H333" s="188">
        <v>33</v>
      </c>
      <c r="I333" s="189"/>
      <c r="J333" s="190">
        <f t="shared" si="80"/>
        <v>0</v>
      </c>
      <c r="K333" s="191"/>
      <c r="L333" s="36"/>
      <c r="M333" s="192" t="s">
        <v>1</v>
      </c>
      <c r="N333" s="193" t="s">
        <v>44</v>
      </c>
      <c r="O333" s="68"/>
      <c r="P333" s="194">
        <f t="shared" si="81"/>
        <v>0</v>
      </c>
      <c r="Q333" s="194">
        <v>0</v>
      </c>
      <c r="R333" s="194">
        <f t="shared" si="82"/>
        <v>0</v>
      </c>
      <c r="S333" s="194">
        <v>0</v>
      </c>
      <c r="T333" s="195">
        <f t="shared" si="83"/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96" t="s">
        <v>193</v>
      </c>
      <c r="AT333" s="196" t="s">
        <v>189</v>
      </c>
      <c r="AU333" s="196" t="s">
        <v>87</v>
      </c>
      <c r="AY333" s="14" t="s">
        <v>186</v>
      </c>
      <c r="BE333" s="197">
        <f t="shared" si="84"/>
        <v>0</v>
      </c>
      <c r="BF333" s="197">
        <f t="shared" si="85"/>
        <v>0</v>
      </c>
      <c r="BG333" s="197">
        <f t="shared" si="86"/>
        <v>0</v>
      </c>
      <c r="BH333" s="197">
        <f t="shared" si="87"/>
        <v>0</v>
      </c>
      <c r="BI333" s="197">
        <f t="shared" si="88"/>
        <v>0</v>
      </c>
      <c r="BJ333" s="14" t="s">
        <v>87</v>
      </c>
      <c r="BK333" s="197">
        <f t="shared" si="89"/>
        <v>0</v>
      </c>
      <c r="BL333" s="14" t="s">
        <v>193</v>
      </c>
      <c r="BM333" s="196" t="s">
        <v>2413</v>
      </c>
    </row>
    <row r="334" spans="1:65" s="2" customFormat="1" ht="16.5" customHeight="1">
      <c r="A334" s="31"/>
      <c r="B334" s="32"/>
      <c r="C334" s="184" t="s">
        <v>1964</v>
      </c>
      <c r="D334" s="184" t="s">
        <v>189</v>
      </c>
      <c r="E334" s="185" t="s">
        <v>2222</v>
      </c>
      <c r="F334" s="186" t="s">
        <v>2223</v>
      </c>
      <c r="G334" s="187" t="s">
        <v>2131</v>
      </c>
      <c r="H334" s="188">
        <v>9</v>
      </c>
      <c r="I334" s="189"/>
      <c r="J334" s="190">
        <f t="shared" si="80"/>
        <v>0</v>
      </c>
      <c r="K334" s="191"/>
      <c r="L334" s="36"/>
      <c r="M334" s="192" t="s">
        <v>1</v>
      </c>
      <c r="N334" s="193" t="s">
        <v>44</v>
      </c>
      <c r="O334" s="68"/>
      <c r="P334" s="194">
        <f t="shared" si="81"/>
        <v>0</v>
      </c>
      <c r="Q334" s="194">
        <v>0</v>
      </c>
      <c r="R334" s="194">
        <f t="shared" si="82"/>
        <v>0</v>
      </c>
      <c r="S334" s="194">
        <v>0</v>
      </c>
      <c r="T334" s="195">
        <f t="shared" si="83"/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96" t="s">
        <v>193</v>
      </c>
      <c r="AT334" s="196" t="s">
        <v>189</v>
      </c>
      <c r="AU334" s="196" t="s">
        <v>87</v>
      </c>
      <c r="AY334" s="14" t="s">
        <v>186</v>
      </c>
      <c r="BE334" s="197">
        <f t="shared" si="84"/>
        <v>0</v>
      </c>
      <c r="BF334" s="197">
        <f t="shared" si="85"/>
        <v>0</v>
      </c>
      <c r="BG334" s="197">
        <f t="shared" si="86"/>
        <v>0</v>
      </c>
      <c r="BH334" s="197">
        <f t="shared" si="87"/>
        <v>0</v>
      </c>
      <c r="BI334" s="197">
        <f t="shared" si="88"/>
        <v>0</v>
      </c>
      <c r="BJ334" s="14" t="s">
        <v>87</v>
      </c>
      <c r="BK334" s="197">
        <f t="shared" si="89"/>
        <v>0</v>
      </c>
      <c r="BL334" s="14" t="s">
        <v>193</v>
      </c>
      <c r="BM334" s="196" t="s">
        <v>2414</v>
      </c>
    </row>
    <row r="335" spans="1:65" s="2" customFormat="1" ht="16.5" customHeight="1">
      <c r="A335" s="31"/>
      <c r="B335" s="32"/>
      <c r="C335" s="184" t="s">
        <v>1965</v>
      </c>
      <c r="D335" s="184" t="s">
        <v>189</v>
      </c>
      <c r="E335" s="185" t="s">
        <v>2224</v>
      </c>
      <c r="F335" s="186" t="s">
        <v>2225</v>
      </c>
      <c r="G335" s="187" t="s">
        <v>2131</v>
      </c>
      <c r="H335" s="188">
        <v>24</v>
      </c>
      <c r="I335" s="189"/>
      <c r="J335" s="190">
        <f t="shared" si="80"/>
        <v>0</v>
      </c>
      <c r="K335" s="191"/>
      <c r="L335" s="36"/>
      <c r="M335" s="192" t="s">
        <v>1</v>
      </c>
      <c r="N335" s="193" t="s">
        <v>44</v>
      </c>
      <c r="O335" s="68"/>
      <c r="P335" s="194">
        <f t="shared" si="81"/>
        <v>0</v>
      </c>
      <c r="Q335" s="194">
        <v>0</v>
      </c>
      <c r="R335" s="194">
        <f t="shared" si="82"/>
        <v>0</v>
      </c>
      <c r="S335" s="194">
        <v>0</v>
      </c>
      <c r="T335" s="195">
        <f t="shared" si="83"/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96" t="s">
        <v>193</v>
      </c>
      <c r="AT335" s="196" t="s">
        <v>189</v>
      </c>
      <c r="AU335" s="196" t="s">
        <v>87</v>
      </c>
      <c r="AY335" s="14" t="s">
        <v>186</v>
      </c>
      <c r="BE335" s="197">
        <f t="shared" si="84"/>
        <v>0</v>
      </c>
      <c r="BF335" s="197">
        <f t="shared" si="85"/>
        <v>0</v>
      </c>
      <c r="BG335" s="197">
        <f t="shared" si="86"/>
        <v>0</v>
      </c>
      <c r="BH335" s="197">
        <f t="shared" si="87"/>
        <v>0</v>
      </c>
      <c r="BI335" s="197">
        <f t="shared" si="88"/>
        <v>0</v>
      </c>
      <c r="BJ335" s="14" t="s">
        <v>87</v>
      </c>
      <c r="BK335" s="197">
        <f t="shared" si="89"/>
        <v>0</v>
      </c>
      <c r="BL335" s="14" t="s">
        <v>193</v>
      </c>
      <c r="BM335" s="196" t="s">
        <v>2415</v>
      </c>
    </row>
    <row r="336" spans="1:65" s="2" customFormat="1" ht="16.5" customHeight="1">
      <c r="A336" s="31"/>
      <c r="B336" s="32"/>
      <c r="C336" s="184" t="s">
        <v>1966</v>
      </c>
      <c r="D336" s="184" t="s">
        <v>189</v>
      </c>
      <c r="E336" s="185" t="s">
        <v>2218</v>
      </c>
      <c r="F336" s="186" t="s">
        <v>2219</v>
      </c>
      <c r="G336" s="187" t="s">
        <v>2131</v>
      </c>
      <c r="H336" s="188">
        <v>5</v>
      </c>
      <c r="I336" s="189"/>
      <c r="J336" s="190">
        <f t="shared" si="80"/>
        <v>0</v>
      </c>
      <c r="K336" s="191"/>
      <c r="L336" s="36"/>
      <c r="M336" s="192" t="s">
        <v>1</v>
      </c>
      <c r="N336" s="193" t="s">
        <v>44</v>
      </c>
      <c r="O336" s="68"/>
      <c r="P336" s="194">
        <f t="shared" si="81"/>
        <v>0</v>
      </c>
      <c r="Q336" s="194">
        <v>0</v>
      </c>
      <c r="R336" s="194">
        <f t="shared" si="82"/>
        <v>0</v>
      </c>
      <c r="S336" s="194">
        <v>0</v>
      </c>
      <c r="T336" s="195">
        <f t="shared" si="83"/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96" t="s">
        <v>193</v>
      </c>
      <c r="AT336" s="196" t="s">
        <v>189</v>
      </c>
      <c r="AU336" s="196" t="s">
        <v>87</v>
      </c>
      <c r="AY336" s="14" t="s">
        <v>186</v>
      </c>
      <c r="BE336" s="197">
        <f t="shared" si="84"/>
        <v>0</v>
      </c>
      <c r="BF336" s="197">
        <f t="shared" si="85"/>
        <v>0</v>
      </c>
      <c r="BG336" s="197">
        <f t="shared" si="86"/>
        <v>0</v>
      </c>
      <c r="BH336" s="197">
        <f t="shared" si="87"/>
        <v>0</v>
      </c>
      <c r="BI336" s="197">
        <f t="shared" si="88"/>
        <v>0</v>
      </c>
      <c r="BJ336" s="14" t="s">
        <v>87</v>
      </c>
      <c r="BK336" s="197">
        <f t="shared" si="89"/>
        <v>0</v>
      </c>
      <c r="BL336" s="14" t="s">
        <v>193</v>
      </c>
      <c r="BM336" s="196" t="s">
        <v>2416</v>
      </c>
    </row>
    <row r="337" spans="1:65" s="2" customFormat="1" ht="16.5" customHeight="1">
      <c r="A337" s="31"/>
      <c r="B337" s="32"/>
      <c r="C337" s="184" t="s">
        <v>1967</v>
      </c>
      <c r="D337" s="184" t="s">
        <v>189</v>
      </c>
      <c r="E337" s="185" t="s">
        <v>2293</v>
      </c>
      <c r="F337" s="186" t="s">
        <v>2294</v>
      </c>
      <c r="G337" s="187" t="s">
        <v>2131</v>
      </c>
      <c r="H337" s="188">
        <v>2</v>
      </c>
      <c r="I337" s="189"/>
      <c r="J337" s="190">
        <f t="shared" si="80"/>
        <v>0</v>
      </c>
      <c r="K337" s="191"/>
      <c r="L337" s="36"/>
      <c r="M337" s="192" t="s">
        <v>1</v>
      </c>
      <c r="N337" s="193" t="s">
        <v>44</v>
      </c>
      <c r="O337" s="68"/>
      <c r="P337" s="194">
        <f t="shared" si="81"/>
        <v>0</v>
      </c>
      <c r="Q337" s="194">
        <v>0</v>
      </c>
      <c r="R337" s="194">
        <f t="shared" si="82"/>
        <v>0</v>
      </c>
      <c r="S337" s="194">
        <v>0</v>
      </c>
      <c r="T337" s="195">
        <f t="shared" si="83"/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96" t="s">
        <v>193</v>
      </c>
      <c r="AT337" s="196" t="s">
        <v>189</v>
      </c>
      <c r="AU337" s="196" t="s">
        <v>87</v>
      </c>
      <c r="AY337" s="14" t="s">
        <v>186</v>
      </c>
      <c r="BE337" s="197">
        <f t="shared" si="84"/>
        <v>0</v>
      </c>
      <c r="BF337" s="197">
        <f t="shared" si="85"/>
        <v>0</v>
      </c>
      <c r="BG337" s="197">
        <f t="shared" si="86"/>
        <v>0</v>
      </c>
      <c r="BH337" s="197">
        <f t="shared" si="87"/>
        <v>0</v>
      </c>
      <c r="BI337" s="197">
        <f t="shared" si="88"/>
        <v>0</v>
      </c>
      <c r="BJ337" s="14" t="s">
        <v>87</v>
      </c>
      <c r="BK337" s="197">
        <f t="shared" si="89"/>
        <v>0</v>
      </c>
      <c r="BL337" s="14" t="s">
        <v>193</v>
      </c>
      <c r="BM337" s="196" t="s">
        <v>2417</v>
      </c>
    </row>
    <row r="338" spans="1:65" s="2" customFormat="1" ht="21.75" customHeight="1">
      <c r="A338" s="31"/>
      <c r="B338" s="32"/>
      <c r="C338" s="184" t="s">
        <v>1968</v>
      </c>
      <c r="D338" s="184" t="s">
        <v>189</v>
      </c>
      <c r="E338" s="185" t="s">
        <v>2226</v>
      </c>
      <c r="F338" s="186" t="s">
        <v>2227</v>
      </c>
      <c r="G338" s="187" t="s">
        <v>2131</v>
      </c>
      <c r="H338" s="188">
        <v>5</v>
      </c>
      <c r="I338" s="189"/>
      <c r="J338" s="190">
        <f t="shared" si="80"/>
        <v>0</v>
      </c>
      <c r="K338" s="191"/>
      <c r="L338" s="36"/>
      <c r="M338" s="192" t="s">
        <v>1</v>
      </c>
      <c r="N338" s="193" t="s">
        <v>44</v>
      </c>
      <c r="O338" s="68"/>
      <c r="P338" s="194">
        <f t="shared" si="81"/>
        <v>0</v>
      </c>
      <c r="Q338" s="194">
        <v>0</v>
      </c>
      <c r="R338" s="194">
        <f t="shared" si="82"/>
        <v>0</v>
      </c>
      <c r="S338" s="194">
        <v>0</v>
      </c>
      <c r="T338" s="195">
        <f t="shared" si="83"/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96" t="s">
        <v>193</v>
      </c>
      <c r="AT338" s="196" t="s">
        <v>189</v>
      </c>
      <c r="AU338" s="196" t="s">
        <v>87</v>
      </c>
      <c r="AY338" s="14" t="s">
        <v>186</v>
      </c>
      <c r="BE338" s="197">
        <f t="shared" si="84"/>
        <v>0</v>
      </c>
      <c r="BF338" s="197">
        <f t="shared" si="85"/>
        <v>0</v>
      </c>
      <c r="BG338" s="197">
        <f t="shared" si="86"/>
        <v>0</v>
      </c>
      <c r="BH338" s="197">
        <f t="shared" si="87"/>
        <v>0</v>
      </c>
      <c r="BI338" s="197">
        <f t="shared" si="88"/>
        <v>0</v>
      </c>
      <c r="BJ338" s="14" t="s">
        <v>87</v>
      </c>
      <c r="BK338" s="197">
        <f t="shared" si="89"/>
        <v>0</v>
      </c>
      <c r="BL338" s="14" t="s">
        <v>193</v>
      </c>
      <c r="BM338" s="196" t="s">
        <v>2418</v>
      </c>
    </row>
    <row r="339" spans="1:65" s="2" customFormat="1" ht="24.2" customHeight="1">
      <c r="A339" s="31"/>
      <c r="B339" s="32"/>
      <c r="C339" s="184" t="s">
        <v>1969</v>
      </c>
      <c r="D339" s="184" t="s">
        <v>189</v>
      </c>
      <c r="E339" s="185" t="s">
        <v>2304</v>
      </c>
      <c r="F339" s="186" t="s">
        <v>2305</v>
      </c>
      <c r="G339" s="187" t="s">
        <v>2131</v>
      </c>
      <c r="H339" s="188">
        <v>2</v>
      </c>
      <c r="I339" s="189"/>
      <c r="J339" s="190">
        <f t="shared" si="80"/>
        <v>0</v>
      </c>
      <c r="K339" s="191"/>
      <c r="L339" s="36"/>
      <c r="M339" s="192" t="s">
        <v>1</v>
      </c>
      <c r="N339" s="193" t="s">
        <v>44</v>
      </c>
      <c r="O339" s="68"/>
      <c r="P339" s="194">
        <f t="shared" si="81"/>
        <v>0</v>
      </c>
      <c r="Q339" s="194">
        <v>0</v>
      </c>
      <c r="R339" s="194">
        <f t="shared" si="82"/>
        <v>0</v>
      </c>
      <c r="S339" s="194">
        <v>0</v>
      </c>
      <c r="T339" s="195">
        <f t="shared" si="83"/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96" t="s">
        <v>193</v>
      </c>
      <c r="AT339" s="196" t="s">
        <v>189</v>
      </c>
      <c r="AU339" s="196" t="s">
        <v>87</v>
      </c>
      <c r="AY339" s="14" t="s">
        <v>186</v>
      </c>
      <c r="BE339" s="197">
        <f t="shared" si="84"/>
        <v>0</v>
      </c>
      <c r="BF339" s="197">
        <f t="shared" si="85"/>
        <v>0</v>
      </c>
      <c r="BG339" s="197">
        <f t="shared" si="86"/>
        <v>0</v>
      </c>
      <c r="BH339" s="197">
        <f t="shared" si="87"/>
        <v>0</v>
      </c>
      <c r="BI339" s="197">
        <f t="shared" si="88"/>
        <v>0</v>
      </c>
      <c r="BJ339" s="14" t="s">
        <v>87</v>
      </c>
      <c r="BK339" s="197">
        <f t="shared" si="89"/>
        <v>0</v>
      </c>
      <c r="BL339" s="14" t="s">
        <v>193</v>
      </c>
      <c r="BM339" s="196" t="s">
        <v>2419</v>
      </c>
    </row>
    <row r="340" spans="1:65" s="2" customFormat="1" ht="21.75" customHeight="1">
      <c r="A340" s="31"/>
      <c r="B340" s="32"/>
      <c r="C340" s="184" t="s">
        <v>1974</v>
      </c>
      <c r="D340" s="184" t="s">
        <v>189</v>
      </c>
      <c r="E340" s="185" t="s">
        <v>2232</v>
      </c>
      <c r="F340" s="186" t="s">
        <v>2233</v>
      </c>
      <c r="G340" s="187" t="s">
        <v>2131</v>
      </c>
      <c r="H340" s="188">
        <v>50</v>
      </c>
      <c r="I340" s="189"/>
      <c r="J340" s="190">
        <f t="shared" si="80"/>
        <v>0</v>
      </c>
      <c r="K340" s="191"/>
      <c r="L340" s="36"/>
      <c r="M340" s="192" t="s">
        <v>1</v>
      </c>
      <c r="N340" s="193" t="s">
        <v>44</v>
      </c>
      <c r="O340" s="68"/>
      <c r="P340" s="194">
        <f t="shared" si="81"/>
        <v>0</v>
      </c>
      <c r="Q340" s="194">
        <v>0</v>
      </c>
      <c r="R340" s="194">
        <f t="shared" si="82"/>
        <v>0</v>
      </c>
      <c r="S340" s="194">
        <v>0</v>
      </c>
      <c r="T340" s="195">
        <f t="shared" si="83"/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96" t="s">
        <v>193</v>
      </c>
      <c r="AT340" s="196" t="s">
        <v>189</v>
      </c>
      <c r="AU340" s="196" t="s">
        <v>87</v>
      </c>
      <c r="AY340" s="14" t="s">
        <v>186</v>
      </c>
      <c r="BE340" s="197">
        <f t="shared" si="84"/>
        <v>0</v>
      </c>
      <c r="BF340" s="197">
        <f t="shared" si="85"/>
        <v>0</v>
      </c>
      <c r="BG340" s="197">
        <f t="shared" si="86"/>
        <v>0</v>
      </c>
      <c r="BH340" s="197">
        <f t="shared" si="87"/>
        <v>0</v>
      </c>
      <c r="BI340" s="197">
        <f t="shared" si="88"/>
        <v>0</v>
      </c>
      <c r="BJ340" s="14" t="s">
        <v>87</v>
      </c>
      <c r="BK340" s="197">
        <f t="shared" si="89"/>
        <v>0</v>
      </c>
      <c r="BL340" s="14" t="s">
        <v>193</v>
      </c>
      <c r="BM340" s="196" t="s">
        <v>2420</v>
      </c>
    </row>
    <row r="341" spans="1:65" s="2" customFormat="1" ht="16.5" customHeight="1">
      <c r="A341" s="31"/>
      <c r="B341" s="32"/>
      <c r="C341" s="184" t="s">
        <v>1979</v>
      </c>
      <c r="D341" s="184" t="s">
        <v>189</v>
      </c>
      <c r="E341" s="185" t="s">
        <v>2421</v>
      </c>
      <c r="F341" s="186" t="s">
        <v>2422</v>
      </c>
      <c r="G341" s="187" t="s">
        <v>2131</v>
      </c>
      <c r="H341" s="188">
        <v>12</v>
      </c>
      <c r="I341" s="189"/>
      <c r="J341" s="190">
        <f t="shared" si="80"/>
        <v>0</v>
      </c>
      <c r="K341" s="191"/>
      <c r="L341" s="36"/>
      <c r="M341" s="192" t="s">
        <v>1</v>
      </c>
      <c r="N341" s="193" t="s">
        <v>44</v>
      </c>
      <c r="O341" s="68"/>
      <c r="P341" s="194">
        <f t="shared" si="81"/>
        <v>0</v>
      </c>
      <c r="Q341" s="194">
        <v>0</v>
      </c>
      <c r="R341" s="194">
        <f t="shared" si="82"/>
        <v>0</v>
      </c>
      <c r="S341" s="194">
        <v>0</v>
      </c>
      <c r="T341" s="195">
        <f t="shared" si="83"/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96" t="s">
        <v>193</v>
      </c>
      <c r="AT341" s="196" t="s">
        <v>189</v>
      </c>
      <c r="AU341" s="196" t="s">
        <v>87</v>
      </c>
      <c r="AY341" s="14" t="s">
        <v>186</v>
      </c>
      <c r="BE341" s="197">
        <f t="shared" si="84"/>
        <v>0</v>
      </c>
      <c r="BF341" s="197">
        <f t="shared" si="85"/>
        <v>0</v>
      </c>
      <c r="BG341" s="197">
        <f t="shared" si="86"/>
        <v>0</v>
      </c>
      <c r="BH341" s="197">
        <f t="shared" si="87"/>
        <v>0</v>
      </c>
      <c r="BI341" s="197">
        <f t="shared" si="88"/>
        <v>0</v>
      </c>
      <c r="BJ341" s="14" t="s">
        <v>87</v>
      </c>
      <c r="BK341" s="197">
        <f t="shared" si="89"/>
        <v>0</v>
      </c>
      <c r="BL341" s="14" t="s">
        <v>193</v>
      </c>
      <c r="BM341" s="196" t="s">
        <v>2423</v>
      </c>
    </row>
    <row r="342" spans="1:65" s="2" customFormat="1" ht="16.5" customHeight="1">
      <c r="A342" s="31"/>
      <c r="B342" s="32"/>
      <c r="C342" s="184" t="s">
        <v>1980</v>
      </c>
      <c r="D342" s="184" t="s">
        <v>189</v>
      </c>
      <c r="E342" s="185" t="s">
        <v>2424</v>
      </c>
      <c r="F342" s="186" t="s">
        <v>2425</v>
      </c>
      <c r="G342" s="187" t="s">
        <v>2131</v>
      </c>
      <c r="H342" s="188">
        <v>3</v>
      </c>
      <c r="I342" s="189"/>
      <c r="J342" s="190">
        <f t="shared" si="80"/>
        <v>0</v>
      </c>
      <c r="K342" s="191"/>
      <c r="L342" s="36"/>
      <c r="M342" s="192" t="s">
        <v>1</v>
      </c>
      <c r="N342" s="193" t="s">
        <v>44</v>
      </c>
      <c r="O342" s="68"/>
      <c r="P342" s="194">
        <f t="shared" si="81"/>
        <v>0</v>
      </c>
      <c r="Q342" s="194">
        <v>0</v>
      </c>
      <c r="R342" s="194">
        <f t="shared" si="82"/>
        <v>0</v>
      </c>
      <c r="S342" s="194">
        <v>0</v>
      </c>
      <c r="T342" s="195">
        <f t="shared" si="83"/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96" t="s">
        <v>193</v>
      </c>
      <c r="AT342" s="196" t="s">
        <v>189</v>
      </c>
      <c r="AU342" s="196" t="s">
        <v>87</v>
      </c>
      <c r="AY342" s="14" t="s">
        <v>186</v>
      </c>
      <c r="BE342" s="197">
        <f t="shared" si="84"/>
        <v>0</v>
      </c>
      <c r="BF342" s="197">
        <f t="shared" si="85"/>
        <v>0</v>
      </c>
      <c r="BG342" s="197">
        <f t="shared" si="86"/>
        <v>0</v>
      </c>
      <c r="BH342" s="197">
        <f t="shared" si="87"/>
        <v>0</v>
      </c>
      <c r="BI342" s="197">
        <f t="shared" si="88"/>
        <v>0</v>
      </c>
      <c r="BJ342" s="14" t="s">
        <v>87</v>
      </c>
      <c r="BK342" s="197">
        <f t="shared" si="89"/>
        <v>0</v>
      </c>
      <c r="BL342" s="14" t="s">
        <v>193</v>
      </c>
      <c r="BM342" s="196" t="s">
        <v>2426</v>
      </c>
    </row>
    <row r="343" spans="1:65" s="2" customFormat="1" ht="16.5" customHeight="1">
      <c r="A343" s="31"/>
      <c r="B343" s="32"/>
      <c r="C343" s="184" t="s">
        <v>1981</v>
      </c>
      <c r="D343" s="184" t="s">
        <v>189</v>
      </c>
      <c r="E343" s="185" t="s">
        <v>2427</v>
      </c>
      <c r="F343" s="186" t="s">
        <v>2428</v>
      </c>
      <c r="G343" s="187" t="s">
        <v>2131</v>
      </c>
      <c r="H343" s="188">
        <v>3</v>
      </c>
      <c r="I343" s="189"/>
      <c r="J343" s="190">
        <f t="shared" si="80"/>
        <v>0</v>
      </c>
      <c r="K343" s="191"/>
      <c r="L343" s="36"/>
      <c r="M343" s="192" t="s">
        <v>1</v>
      </c>
      <c r="N343" s="193" t="s">
        <v>44</v>
      </c>
      <c r="O343" s="68"/>
      <c r="P343" s="194">
        <f t="shared" si="81"/>
        <v>0</v>
      </c>
      <c r="Q343" s="194">
        <v>0</v>
      </c>
      <c r="R343" s="194">
        <f t="shared" si="82"/>
        <v>0</v>
      </c>
      <c r="S343" s="194">
        <v>0</v>
      </c>
      <c r="T343" s="195">
        <f t="shared" si="83"/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96" t="s">
        <v>193</v>
      </c>
      <c r="AT343" s="196" t="s">
        <v>189</v>
      </c>
      <c r="AU343" s="196" t="s">
        <v>87</v>
      </c>
      <c r="AY343" s="14" t="s">
        <v>186</v>
      </c>
      <c r="BE343" s="197">
        <f t="shared" si="84"/>
        <v>0</v>
      </c>
      <c r="BF343" s="197">
        <f t="shared" si="85"/>
        <v>0</v>
      </c>
      <c r="BG343" s="197">
        <f t="shared" si="86"/>
        <v>0</v>
      </c>
      <c r="BH343" s="197">
        <f t="shared" si="87"/>
        <v>0</v>
      </c>
      <c r="BI343" s="197">
        <f t="shared" si="88"/>
        <v>0</v>
      </c>
      <c r="BJ343" s="14" t="s">
        <v>87</v>
      </c>
      <c r="BK343" s="197">
        <f t="shared" si="89"/>
        <v>0</v>
      </c>
      <c r="BL343" s="14" t="s">
        <v>193</v>
      </c>
      <c r="BM343" s="196" t="s">
        <v>2429</v>
      </c>
    </row>
    <row r="344" spans="1:65" s="2" customFormat="1" ht="16.5" customHeight="1">
      <c r="A344" s="31"/>
      <c r="B344" s="32"/>
      <c r="C344" s="184" t="s">
        <v>1982</v>
      </c>
      <c r="D344" s="184" t="s">
        <v>189</v>
      </c>
      <c r="E344" s="185" t="s">
        <v>2430</v>
      </c>
      <c r="F344" s="186" t="s">
        <v>2431</v>
      </c>
      <c r="G344" s="187" t="s">
        <v>2131</v>
      </c>
      <c r="H344" s="188">
        <v>3</v>
      </c>
      <c r="I344" s="189"/>
      <c r="J344" s="190">
        <f t="shared" si="80"/>
        <v>0</v>
      </c>
      <c r="K344" s="191"/>
      <c r="L344" s="36"/>
      <c r="M344" s="192" t="s">
        <v>1</v>
      </c>
      <c r="N344" s="193" t="s">
        <v>44</v>
      </c>
      <c r="O344" s="68"/>
      <c r="P344" s="194">
        <f t="shared" si="81"/>
        <v>0</v>
      </c>
      <c r="Q344" s="194">
        <v>0</v>
      </c>
      <c r="R344" s="194">
        <f t="shared" si="82"/>
        <v>0</v>
      </c>
      <c r="S344" s="194">
        <v>0</v>
      </c>
      <c r="T344" s="195">
        <f t="shared" si="83"/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96" t="s">
        <v>193</v>
      </c>
      <c r="AT344" s="196" t="s">
        <v>189</v>
      </c>
      <c r="AU344" s="196" t="s">
        <v>87</v>
      </c>
      <c r="AY344" s="14" t="s">
        <v>186</v>
      </c>
      <c r="BE344" s="197">
        <f t="shared" si="84"/>
        <v>0</v>
      </c>
      <c r="BF344" s="197">
        <f t="shared" si="85"/>
        <v>0</v>
      </c>
      <c r="BG344" s="197">
        <f t="shared" si="86"/>
        <v>0</v>
      </c>
      <c r="BH344" s="197">
        <f t="shared" si="87"/>
        <v>0</v>
      </c>
      <c r="BI344" s="197">
        <f t="shared" si="88"/>
        <v>0</v>
      </c>
      <c r="BJ344" s="14" t="s">
        <v>87</v>
      </c>
      <c r="BK344" s="197">
        <f t="shared" si="89"/>
        <v>0</v>
      </c>
      <c r="BL344" s="14" t="s">
        <v>193</v>
      </c>
      <c r="BM344" s="196" t="s">
        <v>2432</v>
      </c>
    </row>
    <row r="345" spans="1:65" s="2" customFormat="1" ht="16.5" customHeight="1">
      <c r="A345" s="31"/>
      <c r="B345" s="32"/>
      <c r="C345" s="184" t="s">
        <v>1983</v>
      </c>
      <c r="D345" s="184" t="s">
        <v>189</v>
      </c>
      <c r="E345" s="185" t="s">
        <v>2385</v>
      </c>
      <c r="F345" s="186" t="s">
        <v>2386</v>
      </c>
      <c r="G345" s="187" t="s">
        <v>2314</v>
      </c>
      <c r="H345" s="188">
        <v>2</v>
      </c>
      <c r="I345" s="189"/>
      <c r="J345" s="190">
        <f t="shared" si="80"/>
        <v>0</v>
      </c>
      <c r="K345" s="191"/>
      <c r="L345" s="36"/>
      <c r="M345" s="192" t="s">
        <v>1</v>
      </c>
      <c r="N345" s="193" t="s">
        <v>44</v>
      </c>
      <c r="O345" s="68"/>
      <c r="P345" s="194">
        <f t="shared" si="81"/>
        <v>0</v>
      </c>
      <c r="Q345" s="194">
        <v>0</v>
      </c>
      <c r="R345" s="194">
        <f t="shared" si="82"/>
        <v>0</v>
      </c>
      <c r="S345" s="194">
        <v>0</v>
      </c>
      <c r="T345" s="195">
        <f t="shared" si="83"/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96" t="s">
        <v>193</v>
      </c>
      <c r="AT345" s="196" t="s">
        <v>189</v>
      </c>
      <c r="AU345" s="196" t="s">
        <v>87</v>
      </c>
      <c r="AY345" s="14" t="s">
        <v>186</v>
      </c>
      <c r="BE345" s="197">
        <f t="shared" si="84"/>
        <v>0</v>
      </c>
      <c r="BF345" s="197">
        <f t="shared" si="85"/>
        <v>0</v>
      </c>
      <c r="BG345" s="197">
        <f t="shared" si="86"/>
        <v>0</v>
      </c>
      <c r="BH345" s="197">
        <f t="shared" si="87"/>
        <v>0</v>
      </c>
      <c r="BI345" s="197">
        <f t="shared" si="88"/>
        <v>0</v>
      </c>
      <c r="BJ345" s="14" t="s">
        <v>87</v>
      </c>
      <c r="BK345" s="197">
        <f t="shared" si="89"/>
        <v>0</v>
      </c>
      <c r="BL345" s="14" t="s">
        <v>193</v>
      </c>
      <c r="BM345" s="196" t="s">
        <v>2433</v>
      </c>
    </row>
    <row r="346" spans="1:65" s="2" customFormat="1" ht="16.5" customHeight="1">
      <c r="A346" s="31"/>
      <c r="B346" s="32"/>
      <c r="C346" s="184" t="s">
        <v>2434</v>
      </c>
      <c r="D346" s="184" t="s">
        <v>189</v>
      </c>
      <c r="E346" s="185" t="s">
        <v>2316</v>
      </c>
      <c r="F346" s="186" t="s">
        <v>2317</v>
      </c>
      <c r="G346" s="187" t="s">
        <v>2131</v>
      </c>
      <c r="H346" s="188">
        <v>17</v>
      </c>
      <c r="I346" s="189"/>
      <c r="J346" s="190">
        <f t="shared" si="80"/>
        <v>0</v>
      </c>
      <c r="K346" s="191"/>
      <c r="L346" s="36"/>
      <c r="M346" s="192" t="s">
        <v>1</v>
      </c>
      <c r="N346" s="193" t="s">
        <v>44</v>
      </c>
      <c r="O346" s="68"/>
      <c r="P346" s="194">
        <f t="shared" si="81"/>
        <v>0</v>
      </c>
      <c r="Q346" s="194">
        <v>0</v>
      </c>
      <c r="R346" s="194">
        <f t="shared" si="82"/>
        <v>0</v>
      </c>
      <c r="S346" s="194">
        <v>0</v>
      </c>
      <c r="T346" s="195">
        <f t="shared" si="83"/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96" t="s">
        <v>193</v>
      </c>
      <c r="AT346" s="196" t="s">
        <v>189</v>
      </c>
      <c r="AU346" s="196" t="s">
        <v>87</v>
      </c>
      <c r="AY346" s="14" t="s">
        <v>186</v>
      </c>
      <c r="BE346" s="197">
        <f t="shared" si="84"/>
        <v>0</v>
      </c>
      <c r="BF346" s="197">
        <f t="shared" si="85"/>
        <v>0</v>
      </c>
      <c r="BG346" s="197">
        <f t="shared" si="86"/>
        <v>0</v>
      </c>
      <c r="BH346" s="197">
        <f t="shared" si="87"/>
        <v>0</v>
      </c>
      <c r="BI346" s="197">
        <f t="shared" si="88"/>
        <v>0</v>
      </c>
      <c r="BJ346" s="14" t="s">
        <v>87</v>
      </c>
      <c r="BK346" s="197">
        <f t="shared" si="89"/>
        <v>0</v>
      </c>
      <c r="BL346" s="14" t="s">
        <v>193</v>
      </c>
      <c r="BM346" s="196" t="s">
        <v>2435</v>
      </c>
    </row>
    <row r="347" spans="1:65" s="2" customFormat="1" ht="16.5" customHeight="1">
      <c r="A347" s="31"/>
      <c r="B347" s="32"/>
      <c r="C347" s="184" t="s">
        <v>2236</v>
      </c>
      <c r="D347" s="184" t="s">
        <v>189</v>
      </c>
      <c r="E347" s="185" t="s">
        <v>2243</v>
      </c>
      <c r="F347" s="186" t="s">
        <v>2244</v>
      </c>
      <c r="G347" s="187" t="s">
        <v>2131</v>
      </c>
      <c r="H347" s="188">
        <v>1</v>
      </c>
      <c r="I347" s="189"/>
      <c r="J347" s="190">
        <f t="shared" si="80"/>
        <v>0</v>
      </c>
      <c r="K347" s="191"/>
      <c r="L347" s="36"/>
      <c r="M347" s="192" t="s">
        <v>1</v>
      </c>
      <c r="N347" s="193" t="s">
        <v>44</v>
      </c>
      <c r="O347" s="68"/>
      <c r="P347" s="194">
        <f t="shared" si="81"/>
        <v>0</v>
      </c>
      <c r="Q347" s="194">
        <v>0</v>
      </c>
      <c r="R347" s="194">
        <f t="shared" si="82"/>
        <v>0</v>
      </c>
      <c r="S347" s="194">
        <v>0</v>
      </c>
      <c r="T347" s="195">
        <f t="shared" si="83"/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96" t="s">
        <v>193</v>
      </c>
      <c r="AT347" s="196" t="s">
        <v>189</v>
      </c>
      <c r="AU347" s="196" t="s">
        <v>87</v>
      </c>
      <c r="AY347" s="14" t="s">
        <v>186</v>
      </c>
      <c r="BE347" s="197">
        <f t="shared" si="84"/>
        <v>0</v>
      </c>
      <c r="BF347" s="197">
        <f t="shared" si="85"/>
        <v>0</v>
      </c>
      <c r="BG347" s="197">
        <f t="shared" si="86"/>
        <v>0</v>
      </c>
      <c r="BH347" s="197">
        <f t="shared" si="87"/>
        <v>0</v>
      </c>
      <c r="BI347" s="197">
        <f t="shared" si="88"/>
        <v>0</v>
      </c>
      <c r="BJ347" s="14" t="s">
        <v>87</v>
      </c>
      <c r="BK347" s="197">
        <f t="shared" si="89"/>
        <v>0</v>
      </c>
      <c r="BL347" s="14" t="s">
        <v>193</v>
      </c>
      <c r="BM347" s="196" t="s">
        <v>2436</v>
      </c>
    </row>
    <row r="348" spans="1:65" s="2" customFormat="1" ht="16.5" customHeight="1">
      <c r="A348" s="31"/>
      <c r="B348" s="32"/>
      <c r="C348" s="184" t="s">
        <v>2437</v>
      </c>
      <c r="D348" s="184" t="s">
        <v>189</v>
      </c>
      <c r="E348" s="185" t="s">
        <v>2252</v>
      </c>
      <c r="F348" s="186" t="s">
        <v>2253</v>
      </c>
      <c r="G348" s="187" t="s">
        <v>308</v>
      </c>
      <c r="H348" s="188">
        <v>290</v>
      </c>
      <c r="I348" s="189"/>
      <c r="J348" s="190">
        <f t="shared" si="80"/>
        <v>0</v>
      </c>
      <c r="K348" s="191"/>
      <c r="L348" s="36"/>
      <c r="M348" s="192" t="s">
        <v>1</v>
      </c>
      <c r="N348" s="193" t="s">
        <v>44</v>
      </c>
      <c r="O348" s="68"/>
      <c r="P348" s="194">
        <f t="shared" si="81"/>
        <v>0</v>
      </c>
      <c r="Q348" s="194">
        <v>0</v>
      </c>
      <c r="R348" s="194">
        <f t="shared" si="82"/>
        <v>0</v>
      </c>
      <c r="S348" s="194">
        <v>0</v>
      </c>
      <c r="T348" s="195">
        <f t="shared" si="83"/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96" t="s">
        <v>193</v>
      </c>
      <c r="AT348" s="196" t="s">
        <v>189</v>
      </c>
      <c r="AU348" s="196" t="s">
        <v>87</v>
      </c>
      <c r="AY348" s="14" t="s">
        <v>186</v>
      </c>
      <c r="BE348" s="197">
        <f t="shared" si="84"/>
        <v>0</v>
      </c>
      <c r="BF348" s="197">
        <f t="shared" si="85"/>
        <v>0</v>
      </c>
      <c r="BG348" s="197">
        <f t="shared" si="86"/>
        <v>0</v>
      </c>
      <c r="BH348" s="197">
        <f t="shared" si="87"/>
        <v>0</v>
      </c>
      <c r="BI348" s="197">
        <f t="shared" si="88"/>
        <v>0</v>
      </c>
      <c r="BJ348" s="14" t="s">
        <v>87</v>
      </c>
      <c r="BK348" s="197">
        <f t="shared" si="89"/>
        <v>0</v>
      </c>
      <c r="BL348" s="14" t="s">
        <v>193</v>
      </c>
      <c r="BM348" s="196" t="s">
        <v>2438</v>
      </c>
    </row>
    <row r="349" spans="1:65" s="2" customFormat="1" ht="16.5" customHeight="1">
      <c r="A349" s="31"/>
      <c r="B349" s="32"/>
      <c r="C349" s="184" t="s">
        <v>2239</v>
      </c>
      <c r="D349" s="184" t="s">
        <v>189</v>
      </c>
      <c r="E349" s="185" t="s">
        <v>2323</v>
      </c>
      <c r="F349" s="186" t="s">
        <v>2324</v>
      </c>
      <c r="G349" s="187" t="s">
        <v>308</v>
      </c>
      <c r="H349" s="188">
        <v>25</v>
      </c>
      <c r="I349" s="189"/>
      <c r="J349" s="190">
        <f t="shared" si="80"/>
        <v>0</v>
      </c>
      <c r="K349" s="191"/>
      <c r="L349" s="36"/>
      <c r="M349" s="192" t="s">
        <v>1</v>
      </c>
      <c r="N349" s="193" t="s">
        <v>44</v>
      </c>
      <c r="O349" s="68"/>
      <c r="P349" s="194">
        <f t="shared" si="81"/>
        <v>0</v>
      </c>
      <c r="Q349" s="194">
        <v>0</v>
      </c>
      <c r="R349" s="194">
        <f t="shared" si="82"/>
        <v>0</v>
      </c>
      <c r="S349" s="194">
        <v>0</v>
      </c>
      <c r="T349" s="195">
        <f t="shared" si="83"/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96" t="s">
        <v>193</v>
      </c>
      <c r="AT349" s="196" t="s">
        <v>189</v>
      </c>
      <c r="AU349" s="196" t="s">
        <v>87</v>
      </c>
      <c r="AY349" s="14" t="s">
        <v>186</v>
      </c>
      <c r="BE349" s="197">
        <f t="shared" si="84"/>
        <v>0</v>
      </c>
      <c r="BF349" s="197">
        <f t="shared" si="85"/>
        <v>0</v>
      </c>
      <c r="BG349" s="197">
        <f t="shared" si="86"/>
        <v>0</v>
      </c>
      <c r="BH349" s="197">
        <f t="shared" si="87"/>
        <v>0</v>
      </c>
      <c r="BI349" s="197">
        <f t="shared" si="88"/>
        <v>0</v>
      </c>
      <c r="BJ349" s="14" t="s">
        <v>87</v>
      </c>
      <c r="BK349" s="197">
        <f t="shared" si="89"/>
        <v>0</v>
      </c>
      <c r="BL349" s="14" t="s">
        <v>193</v>
      </c>
      <c r="BM349" s="196" t="s">
        <v>2439</v>
      </c>
    </row>
    <row r="350" spans="1:65" s="2" customFormat="1" ht="16.5" customHeight="1">
      <c r="A350" s="31"/>
      <c r="B350" s="32"/>
      <c r="C350" s="184" t="s">
        <v>2440</v>
      </c>
      <c r="D350" s="184" t="s">
        <v>189</v>
      </c>
      <c r="E350" s="185" t="s">
        <v>2258</v>
      </c>
      <c r="F350" s="186" t="s">
        <v>2259</v>
      </c>
      <c r="G350" s="187" t="s">
        <v>308</v>
      </c>
      <c r="H350" s="188">
        <v>25</v>
      </c>
      <c r="I350" s="189"/>
      <c r="J350" s="190">
        <f t="shared" si="80"/>
        <v>0</v>
      </c>
      <c r="K350" s="191"/>
      <c r="L350" s="36"/>
      <c r="M350" s="192" t="s">
        <v>1</v>
      </c>
      <c r="N350" s="193" t="s">
        <v>44</v>
      </c>
      <c r="O350" s="68"/>
      <c r="P350" s="194">
        <f t="shared" si="81"/>
        <v>0</v>
      </c>
      <c r="Q350" s="194">
        <v>0</v>
      </c>
      <c r="R350" s="194">
        <f t="shared" si="82"/>
        <v>0</v>
      </c>
      <c r="S350" s="194">
        <v>0</v>
      </c>
      <c r="T350" s="195">
        <f t="shared" si="83"/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96" t="s">
        <v>193</v>
      </c>
      <c r="AT350" s="196" t="s">
        <v>189</v>
      </c>
      <c r="AU350" s="196" t="s">
        <v>87</v>
      </c>
      <c r="AY350" s="14" t="s">
        <v>186</v>
      </c>
      <c r="BE350" s="197">
        <f t="shared" si="84"/>
        <v>0</v>
      </c>
      <c r="BF350" s="197">
        <f t="shared" si="85"/>
        <v>0</v>
      </c>
      <c r="BG350" s="197">
        <f t="shared" si="86"/>
        <v>0</v>
      </c>
      <c r="BH350" s="197">
        <f t="shared" si="87"/>
        <v>0</v>
      </c>
      <c r="BI350" s="197">
        <f t="shared" si="88"/>
        <v>0</v>
      </c>
      <c r="BJ350" s="14" t="s">
        <v>87</v>
      </c>
      <c r="BK350" s="197">
        <f t="shared" si="89"/>
        <v>0</v>
      </c>
      <c r="BL350" s="14" t="s">
        <v>193</v>
      </c>
      <c r="BM350" s="196" t="s">
        <v>2441</v>
      </c>
    </row>
    <row r="351" spans="1:65" s="2" customFormat="1" ht="16.5" customHeight="1">
      <c r="A351" s="31"/>
      <c r="B351" s="32"/>
      <c r="C351" s="184" t="s">
        <v>2242</v>
      </c>
      <c r="D351" s="184" t="s">
        <v>189</v>
      </c>
      <c r="E351" s="185" t="s">
        <v>2255</v>
      </c>
      <c r="F351" s="186" t="s">
        <v>2256</v>
      </c>
      <c r="G351" s="187" t="s">
        <v>308</v>
      </c>
      <c r="H351" s="188">
        <v>320</v>
      </c>
      <c r="I351" s="189"/>
      <c r="J351" s="190">
        <f t="shared" si="80"/>
        <v>0</v>
      </c>
      <c r="K351" s="191"/>
      <c r="L351" s="36"/>
      <c r="M351" s="192" t="s">
        <v>1</v>
      </c>
      <c r="N351" s="193" t="s">
        <v>44</v>
      </c>
      <c r="O351" s="68"/>
      <c r="P351" s="194">
        <f t="shared" si="81"/>
        <v>0</v>
      </c>
      <c r="Q351" s="194">
        <v>0</v>
      </c>
      <c r="R351" s="194">
        <f t="shared" si="82"/>
        <v>0</v>
      </c>
      <c r="S351" s="194">
        <v>0</v>
      </c>
      <c r="T351" s="195">
        <f t="shared" si="83"/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96" t="s">
        <v>193</v>
      </c>
      <c r="AT351" s="196" t="s">
        <v>189</v>
      </c>
      <c r="AU351" s="196" t="s">
        <v>87</v>
      </c>
      <c r="AY351" s="14" t="s">
        <v>186</v>
      </c>
      <c r="BE351" s="197">
        <f t="shared" si="84"/>
        <v>0</v>
      </c>
      <c r="BF351" s="197">
        <f t="shared" si="85"/>
        <v>0</v>
      </c>
      <c r="BG351" s="197">
        <f t="shared" si="86"/>
        <v>0</v>
      </c>
      <c r="BH351" s="197">
        <f t="shared" si="87"/>
        <v>0</v>
      </c>
      <c r="BI351" s="197">
        <f t="shared" si="88"/>
        <v>0</v>
      </c>
      <c r="BJ351" s="14" t="s">
        <v>87</v>
      </c>
      <c r="BK351" s="197">
        <f t="shared" si="89"/>
        <v>0</v>
      </c>
      <c r="BL351" s="14" t="s">
        <v>193</v>
      </c>
      <c r="BM351" s="196" t="s">
        <v>2442</v>
      </c>
    </row>
    <row r="352" spans="1:65" s="2" customFormat="1" ht="16.5" customHeight="1">
      <c r="A352" s="31"/>
      <c r="B352" s="32"/>
      <c r="C352" s="184" t="s">
        <v>2443</v>
      </c>
      <c r="D352" s="184" t="s">
        <v>189</v>
      </c>
      <c r="E352" s="185" t="s">
        <v>2444</v>
      </c>
      <c r="F352" s="186" t="s">
        <v>2445</v>
      </c>
      <c r="G352" s="187" t="s">
        <v>308</v>
      </c>
      <c r="H352" s="188">
        <v>15</v>
      </c>
      <c r="I352" s="189"/>
      <c r="J352" s="190">
        <f t="shared" si="80"/>
        <v>0</v>
      </c>
      <c r="K352" s="191"/>
      <c r="L352" s="36"/>
      <c r="M352" s="192" t="s">
        <v>1</v>
      </c>
      <c r="N352" s="193" t="s">
        <v>44</v>
      </c>
      <c r="O352" s="68"/>
      <c r="P352" s="194">
        <f t="shared" si="81"/>
        <v>0</v>
      </c>
      <c r="Q352" s="194">
        <v>0</v>
      </c>
      <c r="R352" s="194">
        <f t="shared" si="82"/>
        <v>0</v>
      </c>
      <c r="S352" s="194">
        <v>0</v>
      </c>
      <c r="T352" s="195">
        <f t="shared" si="83"/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96" t="s">
        <v>193</v>
      </c>
      <c r="AT352" s="196" t="s">
        <v>189</v>
      </c>
      <c r="AU352" s="196" t="s">
        <v>87</v>
      </c>
      <c r="AY352" s="14" t="s">
        <v>186</v>
      </c>
      <c r="BE352" s="197">
        <f t="shared" si="84"/>
        <v>0</v>
      </c>
      <c r="BF352" s="197">
        <f t="shared" si="85"/>
        <v>0</v>
      </c>
      <c r="BG352" s="197">
        <f t="shared" si="86"/>
        <v>0</v>
      </c>
      <c r="BH352" s="197">
        <f t="shared" si="87"/>
        <v>0</v>
      </c>
      <c r="BI352" s="197">
        <f t="shared" si="88"/>
        <v>0</v>
      </c>
      <c r="BJ352" s="14" t="s">
        <v>87</v>
      </c>
      <c r="BK352" s="197">
        <f t="shared" si="89"/>
        <v>0</v>
      </c>
      <c r="BL352" s="14" t="s">
        <v>193</v>
      </c>
      <c r="BM352" s="196" t="s">
        <v>2446</v>
      </c>
    </row>
    <row r="353" spans="1:65" s="2" customFormat="1" ht="16.5" customHeight="1">
      <c r="A353" s="31"/>
      <c r="B353" s="32"/>
      <c r="C353" s="184" t="s">
        <v>2245</v>
      </c>
      <c r="D353" s="184" t="s">
        <v>189</v>
      </c>
      <c r="E353" s="185" t="s">
        <v>2326</v>
      </c>
      <c r="F353" s="186" t="s">
        <v>2327</v>
      </c>
      <c r="G353" s="187" t="s">
        <v>2131</v>
      </c>
      <c r="H353" s="188">
        <v>1</v>
      </c>
      <c r="I353" s="189"/>
      <c r="J353" s="190">
        <f t="shared" si="80"/>
        <v>0</v>
      </c>
      <c r="K353" s="191"/>
      <c r="L353" s="36"/>
      <c r="M353" s="192" t="s">
        <v>1</v>
      </c>
      <c r="N353" s="193" t="s">
        <v>44</v>
      </c>
      <c r="O353" s="68"/>
      <c r="P353" s="194">
        <f t="shared" si="81"/>
        <v>0</v>
      </c>
      <c r="Q353" s="194">
        <v>0</v>
      </c>
      <c r="R353" s="194">
        <f t="shared" si="82"/>
        <v>0</v>
      </c>
      <c r="S353" s="194">
        <v>0</v>
      </c>
      <c r="T353" s="195">
        <f t="shared" si="83"/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96" t="s">
        <v>193</v>
      </c>
      <c r="AT353" s="196" t="s">
        <v>189</v>
      </c>
      <c r="AU353" s="196" t="s">
        <v>87</v>
      </c>
      <c r="AY353" s="14" t="s">
        <v>186</v>
      </c>
      <c r="BE353" s="197">
        <f t="shared" si="84"/>
        <v>0</v>
      </c>
      <c r="BF353" s="197">
        <f t="shared" si="85"/>
        <v>0</v>
      </c>
      <c r="BG353" s="197">
        <f t="shared" si="86"/>
        <v>0</v>
      </c>
      <c r="BH353" s="197">
        <f t="shared" si="87"/>
        <v>0</v>
      </c>
      <c r="BI353" s="197">
        <f t="shared" si="88"/>
        <v>0</v>
      </c>
      <c r="BJ353" s="14" t="s">
        <v>87</v>
      </c>
      <c r="BK353" s="197">
        <f t="shared" si="89"/>
        <v>0</v>
      </c>
      <c r="BL353" s="14" t="s">
        <v>193</v>
      </c>
      <c r="BM353" s="196" t="s">
        <v>2447</v>
      </c>
    </row>
    <row r="354" spans="1:65" s="2" customFormat="1" ht="16.5" customHeight="1">
      <c r="A354" s="31"/>
      <c r="B354" s="32"/>
      <c r="C354" s="184" t="s">
        <v>2448</v>
      </c>
      <c r="D354" s="184" t="s">
        <v>189</v>
      </c>
      <c r="E354" s="185" t="s">
        <v>2279</v>
      </c>
      <c r="F354" s="186" t="s">
        <v>2280</v>
      </c>
      <c r="G354" s="187" t="s">
        <v>2131</v>
      </c>
      <c r="H354" s="188">
        <v>1</v>
      </c>
      <c r="I354" s="189"/>
      <c r="J354" s="190">
        <f t="shared" si="80"/>
        <v>0</v>
      </c>
      <c r="K354" s="191"/>
      <c r="L354" s="36"/>
      <c r="M354" s="192" t="s">
        <v>1</v>
      </c>
      <c r="N354" s="193" t="s">
        <v>44</v>
      </c>
      <c r="O354" s="68"/>
      <c r="P354" s="194">
        <f t="shared" si="81"/>
        <v>0</v>
      </c>
      <c r="Q354" s="194">
        <v>0</v>
      </c>
      <c r="R354" s="194">
        <f t="shared" si="82"/>
        <v>0</v>
      </c>
      <c r="S354" s="194">
        <v>0</v>
      </c>
      <c r="T354" s="195">
        <f t="shared" si="83"/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96" t="s">
        <v>193</v>
      </c>
      <c r="AT354" s="196" t="s">
        <v>189</v>
      </c>
      <c r="AU354" s="196" t="s">
        <v>87</v>
      </c>
      <c r="AY354" s="14" t="s">
        <v>186</v>
      </c>
      <c r="BE354" s="197">
        <f t="shared" si="84"/>
        <v>0</v>
      </c>
      <c r="BF354" s="197">
        <f t="shared" si="85"/>
        <v>0</v>
      </c>
      <c r="BG354" s="197">
        <f t="shared" si="86"/>
        <v>0</v>
      </c>
      <c r="BH354" s="197">
        <f t="shared" si="87"/>
        <v>0</v>
      </c>
      <c r="BI354" s="197">
        <f t="shared" si="88"/>
        <v>0</v>
      </c>
      <c r="BJ354" s="14" t="s">
        <v>87</v>
      </c>
      <c r="BK354" s="197">
        <f t="shared" si="89"/>
        <v>0</v>
      </c>
      <c r="BL354" s="14" t="s">
        <v>193</v>
      </c>
      <c r="BM354" s="196" t="s">
        <v>2449</v>
      </c>
    </row>
    <row r="355" spans="1:65" s="2" customFormat="1" ht="16.5" customHeight="1">
      <c r="A355" s="31"/>
      <c r="B355" s="32"/>
      <c r="C355" s="184" t="s">
        <v>2248</v>
      </c>
      <c r="D355" s="184" t="s">
        <v>189</v>
      </c>
      <c r="E355" s="185" t="s">
        <v>2282</v>
      </c>
      <c r="F355" s="186" t="s">
        <v>2283</v>
      </c>
      <c r="G355" s="187" t="s">
        <v>2131</v>
      </c>
      <c r="H355" s="188">
        <v>23</v>
      </c>
      <c r="I355" s="189"/>
      <c r="J355" s="190">
        <f t="shared" si="80"/>
        <v>0</v>
      </c>
      <c r="K355" s="191"/>
      <c r="L355" s="36"/>
      <c r="M355" s="192" t="s">
        <v>1</v>
      </c>
      <c r="N355" s="193" t="s">
        <v>44</v>
      </c>
      <c r="O355" s="68"/>
      <c r="P355" s="194">
        <f t="shared" si="81"/>
        <v>0</v>
      </c>
      <c r="Q355" s="194">
        <v>0</v>
      </c>
      <c r="R355" s="194">
        <f t="shared" si="82"/>
        <v>0</v>
      </c>
      <c r="S355" s="194">
        <v>0</v>
      </c>
      <c r="T355" s="195">
        <f t="shared" si="83"/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96" t="s">
        <v>193</v>
      </c>
      <c r="AT355" s="196" t="s">
        <v>189</v>
      </c>
      <c r="AU355" s="196" t="s">
        <v>87</v>
      </c>
      <c r="AY355" s="14" t="s">
        <v>186</v>
      </c>
      <c r="BE355" s="197">
        <f t="shared" si="84"/>
        <v>0</v>
      </c>
      <c r="BF355" s="197">
        <f t="shared" si="85"/>
        <v>0</v>
      </c>
      <c r="BG355" s="197">
        <f t="shared" si="86"/>
        <v>0</v>
      </c>
      <c r="BH355" s="197">
        <f t="shared" si="87"/>
        <v>0</v>
      </c>
      <c r="BI355" s="197">
        <f t="shared" si="88"/>
        <v>0</v>
      </c>
      <c r="BJ355" s="14" t="s">
        <v>87</v>
      </c>
      <c r="BK355" s="197">
        <f t="shared" si="89"/>
        <v>0</v>
      </c>
      <c r="BL355" s="14" t="s">
        <v>193</v>
      </c>
      <c r="BM355" s="196" t="s">
        <v>2450</v>
      </c>
    </row>
    <row r="356" spans="1:65" s="2" customFormat="1" ht="16.5" customHeight="1">
      <c r="A356" s="31"/>
      <c r="B356" s="32"/>
      <c r="C356" s="184" t="s">
        <v>2451</v>
      </c>
      <c r="D356" s="184" t="s">
        <v>189</v>
      </c>
      <c r="E356" s="185" t="s">
        <v>2331</v>
      </c>
      <c r="F356" s="186" t="s">
        <v>2332</v>
      </c>
      <c r="G356" s="187" t="s">
        <v>2131</v>
      </c>
      <c r="H356" s="188">
        <v>2</v>
      </c>
      <c r="I356" s="189"/>
      <c r="J356" s="190">
        <f t="shared" si="80"/>
        <v>0</v>
      </c>
      <c r="K356" s="191"/>
      <c r="L356" s="36"/>
      <c r="M356" s="192" t="s">
        <v>1</v>
      </c>
      <c r="N356" s="193" t="s">
        <v>44</v>
      </c>
      <c r="O356" s="68"/>
      <c r="P356" s="194">
        <f t="shared" si="81"/>
        <v>0</v>
      </c>
      <c r="Q356" s="194">
        <v>0</v>
      </c>
      <c r="R356" s="194">
        <f t="shared" si="82"/>
        <v>0</v>
      </c>
      <c r="S356" s="194">
        <v>0</v>
      </c>
      <c r="T356" s="195">
        <f t="shared" si="83"/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96" t="s">
        <v>193</v>
      </c>
      <c r="AT356" s="196" t="s">
        <v>189</v>
      </c>
      <c r="AU356" s="196" t="s">
        <v>87</v>
      </c>
      <c r="AY356" s="14" t="s">
        <v>186</v>
      </c>
      <c r="BE356" s="197">
        <f t="shared" si="84"/>
        <v>0</v>
      </c>
      <c r="BF356" s="197">
        <f t="shared" si="85"/>
        <v>0</v>
      </c>
      <c r="BG356" s="197">
        <f t="shared" si="86"/>
        <v>0</v>
      </c>
      <c r="BH356" s="197">
        <f t="shared" si="87"/>
        <v>0</v>
      </c>
      <c r="BI356" s="197">
        <f t="shared" si="88"/>
        <v>0</v>
      </c>
      <c r="BJ356" s="14" t="s">
        <v>87</v>
      </c>
      <c r="BK356" s="197">
        <f t="shared" si="89"/>
        <v>0</v>
      </c>
      <c r="BL356" s="14" t="s">
        <v>193</v>
      </c>
      <c r="BM356" s="196" t="s">
        <v>2452</v>
      </c>
    </row>
    <row r="357" spans="1:65" s="2" customFormat="1" ht="16.5" customHeight="1">
      <c r="A357" s="31"/>
      <c r="B357" s="32"/>
      <c r="C357" s="184" t="s">
        <v>2251</v>
      </c>
      <c r="D357" s="184" t="s">
        <v>189</v>
      </c>
      <c r="E357" s="185" t="s">
        <v>2285</v>
      </c>
      <c r="F357" s="186" t="s">
        <v>2286</v>
      </c>
      <c r="G357" s="187" t="s">
        <v>2131</v>
      </c>
      <c r="H357" s="188">
        <v>73</v>
      </c>
      <c r="I357" s="189"/>
      <c r="J357" s="190">
        <f t="shared" si="80"/>
        <v>0</v>
      </c>
      <c r="K357" s="191"/>
      <c r="L357" s="36"/>
      <c r="M357" s="192" t="s">
        <v>1</v>
      </c>
      <c r="N357" s="193" t="s">
        <v>44</v>
      </c>
      <c r="O357" s="68"/>
      <c r="P357" s="194">
        <f t="shared" si="81"/>
        <v>0</v>
      </c>
      <c r="Q357" s="194">
        <v>0</v>
      </c>
      <c r="R357" s="194">
        <f t="shared" si="82"/>
        <v>0</v>
      </c>
      <c r="S357" s="194">
        <v>0</v>
      </c>
      <c r="T357" s="195">
        <f t="shared" si="83"/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96" t="s">
        <v>193</v>
      </c>
      <c r="AT357" s="196" t="s">
        <v>189</v>
      </c>
      <c r="AU357" s="196" t="s">
        <v>87</v>
      </c>
      <c r="AY357" s="14" t="s">
        <v>186</v>
      </c>
      <c r="BE357" s="197">
        <f t="shared" si="84"/>
        <v>0</v>
      </c>
      <c r="BF357" s="197">
        <f t="shared" si="85"/>
        <v>0</v>
      </c>
      <c r="BG357" s="197">
        <f t="shared" si="86"/>
        <v>0</v>
      </c>
      <c r="BH357" s="197">
        <f t="shared" si="87"/>
        <v>0</v>
      </c>
      <c r="BI357" s="197">
        <f t="shared" si="88"/>
        <v>0</v>
      </c>
      <c r="BJ357" s="14" t="s">
        <v>87</v>
      </c>
      <c r="BK357" s="197">
        <f t="shared" si="89"/>
        <v>0</v>
      </c>
      <c r="BL357" s="14" t="s">
        <v>193</v>
      </c>
      <c r="BM357" s="196" t="s">
        <v>2453</v>
      </c>
    </row>
    <row r="358" spans="1:65" s="2" customFormat="1" ht="16.5" customHeight="1">
      <c r="A358" s="31"/>
      <c r="B358" s="32"/>
      <c r="C358" s="184" t="s">
        <v>2454</v>
      </c>
      <c r="D358" s="184" t="s">
        <v>189</v>
      </c>
      <c r="E358" s="185" t="s">
        <v>2335</v>
      </c>
      <c r="F358" s="186" t="s">
        <v>2336</v>
      </c>
      <c r="G358" s="187" t="s">
        <v>2131</v>
      </c>
      <c r="H358" s="188">
        <v>10</v>
      </c>
      <c r="I358" s="189"/>
      <c r="J358" s="190">
        <f t="shared" si="80"/>
        <v>0</v>
      </c>
      <c r="K358" s="191"/>
      <c r="L358" s="36"/>
      <c r="M358" s="192" t="s">
        <v>1</v>
      </c>
      <c r="N358" s="193" t="s">
        <v>44</v>
      </c>
      <c r="O358" s="68"/>
      <c r="P358" s="194">
        <f t="shared" si="81"/>
        <v>0</v>
      </c>
      <c r="Q358" s="194">
        <v>0</v>
      </c>
      <c r="R358" s="194">
        <f t="shared" si="82"/>
        <v>0</v>
      </c>
      <c r="S358" s="194">
        <v>0</v>
      </c>
      <c r="T358" s="195">
        <f t="shared" si="83"/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96" t="s">
        <v>193</v>
      </c>
      <c r="AT358" s="196" t="s">
        <v>189</v>
      </c>
      <c r="AU358" s="196" t="s">
        <v>87</v>
      </c>
      <c r="AY358" s="14" t="s">
        <v>186</v>
      </c>
      <c r="BE358" s="197">
        <f t="shared" si="84"/>
        <v>0</v>
      </c>
      <c r="BF358" s="197">
        <f t="shared" si="85"/>
        <v>0</v>
      </c>
      <c r="BG358" s="197">
        <f t="shared" si="86"/>
        <v>0</v>
      </c>
      <c r="BH358" s="197">
        <f t="shared" si="87"/>
        <v>0</v>
      </c>
      <c r="BI358" s="197">
        <f t="shared" si="88"/>
        <v>0</v>
      </c>
      <c r="BJ358" s="14" t="s">
        <v>87</v>
      </c>
      <c r="BK358" s="197">
        <f t="shared" si="89"/>
        <v>0</v>
      </c>
      <c r="BL358" s="14" t="s">
        <v>193</v>
      </c>
      <c r="BM358" s="196" t="s">
        <v>2455</v>
      </c>
    </row>
    <row r="359" spans="1:65" s="2" customFormat="1" ht="16.5" customHeight="1">
      <c r="A359" s="31"/>
      <c r="B359" s="32"/>
      <c r="C359" s="184" t="s">
        <v>2254</v>
      </c>
      <c r="D359" s="184" t="s">
        <v>189</v>
      </c>
      <c r="E359" s="185" t="s">
        <v>2338</v>
      </c>
      <c r="F359" s="186" t="s">
        <v>2339</v>
      </c>
      <c r="G359" s="187" t="s">
        <v>845</v>
      </c>
      <c r="H359" s="188">
        <v>1</v>
      </c>
      <c r="I359" s="189"/>
      <c r="J359" s="190">
        <f t="shared" si="80"/>
        <v>0</v>
      </c>
      <c r="K359" s="191"/>
      <c r="L359" s="36"/>
      <c r="M359" s="192" t="s">
        <v>1</v>
      </c>
      <c r="N359" s="193" t="s">
        <v>44</v>
      </c>
      <c r="O359" s="68"/>
      <c r="P359" s="194">
        <f t="shared" si="81"/>
        <v>0</v>
      </c>
      <c r="Q359" s="194">
        <v>0</v>
      </c>
      <c r="R359" s="194">
        <f t="shared" si="82"/>
        <v>0</v>
      </c>
      <c r="S359" s="194">
        <v>0</v>
      </c>
      <c r="T359" s="195">
        <f t="shared" si="83"/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96" t="s">
        <v>193</v>
      </c>
      <c r="AT359" s="196" t="s">
        <v>189</v>
      </c>
      <c r="AU359" s="196" t="s">
        <v>87</v>
      </c>
      <c r="AY359" s="14" t="s">
        <v>186</v>
      </c>
      <c r="BE359" s="197">
        <f t="shared" si="84"/>
        <v>0</v>
      </c>
      <c r="BF359" s="197">
        <f t="shared" si="85"/>
        <v>0</v>
      </c>
      <c r="BG359" s="197">
        <f t="shared" si="86"/>
        <v>0</v>
      </c>
      <c r="BH359" s="197">
        <f t="shared" si="87"/>
        <v>0</v>
      </c>
      <c r="BI359" s="197">
        <f t="shared" si="88"/>
        <v>0</v>
      </c>
      <c r="BJ359" s="14" t="s">
        <v>87</v>
      </c>
      <c r="BK359" s="197">
        <f t="shared" si="89"/>
        <v>0</v>
      </c>
      <c r="BL359" s="14" t="s">
        <v>193</v>
      </c>
      <c r="BM359" s="196" t="s">
        <v>2456</v>
      </c>
    </row>
    <row r="360" spans="1:65" s="2" customFormat="1" ht="16.5" customHeight="1">
      <c r="A360" s="31"/>
      <c r="B360" s="32"/>
      <c r="C360" s="184" t="s">
        <v>2457</v>
      </c>
      <c r="D360" s="184" t="s">
        <v>189</v>
      </c>
      <c r="E360" s="185" t="s">
        <v>2341</v>
      </c>
      <c r="F360" s="186" t="s">
        <v>2342</v>
      </c>
      <c r="G360" s="187" t="s">
        <v>845</v>
      </c>
      <c r="H360" s="188">
        <v>1</v>
      </c>
      <c r="I360" s="189"/>
      <c r="J360" s="190">
        <f t="shared" si="80"/>
        <v>0</v>
      </c>
      <c r="K360" s="191"/>
      <c r="L360" s="36"/>
      <c r="M360" s="192" t="s">
        <v>1</v>
      </c>
      <c r="N360" s="193" t="s">
        <v>44</v>
      </c>
      <c r="O360" s="68"/>
      <c r="P360" s="194">
        <f t="shared" si="81"/>
        <v>0</v>
      </c>
      <c r="Q360" s="194">
        <v>0</v>
      </c>
      <c r="R360" s="194">
        <f t="shared" si="82"/>
        <v>0</v>
      </c>
      <c r="S360" s="194">
        <v>0</v>
      </c>
      <c r="T360" s="195">
        <f t="shared" si="83"/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96" t="s">
        <v>193</v>
      </c>
      <c r="AT360" s="196" t="s">
        <v>189</v>
      </c>
      <c r="AU360" s="196" t="s">
        <v>87</v>
      </c>
      <c r="AY360" s="14" t="s">
        <v>186</v>
      </c>
      <c r="BE360" s="197">
        <f t="shared" si="84"/>
        <v>0</v>
      </c>
      <c r="BF360" s="197">
        <f t="shared" si="85"/>
        <v>0</v>
      </c>
      <c r="BG360" s="197">
        <f t="shared" si="86"/>
        <v>0</v>
      </c>
      <c r="BH360" s="197">
        <f t="shared" si="87"/>
        <v>0</v>
      </c>
      <c r="BI360" s="197">
        <f t="shared" si="88"/>
        <v>0</v>
      </c>
      <c r="BJ360" s="14" t="s">
        <v>87</v>
      </c>
      <c r="BK360" s="197">
        <f t="shared" si="89"/>
        <v>0</v>
      </c>
      <c r="BL360" s="14" t="s">
        <v>193</v>
      </c>
      <c r="BM360" s="196" t="s">
        <v>2458</v>
      </c>
    </row>
    <row r="361" spans="1:65" s="2" customFormat="1" ht="16.5" customHeight="1">
      <c r="A361" s="31"/>
      <c r="B361" s="32"/>
      <c r="C361" s="184" t="s">
        <v>2257</v>
      </c>
      <c r="D361" s="184" t="s">
        <v>189</v>
      </c>
      <c r="E361" s="185" t="s">
        <v>2344</v>
      </c>
      <c r="F361" s="186" t="s">
        <v>2345</v>
      </c>
      <c r="G361" s="187" t="s">
        <v>845</v>
      </c>
      <c r="H361" s="188">
        <v>2</v>
      </c>
      <c r="I361" s="189"/>
      <c r="J361" s="190">
        <f t="shared" si="80"/>
        <v>0</v>
      </c>
      <c r="K361" s="191"/>
      <c r="L361" s="36"/>
      <c r="M361" s="192" t="s">
        <v>1</v>
      </c>
      <c r="N361" s="193" t="s">
        <v>44</v>
      </c>
      <c r="O361" s="68"/>
      <c r="P361" s="194">
        <f t="shared" si="81"/>
        <v>0</v>
      </c>
      <c r="Q361" s="194">
        <v>0</v>
      </c>
      <c r="R361" s="194">
        <f t="shared" si="82"/>
        <v>0</v>
      </c>
      <c r="S361" s="194">
        <v>0</v>
      </c>
      <c r="T361" s="195">
        <f t="shared" si="83"/>
        <v>0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96" t="s">
        <v>193</v>
      </c>
      <c r="AT361" s="196" t="s">
        <v>189</v>
      </c>
      <c r="AU361" s="196" t="s">
        <v>87</v>
      </c>
      <c r="AY361" s="14" t="s">
        <v>186</v>
      </c>
      <c r="BE361" s="197">
        <f t="shared" si="84"/>
        <v>0</v>
      </c>
      <c r="BF361" s="197">
        <f t="shared" si="85"/>
        <v>0</v>
      </c>
      <c r="BG361" s="197">
        <f t="shared" si="86"/>
        <v>0</v>
      </c>
      <c r="BH361" s="197">
        <f t="shared" si="87"/>
        <v>0</v>
      </c>
      <c r="BI361" s="197">
        <f t="shared" si="88"/>
        <v>0</v>
      </c>
      <c r="BJ361" s="14" t="s">
        <v>87</v>
      </c>
      <c r="BK361" s="197">
        <f t="shared" si="89"/>
        <v>0</v>
      </c>
      <c r="BL361" s="14" t="s">
        <v>193</v>
      </c>
      <c r="BM361" s="196" t="s">
        <v>2459</v>
      </c>
    </row>
    <row r="362" spans="1:65" s="2" customFormat="1" ht="16.5" customHeight="1">
      <c r="A362" s="31"/>
      <c r="B362" s="32"/>
      <c r="C362" s="184" t="s">
        <v>2460</v>
      </c>
      <c r="D362" s="184" t="s">
        <v>189</v>
      </c>
      <c r="E362" s="185" t="s">
        <v>2347</v>
      </c>
      <c r="F362" s="186" t="s">
        <v>2348</v>
      </c>
      <c r="G362" s="187" t="s">
        <v>308</v>
      </c>
      <c r="H362" s="188">
        <v>15</v>
      </c>
      <c r="I362" s="189"/>
      <c r="J362" s="190">
        <f t="shared" si="80"/>
        <v>0</v>
      </c>
      <c r="K362" s="191"/>
      <c r="L362" s="36"/>
      <c r="M362" s="192" t="s">
        <v>1</v>
      </c>
      <c r="N362" s="193" t="s">
        <v>44</v>
      </c>
      <c r="O362" s="68"/>
      <c r="P362" s="194">
        <f t="shared" si="81"/>
        <v>0</v>
      </c>
      <c r="Q362" s="194">
        <v>0</v>
      </c>
      <c r="R362" s="194">
        <f t="shared" si="82"/>
        <v>0</v>
      </c>
      <c r="S362" s="194">
        <v>0</v>
      </c>
      <c r="T362" s="195">
        <f t="shared" si="83"/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96" t="s">
        <v>193</v>
      </c>
      <c r="AT362" s="196" t="s">
        <v>189</v>
      </c>
      <c r="AU362" s="196" t="s">
        <v>87</v>
      </c>
      <c r="AY362" s="14" t="s">
        <v>186</v>
      </c>
      <c r="BE362" s="197">
        <f t="shared" si="84"/>
        <v>0</v>
      </c>
      <c r="BF362" s="197">
        <f t="shared" si="85"/>
        <v>0</v>
      </c>
      <c r="BG362" s="197">
        <f t="shared" si="86"/>
        <v>0</v>
      </c>
      <c r="BH362" s="197">
        <f t="shared" si="87"/>
        <v>0</v>
      </c>
      <c r="BI362" s="197">
        <f t="shared" si="88"/>
        <v>0</v>
      </c>
      <c r="BJ362" s="14" t="s">
        <v>87</v>
      </c>
      <c r="BK362" s="197">
        <f t="shared" si="89"/>
        <v>0</v>
      </c>
      <c r="BL362" s="14" t="s">
        <v>193</v>
      </c>
      <c r="BM362" s="196" t="s">
        <v>2461</v>
      </c>
    </row>
    <row r="363" spans="1:65" s="2" customFormat="1" ht="16.5" customHeight="1">
      <c r="A363" s="31"/>
      <c r="B363" s="32"/>
      <c r="C363" s="184" t="s">
        <v>2260</v>
      </c>
      <c r="D363" s="184" t="s">
        <v>189</v>
      </c>
      <c r="E363" s="185" t="s">
        <v>2350</v>
      </c>
      <c r="F363" s="186" t="s">
        <v>2351</v>
      </c>
      <c r="G363" s="187" t="s">
        <v>308</v>
      </c>
      <c r="H363" s="188">
        <v>20</v>
      </c>
      <c r="I363" s="189"/>
      <c r="J363" s="190">
        <f t="shared" si="80"/>
        <v>0</v>
      </c>
      <c r="K363" s="191"/>
      <c r="L363" s="36"/>
      <c r="M363" s="192" t="s">
        <v>1</v>
      </c>
      <c r="N363" s="193" t="s">
        <v>44</v>
      </c>
      <c r="O363" s="68"/>
      <c r="P363" s="194">
        <f t="shared" si="81"/>
        <v>0</v>
      </c>
      <c r="Q363" s="194">
        <v>0</v>
      </c>
      <c r="R363" s="194">
        <f t="shared" si="82"/>
        <v>0</v>
      </c>
      <c r="S363" s="194">
        <v>0</v>
      </c>
      <c r="T363" s="195">
        <f t="shared" si="83"/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96" t="s">
        <v>193</v>
      </c>
      <c r="AT363" s="196" t="s">
        <v>189</v>
      </c>
      <c r="AU363" s="196" t="s">
        <v>87</v>
      </c>
      <c r="AY363" s="14" t="s">
        <v>186</v>
      </c>
      <c r="BE363" s="197">
        <f t="shared" si="84"/>
        <v>0</v>
      </c>
      <c r="BF363" s="197">
        <f t="shared" si="85"/>
        <v>0</v>
      </c>
      <c r="BG363" s="197">
        <f t="shared" si="86"/>
        <v>0</v>
      </c>
      <c r="BH363" s="197">
        <f t="shared" si="87"/>
        <v>0</v>
      </c>
      <c r="BI363" s="197">
        <f t="shared" si="88"/>
        <v>0</v>
      </c>
      <c r="BJ363" s="14" t="s">
        <v>87</v>
      </c>
      <c r="BK363" s="197">
        <f t="shared" si="89"/>
        <v>0</v>
      </c>
      <c r="BL363" s="14" t="s">
        <v>193</v>
      </c>
      <c r="BM363" s="196" t="s">
        <v>2462</v>
      </c>
    </row>
    <row r="364" spans="1:65" s="2" customFormat="1" ht="16.5" customHeight="1">
      <c r="A364" s="31"/>
      <c r="B364" s="32"/>
      <c r="C364" s="184" t="s">
        <v>2463</v>
      </c>
      <c r="D364" s="184" t="s">
        <v>189</v>
      </c>
      <c r="E364" s="185" t="s">
        <v>2353</v>
      </c>
      <c r="F364" s="186" t="s">
        <v>2354</v>
      </c>
      <c r="G364" s="187" t="s">
        <v>2131</v>
      </c>
      <c r="H364" s="188">
        <v>1</v>
      </c>
      <c r="I364" s="189"/>
      <c r="J364" s="190">
        <f t="shared" si="80"/>
        <v>0</v>
      </c>
      <c r="K364" s="191"/>
      <c r="L364" s="36"/>
      <c r="M364" s="192" t="s">
        <v>1</v>
      </c>
      <c r="N364" s="193" t="s">
        <v>44</v>
      </c>
      <c r="O364" s="68"/>
      <c r="P364" s="194">
        <f t="shared" si="81"/>
        <v>0</v>
      </c>
      <c r="Q364" s="194">
        <v>0</v>
      </c>
      <c r="R364" s="194">
        <f t="shared" si="82"/>
        <v>0</v>
      </c>
      <c r="S364" s="194">
        <v>0</v>
      </c>
      <c r="T364" s="195">
        <f t="shared" si="83"/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96" t="s">
        <v>193</v>
      </c>
      <c r="AT364" s="196" t="s">
        <v>189</v>
      </c>
      <c r="AU364" s="196" t="s">
        <v>87</v>
      </c>
      <c r="AY364" s="14" t="s">
        <v>186</v>
      </c>
      <c r="BE364" s="197">
        <f t="shared" si="84"/>
        <v>0</v>
      </c>
      <c r="BF364" s="197">
        <f t="shared" si="85"/>
        <v>0</v>
      </c>
      <c r="BG364" s="197">
        <f t="shared" si="86"/>
        <v>0</v>
      </c>
      <c r="BH364" s="197">
        <f t="shared" si="87"/>
        <v>0</v>
      </c>
      <c r="BI364" s="197">
        <f t="shared" si="88"/>
        <v>0</v>
      </c>
      <c r="BJ364" s="14" t="s">
        <v>87</v>
      </c>
      <c r="BK364" s="197">
        <f t="shared" si="89"/>
        <v>0</v>
      </c>
      <c r="BL364" s="14" t="s">
        <v>193</v>
      </c>
      <c r="BM364" s="196" t="s">
        <v>2464</v>
      </c>
    </row>
    <row r="365" spans="1:65" s="2" customFormat="1" ht="16.5" customHeight="1">
      <c r="A365" s="31"/>
      <c r="B365" s="32"/>
      <c r="C365" s="184" t="s">
        <v>2263</v>
      </c>
      <c r="D365" s="184" t="s">
        <v>189</v>
      </c>
      <c r="E365" s="185" t="s">
        <v>2465</v>
      </c>
      <c r="F365" s="186" t="s">
        <v>2466</v>
      </c>
      <c r="G365" s="187" t="s">
        <v>2131</v>
      </c>
      <c r="H365" s="188">
        <v>1</v>
      </c>
      <c r="I365" s="189"/>
      <c r="J365" s="190">
        <f t="shared" si="80"/>
        <v>0</v>
      </c>
      <c r="K365" s="191"/>
      <c r="L365" s="36"/>
      <c r="M365" s="192" t="s">
        <v>1</v>
      </c>
      <c r="N365" s="193" t="s">
        <v>44</v>
      </c>
      <c r="O365" s="68"/>
      <c r="P365" s="194">
        <f t="shared" si="81"/>
        <v>0</v>
      </c>
      <c r="Q365" s="194">
        <v>0</v>
      </c>
      <c r="R365" s="194">
        <f t="shared" si="82"/>
        <v>0</v>
      </c>
      <c r="S365" s="194">
        <v>0</v>
      </c>
      <c r="T365" s="195">
        <f t="shared" si="83"/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96" t="s">
        <v>193</v>
      </c>
      <c r="AT365" s="196" t="s">
        <v>189</v>
      </c>
      <c r="AU365" s="196" t="s">
        <v>87</v>
      </c>
      <c r="AY365" s="14" t="s">
        <v>186</v>
      </c>
      <c r="BE365" s="197">
        <f t="shared" si="84"/>
        <v>0</v>
      </c>
      <c r="BF365" s="197">
        <f t="shared" si="85"/>
        <v>0</v>
      </c>
      <c r="BG365" s="197">
        <f t="shared" si="86"/>
        <v>0</v>
      </c>
      <c r="BH365" s="197">
        <f t="shared" si="87"/>
        <v>0</v>
      </c>
      <c r="BI365" s="197">
        <f t="shared" si="88"/>
        <v>0</v>
      </c>
      <c r="BJ365" s="14" t="s">
        <v>87</v>
      </c>
      <c r="BK365" s="197">
        <f t="shared" si="89"/>
        <v>0</v>
      </c>
      <c r="BL365" s="14" t="s">
        <v>193</v>
      </c>
      <c r="BM365" s="196" t="s">
        <v>2467</v>
      </c>
    </row>
    <row r="366" spans="1:65" s="2" customFormat="1" ht="16.5" customHeight="1">
      <c r="A366" s="31"/>
      <c r="B366" s="32"/>
      <c r="C366" s="184" t="s">
        <v>2468</v>
      </c>
      <c r="D366" s="184" t="s">
        <v>189</v>
      </c>
      <c r="E366" s="185" t="s">
        <v>2359</v>
      </c>
      <c r="F366" s="186" t="s">
        <v>2360</v>
      </c>
      <c r="G366" s="187" t="s">
        <v>308</v>
      </c>
      <c r="H366" s="188">
        <v>180</v>
      </c>
      <c r="I366" s="189"/>
      <c r="J366" s="190">
        <f t="shared" si="80"/>
        <v>0</v>
      </c>
      <c r="K366" s="191"/>
      <c r="L366" s="36"/>
      <c r="M366" s="192" t="s">
        <v>1</v>
      </c>
      <c r="N366" s="193" t="s">
        <v>44</v>
      </c>
      <c r="O366" s="68"/>
      <c r="P366" s="194">
        <f t="shared" si="81"/>
        <v>0</v>
      </c>
      <c r="Q366" s="194">
        <v>0</v>
      </c>
      <c r="R366" s="194">
        <f t="shared" si="82"/>
        <v>0</v>
      </c>
      <c r="S366" s="194">
        <v>0</v>
      </c>
      <c r="T366" s="195">
        <f t="shared" si="83"/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96" t="s">
        <v>193</v>
      </c>
      <c r="AT366" s="196" t="s">
        <v>189</v>
      </c>
      <c r="AU366" s="196" t="s">
        <v>87</v>
      </c>
      <c r="AY366" s="14" t="s">
        <v>186</v>
      </c>
      <c r="BE366" s="197">
        <f t="shared" si="84"/>
        <v>0</v>
      </c>
      <c r="BF366" s="197">
        <f t="shared" si="85"/>
        <v>0</v>
      </c>
      <c r="BG366" s="197">
        <f t="shared" si="86"/>
        <v>0</v>
      </c>
      <c r="BH366" s="197">
        <f t="shared" si="87"/>
        <v>0</v>
      </c>
      <c r="BI366" s="197">
        <f t="shared" si="88"/>
        <v>0</v>
      </c>
      <c r="BJ366" s="14" t="s">
        <v>87</v>
      </c>
      <c r="BK366" s="197">
        <f t="shared" si="89"/>
        <v>0</v>
      </c>
      <c r="BL366" s="14" t="s">
        <v>193</v>
      </c>
      <c r="BM366" s="196" t="s">
        <v>2469</v>
      </c>
    </row>
    <row r="367" spans="1:65" s="2" customFormat="1" ht="16.5" customHeight="1">
      <c r="A367" s="31"/>
      <c r="B367" s="32"/>
      <c r="C367" s="184" t="s">
        <v>2266</v>
      </c>
      <c r="D367" s="184" t="s">
        <v>189</v>
      </c>
      <c r="E367" s="185" t="s">
        <v>2362</v>
      </c>
      <c r="F367" s="186" t="s">
        <v>2363</v>
      </c>
      <c r="G367" s="187" t="s">
        <v>308</v>
      </c>
      <c r="H367" s="188">
        <v>10</v>
      </c>
      <c r="I367" s="189"/>
      <c r="J367" s="190">
        <f t="shared" si="80"/>
        <v>0</v>
      </c>
      <c r="K367" s="191"/>
      <c r="L367" s="36"/>
      <c r="M367" s="192" t="s">
        <v>1</v>
      </c>
      <c r="N367" s="193" t="s">
        <v>44</v>
      </c>
      <c r="O367" s="68"/>
      <c r="P367" s="194">
        <f t="shared" si="81"/>
        <v>0</v>
      </c>
      <c r="Q367" s="194">
        <v>0</v>
      </c>
      <c r="R367" s="194">
        <f t="shared" si="82"/>
        <v>0</v>
      </c>
      <c r="S367" s="194">
        <v>0</v>
      </c>
      <c r="T367" s="195">
        <f t="shared" si="83"/>
        <v>0</v>
      </c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R367" s="196" t="s">
        <v>193</v>
      </c>
      <c r="AT367" s="196" t="s">
        <v>189</v>
      </c>
      <c r="AU367" s="196" t="s">
        <v>87</v>
      </c>
      <c r="AY367" s="14" t="s">
        <v>186</v>
      </c>
      <c r="BE367" s="197">
        <f t="shared" si="84"/>
        <v>0</v>
      </c>
      <c r="BF367" s="197">
        <f t="shared" si="85"/>
        <v>0</v>
      </c>
      <c r="BG367" s="197">
        <f t="shared" si="86"/>
        <v>0</v>
      </c>
      <c r="BH367" s="197">
        <f t="shared" si="87"/>
        <v>0</v>
      </c>
      <c r="BI367" s="197">
        <f t="shared" si="88"/>
        <v>0</v>
      </c>
      <c r="BJ367" s="14" t="s">
        <v>87</v>
      </c>
      <c r="BK367" s="197">
        <f t="shared" si="89"/>
        <v>0</v>
      </c>
      <c r="BL367" s="14" t="s">
        <v>193</v>
      </c>
      <c r="BM367" s="196" t="s">
        <v>2470</v>
      </c>
    </row>
    <row r="368" spans="1:65" s="2" customFormat="1" ht="16.5" customHeight="1">
      <c r="A368" s="31"/>
      <c r="B368" s="32"/>
      <c r="C368" s="184" t="s">
        <v>2471</v>
      </c>
      <c r="D368" s="184" t="s">
        <v>189</v>
      </c>
      <c r="E368" s="185" t="s">
        <v>2365</v>
      </c>
      <c r="F368" s="186" t="s">
        <v>2366</v>
      </c>
      <c r="G368" s="187" t="s">
        <v>308</v>
      </c>
      <c r="H368" s="188">
        <v>8</v>
      </c>
      <c r="I368" s="189"/>
      <c r="J368" s="190">
        <f t="shared" si="80"/>
        <v>0</v>
      </c>
      <c r="K368" s="191"/>
      <c r="L368" s="36"/>
      <c r="M368" s="192" t="s">
        <v>1</v>
      </c>
      <c r="N368" s="193" t="s">
        <v>44</v>
      </c>
      <c r="O368" s="68"/>
      <c r="P368" s="194">
        <f t="shared" si="81"/>
        <v>0</v>
      </c>
      <c r="Q368" s="194">
        <v>0</v>
      </c>
      <c r="R368" s="194">
        <f t="shared" si="82"/>
        <v>0</v>
      </c>
      <c r="S368" s="194">
        <v>0</v>
      </c>
      <c r="T368" s="195">
        <f t="shared" si="83"/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96" t="s">
        <v>193</v>
      </c>
      <c r="AT368" s="196" t="s">
        <v>189</v>
      </c>
      <c r="AU368" s="196" t="s">
        <v>87</v>
      </c>
      <c r="AY368" s="14" t="s">
        <v>186</v>
      </c>
      <c r="BE368" s="197">
        <f t="shared" si="84"/>
        <v>0</v>
      </c>
      <c r="BF368" s="197">
        <f t="shared" si="85"/>
        <v>0</v>
      </c>
      <c r="BG368" s="197">
        <f t="shared" si="86"/>
        <v>0</v>
      </c>
      <c r="BH368" s="197">
        <f t="shared" si="87"/>
        <v>0</v>
      </c>
      <c r="BI368" s="197">
        <f t="shared" si="88"/>
        <v>0</v>
      </c>
      <c r="BJ368" s="14" t="s">
        <v>87</v>
      </c>
      <c r="BK368" s="197">
        <f t="shared" si="89"/>
        <v>0</v>
      </c>
      <c r="BL368" s="14" t="s">
        <v>193</v>
      </c>
      <c r="BM368" s="196" t="s">
        <v>2472</v>
      </c>
    </row>
    <row r="369" spans="1:65" s="2" customFormat="1" ht="16.5" customHeight="1">
      <c r="A369" s="31"/>
      <c r="B369" s="32"/>
      <c r="C369" s="184" t="s">
        <v>2269</v>
      </c>
      <c r="D369" s="184" t="s">
        <v>189</v>
      </c>
      <c r="E369" s="185" t="s">
        <v>2368</v>
      </c>
      <c r="F369" s="186" t="s">
        <v>2369</v>
      </c>
      <c r="G369" s="187" t="s">
        <v>2131</v>
      </c>
      <c r="H369" s="188">
        <v>1</v>
      </c>
      <c r="I369" s="189"/>
      <c r="J369" s="190">
        <f t="shared" si="80"/>
        <v>0</v>
      </c>
      <c r="K369" s="191"/>
      <c r="L369" s="36"/>
      <c r="M369" s="192" t="s">
        <v>1</v>
      </c>
      <c r="N369" s="193" t="s">
        <v>44</v>
      </c>
      <c r="O369" s="68"/>
      <c r="P369" s="194">
        <f t="shared" si="81"/>
        <v>0</v>
      </c>
      <c r="Q369" s="194">
        <v>0</v>
      </c>
      <c r="R369" s="194">
        <f t="shared" si="82"/>
        <v>0</v>
      </c>
      <c r="S369" s="194">
        <v>0</v>
      </c>
      <c r="T369" s="195">
        <f t="shared" si="83"/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96" t="s">
        <v>193</v>
      </c>
      <c r="AT369" s="196" t="s">
        <v>189</v>
      </c>
      <c r="AU369" s="196" t="s">
        <v>87</v>
      </c>
      <c r="AY369" s="14" t="s">
        <v>186</v>
      </c>
      <c r="BE369" s="197">
        <f t="shared" si="84"/>
        <v>0</v>
      </c>
      <c r="BF369" s="197">
        <f t="shared" si="85"/>
        <v>0</v>
      </c>
      <c r="BG369" s="197">
        <f t="shared" si="86"/>
        <v>0</v>
      </c>
      <c r="BH369" s="197">
        <f t="shared" si="87"/>
        <v>0</v>
      </c>
      <c r="BI369" s="197">
        <f t="shared" si="88"/>
        <v>0</v>
      </c>
      <c r="BJ369" s="14" t="s">
        <v>87</v>
      </c>
      <c r="BK369" s="197">
        <f t="shared" si="89"/>
        <v>0</v>
      </c>
      <c r="BL369" s="14" t="s">
        <v>193</v>
      </c>
      <c r="BM369" s="196" t="s">
        <v>2473</v>
      </c>
    </row>
    <row r="370" spans="2:63" s="12" customFormat="1" ht="25.9" customHeight="1">
      <c r="B370" s="168"/>
      <c r="C370" s="169"/>
      <c r="D370" s="170" t="s">
        <v>78</v>
      </c>
      <c r="E370" s="171" t="s">
        <v>2474</v>
      </c>
      <c r="F370" s="171" t="s">
        <v>2475</v>
      </c>
      <c r="G370" s="169"/>
      <c r="H370" s="169"/>
      <c r="I370" s="172"/>
      <c r="J370" s="173">
        <f>BK370</f>
        <v>0</v>
      </c>
      <c r="K370" s="169"/>
      <c r="L370" s="174"/>
      <c r="M370" s="175"/>
      <c r="N370" s="176"/>
      <c r="O370" s="176"/>
      <c r="P370" s="177">
        <f>SUM(P371:P407)</f>
        <v>0</v>
      </c>
      <c r="Q370" s="176"/>
      <c r="R370" s="177">
        <f>SUM(R371:R407)</f>
        <v>0</v>
      </c>
      <c r="S370" s="176"/>
      <c r="T370" s="178">
        <f>SUM(T371:T407)</f>
        <v>0</v>
      </c>
      <c r="AR370" s="179" t="s">
        <v>87</v>
      </c>
      <c r="AT370" s="180" t="s">
        <v>78</v>
      </c>
      <c r="AU370" s="180" t="s">
        <v>79</v>
      </c>
      <c r="AY370" s="179" t="s">
        <v>186</v>
      </c>
      <c r="BK370" s="181">
        <f>SUM(BK371:BK407)</f>
        <v>0</v>
      </c>
    </row>
    <row r="371" spans="1:65" s="2" customFormat="1" ht="16.5" customHeight="1">
      <c r="A371" s="31"/>
      <c r="B371" s="32"/>
      <c r="C371" s="184" t="s">
        <v>2476</v>
      </c>
      <c r="D371" s="184" t="s">
        <v>189</v>
      </c>
      <c r="E371" s="185" t="s">
        <v>2214</v>
      </c>
      <c r="F371" s="186" t="s">
        <v>2215</v>
      </c>
      <c r="G371" s="187" t="s">
        <v>2131</v>
      </c>
      <c r="H371" s="188">
        <v>43</v>
      </c>
      <c r="I371" s="189"/>
      <c r="J371" s="190">
        <f aca="true" t="shared" si="90" ref="J371:J407">ROUND(I371*H371,1)</f>
        <v>0</v>
      </c>
      <c r="K371" s="191"/>
      <c r="L371" s="36"/>
      <c r="M371" s="192" t="s">
        <v>1</v>
      </c>
      <c r="N371" s="193" t="s">
        <v>44</v>
      </c>
      <c r="O371" s="68"/>
      <c r="P371" s="194">
        <f aca="true" t="shared" si="91" ref="P371:P407">O371*H371</f>
        <v>0</v>
      </c>
      <c r="Q371" s="194">
        <v>0</v>
      </c>
      <c r="R371" s="194">
        <f aca="true" t="shared" si="92" ref="R371:R407">Q371*H371</f>
        <v>0</v>
      </c>
      <c r="S371" s="194">
        <v>0</v>
      </c>
      <c r="T371" s="195">
        <f aca="true" t="shared" si="93" ref="T371:T407">S371*H371</f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96" t="s">
        <v>193</v>
      </c>
      <c r="AT371" s="196" t="s">
        <v>189</v>
      </c>
      <c r="AU371" s="196" t="s">
        <v>87</v>
      </c>
      <c r="AY371" s="14" t="s">
        <v>186</v>
      </c>
      <c r="BE371" s="197">
        <f aca="true" t="shared" si="94" ref="BE371:BE407">IF(N371="základní",J371,0)</f>
        <v>0</v>
      </c>
      <c r="BF371" s="197">
        <f aca="true" t="shared" si="95" ref="BF371:BF407">IF(N371="snížená",J371,0)</f>
        <v>0</v>
      </c>
      <c r="BG371" s="197">
        <f aca="true" t="shared" si="96" ref="BG371:BG407">IF(N371="zákl. přenesená",J371,0)</f>
        <v>0</v>
      </c>
      <c r="BH371" s="197">
        <f aca="true" t="shared" si="97" ref="BH371:BH407">IF(N371="sníž. přenesená",J371,0)</f>
        <v>0</v>
      </c>
      <c r="BI371" s="197">
        <f aca="true" t="shared" si="98" ref="BI371:BI407">IF(N371="nulová",J371,0)</f>
        <v>0</v>
      </c>
      <c r="BJ371" s="14" t="s">
        <v>87</v>
      </c>
      <c r="BK371" s="197">
        <f aca="true" t="shared" si="99" ref="BK371:BK407">ROUND(I371*H371,1)</f>
        <v>0</v>
      </c>
      <c r="BL371" s="14" t="s">
        <v>193</v>
      </c>
      <c r="BM371" s="196" t="s">
        <v>2477</v>
      </c>
    </row>
    <row r="372" spans="1:65" s="2" customFormat="1" ht="16.5" customHeight="1">
      <c r="A372" s="31"/>
      <c r="B372" s="32"/>
      <c r="C372" s="184" t="s">
        <v>2272</v>
      </c>
      <c r="D372" s="184" t="s">
        <v>189</v>
      </c>
      <c r="E372" s="185" t="s">
        <v>2216</v>
      </c>
      <c r="F372" s="186" t="s">
        <v>2217</v>
      </c>
      <c r="G372" s="187" t="s">
        <v>2131</v>
      </c>
      <c r="H372" s="188">
        <v>1</v>
      </c>
      <c r="I372" s="189"/>
      <c r="J372" s="190">
        <f t="shared" si="90"/>
        <v>0</v>
      </c>
      <c r="K372" s="191"/>
      <c r="L372" s="36"/>
      <c r="M372" s="192" t="s">
        <v>1</v>
      </c>
      <c r="N372" s="193" t="s">
        <v>44</v>
      </c>
      <c r="O372" s="68"/>
      <c r="P372" s="194">
        <f t="shared" si="91"/>
        <v>0</v>
      </c>
      <c r="Q372" s="194">
        <v>0</v>
      </c>
      <c r="R372" s="194">
        <f t="shared" si="92"/>
        <v>0</v>
      </c>
      <c r="S372" s="194">
        <v>0</v>
      </c>
      <c r="T372" s="195">
        <f t="shared" si="93"/>
        <v>0</v>
      </c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196" t="s">
        <v>193</v>
      </c>
      <c r="AT372" s="196" t="s">
        <v>189</v>
      </c>
      <c r="AU372" s="196" t="s">
        <v>87</v>
      </c>
      <c r="AY372" s="14" t="s">
        <v>186</v>
      </c>
      <c r="BE372" s="197">
        <f t="shared" si="94"/>
        <v>0</v>
      </c>
      <c r="BF372" s="197">
        <f t="shared" si="95"/>
        <v>0</v>
      </c>
      <c r="BG372" s="197">
        <f t="shared" si="96"/>
        <v>0</v>
      </c>
      <c r="BH372" s="197">
        <f t="shared" si="97"/>
        <v>0</v>
      </c>
      <c r="BI372" s="197">
        <f t="shared" si="98"/>
        <v>0</v>
      </c>
      <c r="BJ372" s="14" t="s">
        <v>87</v>
      </c>
      <c r="BK372" s="197">
        <f t="shared" si="99"/>
        <v>0</v>
      </c>
      <c r="BL372" s="14" t="s">
        <v>193</v>
      </c>
      <c r="BM372" s="196" t="s">
        <v>2478</v>
      </c>
    </row>
    <row r="373" spans="1:65" s="2" customFormat="1" ht="16.5" customHeight="1">
      <c r="A373" s="31"/>
      <c r="B373" s="32"/>
      <c r="C373" s="184" t="s">
        <v>2479</v>
      </c>
      <c r="D373" s="184" t="s">
        <v>189</v>
      </c>
      <c r="E373" s="185" t="s">
        <v>2218</v>
      </c>
      <c r="F373" s="186" t="s">
        <v>2219</v>
      </c>
      <c r="G373" s="187" t="s">
        <v>2131</v>
      </c>
      <c r="H373" s="188">
        <v>1</v>
      </c>
      <c r="I373" s="189"/>
      <c r="J373" s="190">
        <f t="shared" si="90"/>
        <v>0</v>
      </c>
      <c r="K373" s="191"/>
      <c r="L373" s="36"/>
      <c r="M373" s="192" t="s">
        <v>1</v>
      </c>
      <c r="N373" s="193" t="s">
        <v>44</v>
      </c>
      <c r="O373" s="68"/>
      <c r="P373" s="194">
        <f t="shared" si="91"/>
        <v>0</v>
      </c>
      <c r="Q373" s="194">
        <v>0</v>
      </c>
      <c r="R373" s="194">
        <f t="shared" si="92"/>
        <v>0</v>
      </c>
      <c r="S373" s="194">
        <v>0</v>
      </c>
      <c r="T373" s="195">
        <f t="shared" si="93"/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96" t="s">
        <v>193</v>
      </c>
      <c r="AT373" s="196" t="s">
        <v>189</v>
      </c>
      <c r="AU373" s="196" t="s">
        <v>87</v>
      </c>
      <c r="AY373" s="14" t="s">
        <v>186</v>
      </c>
      <c r="BE373" s="197">
        <f t="shared" si="94"/>
        <v>0</v>
      </c>
      <c r="BF373" s="197">
        <f t="shared" si="95"/>
        <v>0</v>
      </c>
      <c r="BG373" s="197">
        <f t="shared" si="96"/>
        <v>0</v>
      </c>
      <c r="BH373" s="197">
        <f t="shared" si="97"/>
        <v>0</v>
      </c>
      <c r="BI373" s="197">
        <f t="shared" si="98"/>
        <v>0</v>
      </c>
      <c r="BJ373" s="14" t="s">
        <v>87</v>
      </c>
      <c r="BK373" s="197">
        <f t="shared" si="99"/>
        <v>0</v>
      </c>
      <c r="BL373" s="14" t="s">
        <v>193</v>
      </c>
      <c r="BM373" s="196" t="s">
        <v>2480</v>
      </c>
    </row>
    <row r="374" spans="1:65" s="2" customFormat="1" ht="16.5" customHeight="1">
      <c r="A374" s="31"/>
      <c r="B374" s="32"/>
      <c r="C374" s="184" t="s">
        <v>2275</v>
      </c>
      <c r="D374" s="184" t="s">
        <v>189</v>
      </c>
      <c r="E374" s="185" t="s">
        <v>2293</v>
      </c>
      <c r="F374" s="186" t="s">
        <v>2294</v>
      </c>
      <c r="G374" s="187" t="s">
        <v>2131</v>
      </c>
      <c r="H374" s="188">
        <v>8</v>
      </c>
      <c r="I374" s="189"/>
      <c r="J374" s="190">
        <f t="shared" si="90"/>
        <v>0</v>
      </c>
      <c r="K374" s="191"/>
      <c r="L374" s="36"/>
      <c r="M374" s="192" t="s">
        <v>1</v>
      </c>
      <c r="N374" s="193" t="s">
        <v>44</v>
      </c>
      <c r="O374" s="68"/>
      <c r="P374" s="194">
        <f t="shared" si="91"/>
        <v>0</v>
      </c>
      <c r="Q374" s="194">
        <v>0</v>
      </c>
      <c r="R374" s="194">
        <f t="shared" si="92"/>
        <v>0</v>
      </c>
      <c r="S374" s="194">
        <v>0</v>
      </c>
      <c r="T374" s="195">
        <f t="shared" si="93"/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96" t="s">
        <v>193</v>
      </c>
      <c r="AT374" s="196" t="s">
        <v>189</v>
      </c>
      <c r="AU374" s="196" t="s">
        <v>87</v>
      </c>
      <c r="AY374" s="14" t="s">
        <v>186</v>
      </c>
      <c r="BE374" s="197">
        <f t="shared" si="94"/>
        <v>0</v>
      </c>
      <c r="BF374" s="197">
        <f t="shared" si="95"/>
        <v>0</v>
      </c>
      <c r="BG374" s="197">
        <f t="shared" si="96"/>
        <v>0</v>
      </c>
      <c r="BH374" s="197">
        <f t="shared" si="97"/>
        <v>0</v>
      </c>
      <c r="BI374" s="197">
        <f t="shared" si="98"/>
        <v>0</v>
      </c>
      <c r="BJ374" s="14" t="s">
        <v>87</v>
      </c>
      <c r="BK374" s="197">
        <f t="shared" si="99"/>
        <v>0</v>
      </c>
      <c r="BL374" s="14" t="s">
        <v>193</v>
      </c>
      <c r="BM374" s="196" t="s">
        <v>2481</v>
      </c>
    </row>
    <row r="375" spans="1:65" s="2" customFormat="1" ht="16.5" customHeight="1">
      <c r="A375" s="31"/>
      <c r="B375" s="32"/>
      <c r="C375" s="184" t="s">
        <v>2482</v>
      </c>
      <c r="D375" s="184" t="s">
        <v>189</v>
      </c>
      <c r="E375" s="185" t="s">
        <v>2222</v>
      </c>
      <c r="F375" s="186" t="s">
        <v>2223</v>
      </c>
      <c r="G375" s="187" t="s">
        <v>2131</v>
      </c>
      <c r="H375" s="188">
        <v>32</v>
      </c>
      <c r="I375" s="189"/>
      <c r="J375" s="190">
        <f t="shared" si="90"/>
        <v>0</v>
      </c>
      <c r="K375" s="191"/>
      <c r="L375" s="36"/>
      <c r="M375" s="192" t="s">
        <v>1</v>
      </c>
      <c r="N375" s="193" t="s">
        <v>44</v>
      </c>
      <c r="O375" s="68"/>
      <c r="P375" s="194">
        <f t="shared" si="91"/>
        <v>0</v>
      </c>
      <c r="Q375" s="194">
        <v>0</v>
      </c>
      <c r="R375" s="194">
        <f t="shared" si="92"/>
        <v>0</v>
      </c>
      <c r="S375" s="194">
        <v>0</v>
      </c>
      <c r="T375" s="195">
        <f t="shared" si="93"/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96" t="s">
        <v>193</v>
      </c>
      <c r="AT375" s="196" t="s">
        <v>189</v>
      </c>
      <c r="AU375" s="196" t="s">
        <v>87</v>
      </c>
      <c r="AY375" s="14" t="s">
        <v>186</v>
      </c>
      <c r="BE375" s="197">
        <f t="shared" si="94"/>
        <v>0</v>
      </c>
      <c r="BF375" s="197">
        <f t="shared" si="95"/>
        <v>0</v>
      </c>
      <c r="BG375" s="197">
        <f t="shared" si="96"/>
        <v>0</v>
      </c>
      <c r="BH375" s="197">
        <f t="shared" si="97"/>
        <v>0</v>
      </c>
      <c r="BI375" s="197">
        <f t="shared" si="98"/>
        <v>0</v>
      </c>
      <c r="BJ375" s="14" t="s">
        <v>87</v>
      </c>
      <c r="BK375" s="197">
        <f t="shared" si="99"/>
        <v>0</v>
      </c>
      <c r="BL375" s="14" t="s">
        <v>193</v>
      </c>
      <c r="BM375" s="196" t="s">
        <v>2483</v>
      </c>
    </row>
    <row r="376" spans="1:65" s="2" customFormat="1" ht="16.5" customHeight="1">
      <c r="A376" s="31"/>
      <c r="B376" s="32"/>
      <c r="C376" s="184" t="s">
        <v>2278</v>
      </c>
      <c r="D376" s="184" t="s">
        <v>189</v>
      </c>
      <c r="E376" s="185" t="s">
        <v>2224</v>
      </c>
      <c r="F376" s="186" t="s">
        <v>2225</v>
      </c>
      <c r="G376" s="187" t="s">
        <v>2131</v>
      </c>
      <c r="H376" s="188">
        <v>11</v>
      </c>
      <c r="I376" s="189"/>
      <c r="J376" s="190">
        <f t="shared" si="90"/>
        <v>0</v>
      </c>
      <c r="K376" s="191"/>
      <c r="L376" s="36"/>
      <c r="M376" s="192" t="s">
        <v>1</v>
      </c>
      <c r="N376" s="193" t="s">
        <v>44</v>
      </c>
      <c r="O376" s="68"/>
      <c r="P376" s="194">
        <f t="shared" si="91"/>
        <v>0</v>
      </c>
      <c r="Q376" s="194">
        <v>0</v>
      </c>
      <c r="R376" s="194">
        <f t="shared" si="92"/>
        <v>0</v>
      </c>
      <c r="S376" s="194">
        <v>0</v>
      </c>
      <c r="T376" s="195">
        <f t="shared" si="93"/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196" t="s">
        <v>193</v>
      </c>
      <c r="AT376" s="196" t="s">
        <v>189</v>
      </c>
      <c r="AU376" s="196" t="s">
        <v>87</v>
      </c>
      <c r="AY376" s="14" t="s">
        <v>186</v>
      </c>
      <c r="BE376" s="197">
        <f t="shared" si="94"/>
        <v>0</v>
      </c>
      <c r="BF376" s="197">
        <f t="shared" si="95"/>
        <v>0</v>
      </c>
      <c r="BG376" s="197">
        <f t="shared" si="96"/>
        <v>0</v>
      </c>
      <c r="BH376" s="197">
        <f t="shared" si="97"/>
        <v>0</v>
      </c>
      <c r="BI376" s="197">
        <f t="shared" si="98"/>
        <v>0</v>
      </c>
      <c r="BJ376" s="14" t="s">
        <v>87</v>
      </c>
      <c r="BK376" s="197">
        <f t="shared" si="99"/>
        <v>0</v>
      </c>
      <c r="BL376" s="14" t="s">
        <v>193</v>
      </c>
      <c r="BM376" s="196" t="s">
        <v>2484</v>
      </c>
    </row>
    <row r="377" spans="1:65" s="2" customFormat="1" ht="21.75" customHeight="1">
      <c r="A377" s="31"/>
      <c r="B377" s="32"/>
      <c r="C377" s="184" t="s">
        <v>2485</v>
      </c>
      <c r="D377" s="184" t="s">
        <v>189</v>
      </c>
      <c r="E377" s="185" t="s">
        <v>2226</v>
      </c>
      <c r="F377" s="186" t="s">
        <v>2227</v>
      </c>
      <c r="G377" s="187" t="s">
        <v>2131</v>
      </c>
      <c r="H377" s="188">
        <v>1</v>
      </c>
      <c r="I377" s="189"/>
      <c r="J377" s="190">
        <f t="shared" si="90"/>
        <v>0</v>
      </c>
      <c r="K377" s="191"/>
      <c r="L377" s="36"/>
      <c r="M377" s="192" t="s">
        <v>1</v>
      </c>
      <c r="N377" s="193" t="s">
        <v>44</v>
      </c>
      <c r="O377" s="68"/>
      <c r="P377" s="194">
        <f t="shared" si="91"/>
        <v>0</v>
      </c>
      <c r="Q377" s="194">
        <v>0</v>
      </c>
      <c r="R377" s="194">
        <f t="shared" si="92"/>
        <v>0</v>
      </c>
      <c r="S377" s="194">
        <v>0</v>
      </c>
      <c r="T377" s="195">
        <f t="shared" si="93"/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96" t="s">
        <v>193</v>
      </c>
      <c r="AT377" s="196" t="s">
        <v>189</v>
      </c>
      <c r="AU377" s="196" t="s">
        <v>87</v>
      </c>
      <c r="AY377" s="14" t="s">
        <v>186</v>
      </c>
      <c r="BE377" s="197">
        <f t="shared" si="94"/>
        <v>0</v>
      </c>
      <c r="BF377" s="197">
        <f t="shared" si="95"/>
        <v>0</v>
      </c>
      <c r="BG377" s="197">
        <f t="shared" si="96"/>
        <v>0</v>
      </c>
      <c r="BH377" s="197">
        <f t="shared" si="97"/>
        <v>0</v>
      </c>
      <c r="BI377" s="197">
        <f t="shared" si="98"/>
        <v>0</v>
      </c>
      <c r="BJ377" s="14" t="s">
        <v>87</v>
      </c>
      <c r="BK377" s="197">
        <f t="shared" si="99"/>
        <v>0</v>
      </c>
      <c r="BL377" s="14" t="s">
        <v>193</v>
      </c>
      <c r="BM377" s="196" t="s">
        <v>2486</v>
      </c>
    </row>
    <row r="378" spans="1:65" s="2" customFormat="1" ht="24.2" customHeight="1">
      <c r="A378" s="31"/>
      <c r="B378" s="32"/>
      <c r="C378" s="184" t="s">
        <v>2281</v>
      </c>
      <c r="D378" s="184" t="s">
        <v>189</v>
      </c>
      <c r="E378" s="185" t="s">
        <v>2304</v>
      </c>
      <c r="F378" s="186" t="s">
        <v>2305</v>
      </c>
      <c r="G378" s="187" t="s">
        <v>2131</v>
      </c>
      <c r="H378" s="188">
        <v>8</v>
      </c>
      <c r="I378" s="189"/>
      <c r="J378" s="190">
        <f t="shared" si="90"/>
        <v>0</v>
      </c>
      <c r="K378" s="191"/>
      <c r="L378" s="36"/>
      <c r="M378" s="192" t="s">
        <v>1</v>
      </c>
      <c r="N378" s="193" t="s">
        <v>44</v>
      </c>
      <c r="O378" s="68"/>
      <c r="P378" s="194">
        <f t="shared" si="91"/>
        <v>0</v>
      </c>
      <c r="Q378" s="194">
        <v>0</v>
      </c>
      <c r="R378" s="194">
        <f t="shared" si="92"/>
        <v>0</v>
      </c>
      <c r="S378" s="194">
        <v>0</v>
      </c>
      <c r="T378" s="195">
        <f t="shared" si="93"/>
        <v>0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96" t="s">
        <v>193</v>
      </c>
      <c r="AT378" s="196" t="s">
        <v>189</v>
      </c>
      <c r="AU378" s="196" t="s">
        <v>87</v>
      </c>
      <c r="AY378" s="14" t="s">
        <v>186</v>
      </c>
      <c r="BE378" s="197">
        <f t="shared" si="94"/>
        <v>0</v>
      </c>
      <c r="BF378" s="197">
        <f t="shared" si="95"/>
        <v>0</v>
      </c>
      <c r="BG378" s="197">
        <f t="shared" si="96"/>
        <v>0</v>
      </c>
      <c r="BH378" s="197">
        <f t="shared" si="97"/>
        <v>0</v>
      </c>
      <c r="BI378" s="197">
        <f t="shared" si="98"/>
        <v>0</v>
      </c>
      <c r="BJ378" s="14" t="s">
        <v>87</v>
      </c>
      <c r="BK378" s="197">
        <f t="shared" si="99"/>
        <v>0</v>
      </c>
      <c r="BL378" s="14" t="s">
        <v>193</v>
      </c>
      <c r="BM378" s="196" t="s">
        <v>2487</v>
      </c>
    </row>
    <row r="379" spans="1:65" s="2" customFormat="1" ht="21.75" customHeight="1">
      <c r="A379" s="31"/>
      <c r="B379" s="32"/>
      <c r="C379" s="184" t="s">
        <v>2488</v>
      </c>
      <c r="D379" s="184" t="s">
        <v>189</v>
      </c>
      <c r="E379" s="185" t="s">
        <v>2232</v>
      </c>
      <c r="F379" s="186" t="s">
        <v>2233</v>
      </c>
      <c r="G379" s="187" t="s">
        <v>2131</v>
      </c>
      <c r="H379" s="188">
        <v>45</v>
      </c>
      <c r="I379" s="189"/>
      <c r="J379" s="190">
        <f t="shared" si="90"/>
        <v>0</v>
      </c>
      <c r="K379" s="191"/>
      <c r="L379" s="36"/>
      <c r="M379" s="192" t="s">
        <v>1</v>
      </c>
      <c r="N379" s="193" t="s">
        <v>44</v>
      </c>
      <c r="O379" s="68"/>
      <c r="P379" s="194">
        <f t="shared" si="91"/>
        <v>0</v>
      </c>
      <c r="Q379" s="194">
        <v>0</v>
      </c>
      <c r="R379" s="194">
        <f t="shared" si="92"/>
        <v>0</v>
      </c>
      <c r="S379" s="194">
        <v>0</v>
      </c>
      <c r="T379" s="195">
        <f t="shared" si="93"/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96" t="s">
        <v>193</v>
      </c>
      <c r="AT379" s="196" t="s">
        <v>189</v>
      </c>
      <c r="AU379" s="196" t="s">
        <v>87</v>
      </c>
      <c r="AY379" s="14" t="s">
        <v>186</v>
      </c>
      <c r="BE379" s="197">
        <f t="shared" si="94"/>
        <v>0</v>
      </c>
      <c r="BF379" s="197">
        <f t="shared" si="95"/>
        <v>0</v>
      </c>
      <c r="BG379" s="197">
        <f t="shared" si="96"/>
        <v>0</v>
      </c>
      <c r="BH379" s="197">
        <f t="shared" si="97"/>
        <v>0</v>
      </c>
      <c r="BI379" s="197">
        <f t="shared" si="98"/>
        <v>0</v>
      </c>
      <c r="BJ379" s="14" t="s">
        <v>87</v>
      </c>
      <c r="BK379" s="197">
        <f t="shared" si="99"/>
        <v>0</v>
      </c>
      <c r="BL379" s="14" t="s">
        <v>193</v>
      </c>
      <c r="BM379" s="196" t="s">
        <v>2489</v>
      </c>
    </row>
    <row r="380" spans="1:65" s="2" customFormat="1" ht="16.5" customHeight="1">
      <c r="A380" s="31"/>
      <c r="B380" s="32"/>
      <c r="C380" s="184" t="s">
        <v>2284</v>
      </c>
      <c r="D380" s="184" t="s">
        <v>189</v>
      </c>
      <c r="E380" s="185" t="s">
        <v>2421</v>
      </c>
      <c r="F380" s="186" t="s">
        <v>2422</v>
      </c>
      <c r="G380" s="187" t="s">
        <v>2131</v>
      </c>
      <c r="H380" s="188">
        <v>24</v>
      </c>
      <c r="I380" s="189"/>
      <c r="J380" s="190">
        <f t="shared" si="90"/>
        <v>0</v>
      </c>
      <c r="K380" s="191"/>
      <c r="L380" s="36"/>
      <c r="M380" s="192" t="s">
        <v>1</v>
      </c>
      <c r="N380" s="193" t="s">
        <v>44</v>
      </c>
      <c r="O380" s="68"/>
      <c r="P380" s="194">
        <f t="shared" si="91"/>
        <v>0</v>
      </c>
      <c r="Q380" s="194">
        <v>0</v>
      </c>
      <c r="R380" s="194">
        <f t="shared" si="92"/>
        <v>0</v>
      </c>
      <c r="S380" s="194">
        <v>0</v>
      </c>
      <c r="T380" s="195">
        <f t="shared" si="93"/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96" t="s">
        <v>193</v>
      </c>
      <c r="AT380" s="196" t="s">
        <v>189</v>
      </c>
      <c r="AU380" s="196" t="s">
        <v>87</v>
      </c>
      <c r="AY380" s="14" t="s">
        <v>186</v>
      </c>
      <c r="BE380" s="197">
        <f t="shared" si="94"/>
        <v>0</v>
      </c>
      <c r="BF380" s="197">
        <f t="shared" si="95"/>
        <v>0</v>
      </c>
      <c r="BG380" s="197">
        <f t="shared" si="96"/>
        <v>0</v>
      </c>
      <c r="BH380" s="197">
        <f t="shared" si="97"/>
        <v>0</v>
      </c>
      <c r="BI380" s="197">
        <f t="shared" si="98"/>
        <v>0</v>
      </c>
      <c r="BJ380" s="14" t="s">
        <v>87</v>
      </c>
      <c r="BK380" s="197">
        <f t="shared" si="99"/>
        <v>0</v>
      </c>
      <c r="BL380" s="14" t="s">
        <v>193</v>
      </c>
      <c r="BM380" s="196" t="s">
        <v>2490</v>
      </c>
    </row>
    <row r="381" spans="1:65" s="2" customFormat="1" ht="16.5" customHeight="1">
      <c r="A381" s="31"/>
      <c r="B381" s="32"/>
      <c r="C381" s="184" t="s">
        <v>2491</v>
      </c>
      <c r="D381" s="184" t="s">
        <v>189</v>
      </c>
      <c r="E381" s="185" t="s">
        <v>2424</v>
      </c>
      <c r="F381" s="186" t="s">
        <v>2425</v>
      </c>
      <c r="G381" s="187" t="s">
        <v>2131</v>
      </c>
      <c r="H381" s="188">
        <v>6</v>
      </c>
      <c r="I381" s="189"/>
      <c r="J381" s="190">
        <f t="shared" si="90"/>
        <v>0</v>
      </c>
      <c r="K381" s="191"/>
      <c r="L381" s="36"/>
      <c r="M381" s="192" t="s">
        <v>1</v>
      </c>
      <c r="N381" s="193" t="s">
        <v>44</v>
      </c>
      <c r="O381" s="68"/>
      <c r="P381" s="194">
        <f t="shared" si="91"/>
        <v>0</v>
      </c>
      <c r="Q381" s="194">
        <v>0</v>
      </c>
      <c r="R381" s="194">
        <f t="shared" si="92"/>
        <v>0</v>
      </c>
      <c r="S381" s="194">
        <v>0</v>
      </c>
      <c r="T381" s="195">
        <f t="shared" si="93"/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96" t="s">
        <v>193</v>
      </c>
      <c r="AT381" s="196" t="s">
        <v>189</v>
      </c>
      <c r="AU381" s="196" t="s">
        <v>87</v>
      </c>
      <c r="AY381" s="14" t="s">
        <v>186</v>
      </c>
      <c r="BE381" s="197">
        <f t="shared" si="94"/>
        <v>0</v>
      </c>
      <c r="BF381" s="197">
        <f t="shared" si="95"/>
        <v>0</v>
      </c>
      <c r="BG381" s="197">
        <f t="shared" si="96"/>
        <v>0</v>
      </c>
      <c r="BH381" s="197">
        <f t="shared" si="97"/>
        <v>0</v>
      </c>
      <c r="BI381" s="197">
        <f t="shared" si="98"/>
        <v>0</v>
      </c>
      <c r="BJ381" s="14" t="s">
        <v>87</v>
      </c>
      <c r="BK381" s="197">
        <f t="shared" si="99"/>
        <v>0</v>
      </c>
      <c r="BL381" s="14" t="s">
        <v>193</v>
      </c>
      <c r="BM381" s="196" t="s">
        <v>2492</v>
      </c>
    </row>
    <row r="382" spans="1:65" s="2" customFormat="1" ht="16.5" customHeight="1">
      <c r="A382" s="31"/>
      <c r="B382" s="32"/>
      <c r="C382" s="184" t="s">
        <v>2287</v>
      </c>
      <c r="D382" s="184" t="s">
        <v>189</v>
      </c>
      <c r="E382" s="185" t="s">
        <v>2427</v>
      </c>
      <c r="F382" s="186" t="s">
        <v>2428</v>
      </c>
      <c r="G382" s="187" t="s">
        <v>2131</v>
      </c>
      <c r="H382" s="188">
        <v>6</v>
      </c>
      <c r="I382" s="189"/>
      <c r="J382" s="190">
        <f t="shared" si="90"/>
        <v>0</v>
      </c>
      <c r="K382" s="191"/>
      <c r="L382" s="36"/>
      <c r="M382" s="192" t="s">
        <v>1</v>
      </c>
      <c r="N382" s="193" t="s">
        <v>44</v>
      </c>
      <c r="O382" s="68"/>
      <c r="P382" s="194">
        <f t="shared" si="91"/>
        <v>0</v>
      </c>
      <c r="Q382" s="194">
        <v>0</v>
      </c>
      <c r="R382" s="194">
        <f t="shared" si="92"/>
        <v>0</v>
      </c>
      <c r="S382" s="194">
        <v>0</v>
      </c>
      <c r="T382" s="195">
        <f t="shared" si="93"/>
        <v>0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196" t="s">
        <v>193</v>
      </c>
      <c r="AT382" s="196" t="s">
        <v>189</v>
      </c>
      <c r="AU382" s="196" t="s">
        <v>87</v>
      </c>
      <c r="AY382" s="14" t="s">
        <v>186</v>
      </c>
      <c r="BE382" s="197">
        <f t="shared" si="94"/>
        <v>0</v>
      </c>
      <c r="BF382" s="197">
        <f t="shared" si="95"/>
        <v>0</v>
      </c>
      <c r="BG382" s="197">
        <f t="shared" si="96"/>
        <v>0</v>
      </c>
      <c r="BH382" s="197">
        <f t="shared" si="97"/>
        <v>0</v>
      </c>
      <c r="BI382" s="197">
        <f t="shared" si="98"/>
        <v>0</v>
      </c>
      <c r="BJ382" s="14" t="s">
        <v>87</v>
      </c>
      <c r="BK382" s="197">
        <f t="shared" si="99"/>
        <v>0</v>
      </c>
      <c r="BL382" s="14" t="s">
        <v>193</v>
      </c>
      <c r="BM382" s="196" t="s">
        <v>2493</v>
      </c>
    </row>
    <row r="383" spans="1:65" s="2" customFormat="1" ht="16.5" customHeight="1">
      <c r="A383" s="31"/>
      <c r="B383" s="32"/>
      <c r="C383" s="184" t="s">
        <v>2494</v>
      </c>
      <c r="D383" s="184" t="s">
        <v>189</v>
      </c>
      <c r="E383" s="185" t="s">
        <v>2430</v>
      </c>
      <c r="F383" s="186" t="s">
        <v>2431</v>
      </c>
      <c r="G383" s="187" t="s">
        <v>2131</v>
      </c>
      <c r="H383" s="188">
        <v>6</v>
      </c>
      <c r="I383" s="189"/>
      <c r="J383" s="190">
        <f t="shared" si="90"/>
        <v>0</v>
      </c>
      <c r="K383" s="191"/>
      <c r="L383" s="36"/>
      <c r="M383" s="192" t="s">
        <v>1</v>
      </c>
      <c r="N383" s="193" t="s">
        <v>44</v>
      </c>
      <c r="O383" s="68"/>
      <c r="P383" s="194">
        <f t="shared" si="91"/>
        <v>0</v>
      </c>
      <c r="Q383" s="194">
        <v>0</v>
      </c>
      <c r="R383" s="194">
        <f t="shared" si="92"/>
        <v>0</v>
      </c>
      <c r="S383" s="194">
        <v>0</v>
      </c>
      <c r="T383" s="195">
        <f t="shared" si="93"/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96" t="s">
        <v>193</v>
      </c>
      <c r="AT383" s="196" t="s">
        <v>189</v>
      </c>
      <c r="AU383" s="196" t="s">
        <v>87</v>
      </c>
      <c r="AY383" s="14" t="s">
        <v>186</v>
      </c>
      <c r="BE383" s="197">
        <f t="shared" si="94"/>
        <v>0</v>
      </c>
      <c r="BF383" s="197">
        <f t="shared" si="95"/>
        <v>0</v>
      </c>
      <c r="BG383" s="197">
        <f t="shared" si="96"/>
        <v>0</v>
      </c>
      <c r="BH383" s="197">
        <f t="shared" si="97"/>
        <v>0</v>
      </c>
      <c r="BI383" s="197">
        <f t="shared" si="98"/>
        <v>0</v>
      </c>
      <c r="BJ383" s="14" t="s">
        <v>87</v>
      </c>
      <c r="BK383" s="197">
        <f t="shared" si="99"/>
        <v>0</v>
      </c>
      <c r="BL383" s="14" t="s">
        <v>193</v>
      </c>
      <c r="BM383" s="196" t="s">
        <v>2495</v>
      </c>
    </row>
    <row r="384" spans="1:65" s="2" customFormat="1" ht="16.5" customHeight="1">
      <c r="A384" s="31"/>
      <c r="B384" s="32"/>
      <c r="C384" s="184" t="s">
        <v>2290</v>
      </c>
      <c r="D384" s="184" t="s">
        <v>189</v>
      </c>
      <c r="E384" s="185" t="s">
        <v>2385</v>
      </c>
      <c r="F384" s="186" t="s">
        <v>2386</v>
      </c>
      <c r="G384" s="187" t="s">
        <v>2314</v>
      </c>
      <c r="H384" s="188">
        <v>2</v>
      </c>
      <c r="I384" s="189"/>
      <c r="J384" s="190">
        <f t="shared" si="90"/>
        <v>0</v>
      </c>
      <c r="K384" s="191"/>
      <c r="L384" s="36"/>
      <c r="M384" s="192" t="s">
        <v>1</v>
      </c>
      <c r="N384" s="193" t="s">
        <v>44</v>
      </c>
      <c r="O384" s="68"/>
      <c r="P384" s="194">
        <f t="shared" si="91"/>
        <v>0</v>
      </c>
      <c r="Q384" s="194">
        <v>0</v>
      </c>
      <c r="R384" s="194">
        <f t="shared" si="92"/>
        <v>0</v>
      </c>
      <c r="S384" s="194">
        <v>0</v>
      </c>
      <c r="T384" s="195">
        <f t="shared" si="93"/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96" t="s">
        <v>193</v>
      </c>
      <c r="AT384" s="196" t="s">
        <v>189</v>
      </c>
      <c r="AU384" s="196" t="s">
        <v>87</v>
      </c>
      <c r="AY384" s="14" t="s">
        <v>186</v>
      </c>
      <c r="BE384" s="197">
        <f t="shared" si="94"/>
        <v>0</v>
      </c>
      <c r="BF384" s="197">
        <f t="shared" si="95"/>
        <v>0</v>
      </c>
      <c r="BG384" s="197">
        <f t="shared" si="96"/>
        <v>0</v>
      </c>
      <c r="BH384" s="197">
        <f t="shared" si="97"/>
        <v>0</v>
      </c>
      <c r="BI384" s="197">
        <f t="shared" si="98"/>
        <v>0</v>
      </c>
      <c r="BJ384" s="14" t="s">
        <v>87</v>
      </c>
      <c r="BK384" s="197">
        <f t="shared" si="99"/>
        <v>0</v>
      </c>
      <c r="BL384" s="14" t="s">
        <v>193</v>
      </c>
      <c r="BM384" s="196" t="s">
        <v>2496</v>
      </c>
    </row>
    <row r="385" spans="1:65" s="2" customFormat="1" ht="16.5" customHeight="1">
      <c r="A385" s="31"/>
      <c r="B385" s="32"/>
      <c r="C385" s="184" t="s">
        <v>2497</v>
      </c>
      <c r="D385" s="184" t="s">
        <v>189</v>
      </c>
      <c r="E385" s="185" t="s">
        <v>2316</v>
      </c>
      <c r="F385" s="186" t="s">
        <v>2317</v>
      </c>
      <c r="G385" s="187" t="s">
        <v>2131</v>
      </c>
      <c r="H385" s="188">
        <v>26</v>
      </c>
      <c r="I385" s="189"/>
      <c r="J385" s="190">
        <f t="shared" si="90"/>
        <v>0</v>
      </c>
      <c r="K385" s="191"/>
      <c r="L385" s="36"/>
      <c r="M385" s="192" t="s">
        <v>1</v>
      </c>
      <c r="N385" s="193" t="s">
        <v>44</v>
      </c>
      <c r="O385" s="68"/>
      <c r="P385" s="194">
        <f t="shared" si="91"/>
        <v>0</v>
      </c>
      <c r="Q385" s="194">
        <v>0</v>
      </c>
      <c r="R385" s="194">
        <f t="shared" si="92"/>
        <v>0</v>
      </c>
      <c r="S385" s="194">
        <v>0</v>
      </c>
      <c r="T385" s="195">
        <f t="shared" si="93"/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96" t="s">
        <v>193</v>
      </c>
      <c r="AT385" s="196" t="s">
        <v>189</v>
      </c>
      <c r="AU385" s="196" t="s">
        <v>87</v>
      </c>
      <c r="AY385" s="14" t="s">
        <v>186</v>
      </c>
      <c r="BE385" s="197">
        <f t="shared" si="94"/>
        <v>0</v>
      </c>
      <c r="BF385" s="197">
        <f t="shared" si="95"/>
        <v>0</v>
      </c>
      <c r="BG385" s="197">
        <f t="shared" si="96"/>
        <v>0</v>
      </c>
      <c r="BH385" s="197">
        <f t="shared" si="97"/>
        <v>0</v>
      </c>
      <c r="BI385" s="197">
        <f t="shared" si="98"/>
        <v>0</v>
      </c>
      <c r="BJ385" s="14" t="s">
        <v>87</v>
      </c>
      <c r="BK385" s="197">
        <f t="shared" si="99"/>
        <v>0</v>
      </c>
      <c r="BL385" s="14" t="s">
        <v>193</v>
      </c>
      <c r="BM385" s="196" t="s">
        <v>2498</v>
      </c>
    </row>
    <row r="386" spans="1:65" s="2" customFormat="1" ht="16.5" customHeight="1">
      <c r="A386" s="31"/>
      <c r="B386" s="32"/>
      <c r="C386" s="184" t="s">
        <v>2291</v>
      </c>
      <c r="D386" s="184" t="s">
        <v>189</v>
      </c>
      <c r="E386" s="185" t="s">
        <v>2243</v>
      </c>
      <c r="F386" s="186" t="s">
        <v>2244</v>
      </c>
      <c r="G386" s="187" t="s">
        <v>2131</v>
      </c>
      <c r="H386" s="188">
        <v>2</v>
      </c>
      <c r="I386" s="189"/>
      <c r="J386" s="190">
        <f t="shared" si="90"/>
        <v>0</v>
      </c>
      <c r="K386" s="191"/>
      <c r="L386" s="36"/>
      <c r="M386" s="192" t="s">
        <v>1</v>
      </c>
      <c r="N386" s="193" t="s">
        <v>44</v>
      </c>
      <c r="O386" s="68"/>
      <c r="P386" s="194">
        <f t="shared" si="91"/>
        <v>0</v>
      </c>
      <c r="Q386" s="194">
        <v>0</v>
      </c>
      <c r="R386" s="194">
        <f t="shared" si="92"/>
        <v>0</v>
      </c>
      <c r="S386" s="194">
        <v>0</v>
      </c>
      <c r="T386" s="195">
        <f t="shared" si="93"/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96" t="s">
        <v>193</v>
      </c>
      <c r="AT386" s="196" t="s">
        <v>189</v>
      </c>
      <c r="AU386" s="196" t="s">
        <v>87</v>
      </c>
      <c r="AY386" s="14" t="s">
        <v>186</v>
      </c>
      <c r="BE386" s="197">
        <f t="shared" si="94"/>
        <v>0</v>
      </c>
      <c r="BF386" s="197">
        <f t="shared" si="95"/>
        <v>0</v>
      </c>
      <c r="BG386" s="197">
        <f t="shared" si="96"/>
        <v>0</v>
      </c>
      <c r="BH386" s="197">
        <f t="shared" si="97"/>
        <v>0</v>
      </c>
      <c r="BI386" s="197">
        <f t="shared" si="98"/>
        <v>0</v>
      </c>
      <c r="BJ386" s="14" t="s">
        <v>87</v>
      </c>
      <c r="BK386" s="197">
        <f t="shared" si="99"/>
        <v>0</v>
      </c>
      <c r="BL386" s="14" t="s">
        <v>193</v>
      </c>
      <c r="BM386" s="196" t="s">
        <v>2499</v>
      </c>
    </row>
    <row r="387" spans="1:65" s="2" customFormat="1" ht="16.5" customHeight="1">
      <c r="A387" s="31"/>
      <c r="B387" s="32"/>
      <c r="C387" s="184" t="s">
        <v>2500</v>
      </c>
      <c r="D387" s="184" t="s">
        <v>189</v>
      </c>
      <c r="E387" s="185" t="s">
        <v>2252</v>
      </c>
      <c r="F387" s="186" t="s">
        <v>2253</v>
      </c>
      <c r="G387" s="187" t="s">
        <v>308</v>
      </c>
      <c r="H387" s="188">
        <v>240</v>
      </c>
      <c r="I387" s="189"/>
      <c r="J387" s="190">
        <f t="shared" si="90"/>
        <v>0</v>
      </c>
      <c r="K387" s="191"/>
      <c r="L387" s="36"/>
      <c r="M387" s="192" t="s">
        <v>1</v>
      </c>
      <c r="N387" s="193" t="s">
        <v>44</v>
      </c>
      <c r="O387" s="68"/>
      <c r="P387" s="194">
        <f t="shared" si="91"/>
        <v>0</v>
      </c>
      <c r="Q387" s="194">
        <v>0</v>
      </c>
      <c r="R387" s="194">
        <f t="shared" si="92"/>
        <v>0</v>
      </c>
      <c r="S387" s="194">
        <v>0</v>
      </c>
      <c r="T387" s="195">
        <f t="shared" si="93"/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96" t="s">
        <v>193</v>
      </c>
      <c r="AT387" s="196" t="s">
        <v>189</v>
      </c>
      <c r="AU387" s="196" t="s">
        <v>87</v>
      </c>
      <c r="AY387" s="14" t="s">
        <v>186</v>
      </c>
      <c r="BE387" s="197">
        <f t="shared" si="94"/>
        <v>0</v>
      </c>
      <c r="BF387" s="197">
        <f t="shared" si="95"/>
        <v>0</v>
      </c>
      <c r="BG387" s="197">
        <f t="shared" si="96"/>
        <v>0</v>
      </c>
      <c r="BH387" s="197">
        <f t="shared" si="97"/>
        <v>0</v>
      </c>
      <c r="BI387" s="197">
        <f t="shared" si="98"/>
        <v>0</v>
      </c>
      <c r="BJ387" s="14" t="s">
        <v>87</v>
      </c>
      <c r="BK387" s="197">
        <f t="shared" si="99"/>
        <v>0</v>
      </c>
      <c r="BL387" s="14" t="s">
        <v>193</v>
      </c>
      <c r="BM387" s="196" t="s">
        <v>2501</v>
      </c>
    </row>
    <row r="388" spans="1:65" s="2" customFormat="1" ht="16.5" customHeight="1">
      <c r="A388" s="31"/>
      <c r="B388" s="32"/>
      <c r="C388" s="184" t="s">
        <v>2292</v>
      </c>
      <c r="D388" s="184" t="s">
        <v>189</v>
      </c>
      <c r="E388" s="185" t="s">
        <v>2323</v>
      </c>
      <c r="F388" s="186" t="s">
        <v>2324</v>
      </c>
      <c r="G388" s="187" t="s">
        <v>308</v>
      </c>
      <c r="H388" s="188">
        <v>25</v>
      </c>
      <c r="I388" s="189"/>
      <c r="J388" s="190">
        <f t="shared" si="90"/>
        <v>0</v>
      </c>
      <c r="K388" s="191"/>
      <c r="L388" s="36"/>
      <c r="M388" s="192" t="s">
        <v>1</v>
      </c>
      <c r="N388" s="193" t="s">
        <v>44</v>
      </c>
      <c r="O388" s="68"/>
      <c r="P388" s="194">
        <f t="shared" si="91"/>
        <v>0</v>
      </c>
      <c r="Q388" s="194">
        <v>0</v>
      </c>
      <c r="R388" s="194">
        <f t="shared" si="92"/>
        <v>0</v>
      </c>
      <c r="S388" s="194">
        <v>0</v>
      </c>
      <c r="T388" s="195">
        <f t="shared" si="93"/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96" t="s">
        <v>193</v>
      </c>
      <c r="AT388" s="196" t="s">
        <v>189</v>
      </c>
      <c r="AU388" s="196" t="s">
        <v>87</v>
      </c>
      <c r="AY388" s="14" t="s">
        <v>186</v>
      </c>
      <c r="BE388" s="197">
        <f t="shared" si="94"/>
        <v>0</v>
      </c>
      <c r="BF388" s="197">
        <f t="shared" si="95"/>
        <v>0</v>
      </c>
      <c r="BG388" s="197">
        <f t="shared" si="96"/>
        <v>0</v>
      </c>
      <c r="BH388" s="197">
        <f t="shared" si="97"/>
        <v>0</v>
      </c>
      <c r="BI388" s="197">
        <f t="shared" si="98"/>
        <v>0</v>
      </c>
      <c r="BJ388" s="14" t="s">
        <v>87</v>
      </c>
      <c r="BK388" s="197">
        <f t="shared" si="99"/>
        <v>0</v>
      </c>
      <c r="BL388" s="14" t="s">
        <v>193</v>
      </c>
      <c r="BM388" s="196" t="s">
        <v>2502</v>
      </c>
    </row>
    <row r="389" spans="1:65" s="2" customFormat="1" ht="16.5" customHeight="1">
      <c r="A389" s="31"/>
      <c r="B389" s="32"/>
      <c r="C389" s="184" t="s">
        <v>2503</v>
      </c>
      <c r="D389" s="184" t="s">
        <v>189</v>
      </c>
      <c r="E389" s="185" t="s">
        <v>2258</v>
      </c>
      <c r="F389" s="186" t="s">
        <v>2259</v>
      </c>
      <c r="G389" s="187" t="s">
        <v>308</v>
      </c>
      <c r="H389" s="188">
        <v>15</v>
      </c>
      <c r="I389" s="189"/>
      <c r="J389" s="190">
        <f t="shared" si="90"/>
        <v>0</v>
      </c>
      <c r="K389" s="191"/>
      <c r="L389" s="36"/>
      <c r="M389" s="192" t="s">
        <v>1</v>
      </c>
      <c r="N389" s="193" t="s">
        <v>44</v>
      </c>
      <c r="O389" s="68"/>
      <c r="P389" s="194">
        <f t="shared" si="91"/>
        <v>0</v>
      </c>
      <c r="Q389" s="194">
        <v>0</v>
      </c>
      <c r="R389" s="194">
        <f t="shared" si="92"/>
        <v>0</v>
      </c>
      <c r="S389" s="194">
        <v>0</v>
      </c>
      <c r="T389" s="195">
        <f t="shared" si="93"/>
        <v>0</v>
      </c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R389" s="196" t="s">
        <v>193</v>
      </c>
      <c r="AT389" s="196" t="s">
        <v>189</v>
      </c>
      <c r="AU389" s="196" t="s">
        <v>87</v>
      </c>
      <c r="AY389" s="14" t="s">
        <v>186</v>
      </c>
      <c r="BE389" s="197">
        <f t="shared" si="94"/>
        <v>0</v>
      </c>
      <c r="BF389" s="197">
        <f t="shared" si="95"/>
        <v>0</v>
      </c>
      <c r="BG389" s="197">
        <f t="shared" si="96"/>
        <v>0</v>
      </c>
      <c r="BH389" s="197">
        <f t="shared" si="97"/>
        <v>0</v>
      </c>
      <c r="BI389" s="197">
        <f t="shared" si="98"/>
        <v>0</v>
      </c>
      <c r="BJ389" s="14" t="s">
        <v>87</v>
      </c>
      <c r="BK389" s="197">
        <f t="shared" si="99"/>
        <v>0</v>
      </c>
      <c r="BL389" s="14" t="s">
        <v>193</v>
      </c>
      <c r="BM389" s="196" t="s">
        <v>2504</v>
      </c>
    </row>
    <row r="390" spans="1:65" s="2" customFormat="1" ht="16.5" customHeight="1">
      <c r="A390" s="31"/>
      <c r="B390" s="32"/>
      <c r="C390" s="184" t="s">
        <v>2295</v>
      </c>
      <c r="D390" s="184" t="s">
        <v>189</v>
      </c>
      <c r="E390" s="185" t="s">
        <v>2255</v>
      </c>
      <c r="F390" s="186" t="s">
        <v>2256</v>
      </c>
      <c r="G390" s="187" t="s">
        <v>308</v>
      </c>
      <c r="H390" s="188">
        <v>210</v>
      </c>
      <c r="I390" s="189"/>
      <c r="J390" s="190">
        <f t="shared" si="90"/>
        <v>0</v>
      </c>
      <c r="K390" s="191"/>
      <c r="L390" s="36"/>
      <c r="M390" s="192" t="s">
        <v>1</v>
      </c>
      <c r="N390" s="193" t="s">
        <v>44</v>
      </c>
      <c r="O390" s="68"/>
      <c r="P390" s="194">
        <f t="shared" si="91"/>
        <v>0</v>
      </c>
      <c r="Q390" s="194">
        <v>0</v>
      </c>
      <c r="R390" s="194">
        <f t="shared" si="92"/>
        <v>0</v>
      </c>
      <c r="S390" s="194">
        <v>0</v>
      </c>
      <c r="T390" s="195">
        <f t="shared" si="93"/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96" t="s">
        <v>193</v>
      </c>
      <c r="AT390" s="196" t="s">
        <v>189</v>
      </c>
      <c r="AU390" s="196" t="s">
        <v>87</v>
      </c>
      <c r="AY390" s="14" t="s">
        <v>186</v>
      </c>
      <c r="BE390" s="197">
        <f t="shared" si="94"/>
        <v>0</v>
      </c>
      <c r="BF390" s="197">
        <f t="shared" si="95"/>
        <v>0</v>
      </c>
      <c r="BG390" s="197">
        <f t="shared" si="96"/>
        <v>0</v>
      </c>
      <c r="BH390" s="197">
        <f t="shared" si="97"/>
        <v>0</v>
      </c>
      <c r="BI390" s="197">
        <f t="shared" si="98"/>
        <v>0</v>
      </c>
      <c r="BJ390" s="14" t="s">
        <v>87</v>
      </c>
      <c r="BK390" s="197">
        <f t="shared" si="99"/>
        <v>0</v>
      </c>
      <c r="BL390" s="14" t="s">
        <v>193</v>
      </c>
      <c r="BM390" s="196" t="s">
        <v>2505</v>
      </c>
    </row>
    <row r="391" spans="1:65" s="2" customFormat="1" ht="16.5" customHeight="1">
      <c r="A391" s="31"/>
      <c r="B391" s="32"/>
      <c r="C391" s="184" t="s">
        <v>2506</v>
      </c>
      <c r="D391" s="184" t="s">
        <v>189</v>
      </c>
      <c r="E391" s="185" t="s">
        <v>2326</v>
      </c>
      <c r="F391" s="186" t="s">
        <v>2327</v>
      </c>
      <c r="G391" s="187" t="s">
        <v>2131</v>
      </c>
      <c r="H391" s="188">
        <v>1</v>
      </c>
      <c r="I391" s="189"/>
      <c r="J391" s="190">
        <f t="shared" si="90"/>
        <v>0</v>
      </c>
      <c r="K391" s="191"/>
      <c r="L391" s="36"/>
      <c r="M391" s="192" t="s">
        <v>1</v>
      </c>
      <c r="N391" s="193" t="s">
        <v>44</v>
      </c>
      <c r="O391" s="68"/>
      <c r="P391" s="194">
        <f t="shared" si="91"/>
        <v>0</v>
      </c>
      <c r="Q391" s="194">
        <v>0</v>
      </c>
      <c r="R391" s="194">
        <f t="shared" si="92"/>
        <v>0</v>
      </c>
      <c r="S391" s="194">
        <v>0</v>
      </c>
      <c r="T391" s="195">
        <f t="shared" si="93"/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96" t="s">
        <v>193</v>
      </c>
      <c r="AT391" s="196" t="s">
        <v>189</v>
      </c>
      <c r="AU391" s="196" t="s">
        <v>87</v>
      </c>
      <c r="AY391" s="14" t="s">
        <v>186</v>
      </c>
      <c r="BE391" s="197">
        <f t="shared" si="94"/>
        <v>0</v>
      </c>
      <c r="BF391" s="197">
        <f t="shared" si="95"/>
        <v>0</v>
      </c>
      <c r="BG391" s="197">
        <f t="shared" si="96"/>
        <v>0</v>
      </c>
      <c r="BH391" s="197">
        <f t="shared" si="97"/>
        <v>0</v>
      </c>
      <c r="BI391" s="197">
        <f t="shared" si="98"/>
        <v>0</v>
      </c>
      <c r="BJ391" s="14" t="s">
        <v>87</v>
      </c>
      <c r="BK391" s="197">
        <f t="shared" si="99"/>
        <v>0</v>
      </c>
      <c r="BL391" s="14" t="s">
        <v>193</v>
      </c>
      <c r="BM391" s="196" t="s">
        <v>2507</v>
      </c>
    </row>
    <row r="392" spans="1:65" s="2" customFormat="1" ht="16.5" customHeight="1">
      <c r="A392" s="31"/>
      <c r="B392" s="32"/>
      <c r="C392" s="184" t="s">
        <v>2296</v>
      </c>
      <c r="D392" s="184" t="s">
        <v>189</v>
      </c>
      <c r="E392" s="185" t="s">
        <v>2279</v>
      </c>
      <c r="F392" s="186" t="s">
        <v>2280</v>
      </c>
      <c r="G392" s="187" t="s">
        <v>2131</v>
      </c>
      <c r="H392" s="188">
        <v>1</v>
      </c>
      <c r="I392" s="189"/>
      <c r="J392" s="190">
        <f t="shared" si="90"/>
        <v>0</v>
      </c>
      <c r="K392" s="191"/>
      <c r="L392" s="36"/>
      <c r="M392" s="192" t="s">
        <v>1</v>
      </c>
      <c r="N392" s="193" t="s">
        <v>44</v>
      </c>
      <c r="O392" s="68"/>
      <c r="P392" s="194">
        <f t="shared" si="91"/>
        <v>0</v>
      </c>
      <c r="Q392" s="194">
        <v>0</v>
      </c>
      <c r="R392" s="194">
        <f t="shared" si="92"/>
        <v>0</v>
      </c>
      <c r="S392" s="194">
        <v>0</v>
      </c>
      <c r="T392" s="195">
        <f t="shared" si="93"/>
        <v>0</v>
      </c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R392" s="196" t="s">
        <v>193</v>
      </c>
      <c r="AT392" s="196" t="s">
        <v>189</v>
      </c>
      <c r="AU392" s="196" t="s">
        <v>87</v>
      </c>
      <c r="AY392" s="14" t="s">
        <v>186</v>
      </c>
      <c r="BE392" s="197">
        <f t="shared" si="94"/>
        <v>0</v>
      </c>
      <c r="BF392" s="197">
        <f t="shared" si="95"/>
        <v>0</v>
      </c>
      <c r="BG392" s="197">
        <f t="shared" si="96"/>
        <v>0</v>
      </c>
      <c r="BH392" s="197">
        <f t="shared" si="97"/>
        <v>0</v>
      </c>
      <c r="BI392" s="197">
        <f t="shared" si="98"/>
        <v>0</v>
      </c>
      <c r="BJ392" s="14" t="s">
        <v>87</v>
      </c>
      <c r="BK392" s="197">
        <f t="shared" si="99"/>
        <v>0</v>
      </c>
      <c r="BL392" s="14" t="s">
        <v>193</v>
      </c>
      <c r="BM392" s="196" t="s">
        <v>2508</v>
      </c>
    </row>
    <row r="393" spans="1:65" s="2" customFormat="1" ht="16.5" customHeight="1">
      <c r="A393" s="31"/>
      <c r="B393" s="32"/>
      <c r="C393" s="184" t="s">
        <v>2509</v>
      </c>
      <c r="D393" s="184" t="s">
        <v>189</v>
      </c>
      <c r="E393" s="185" t="s">
        <v>2282</v>
      </c>
      <c r="F393" s="186" t="s">
        <v>2283</v>
      </c>
      <c r="G393" s="187" t="s">
        <v>2131</v>
      </c>
      <c r="H393" s="188">
        <v>14</v>
      </c>
      <c r="I393" s="189"/>
      <c r="J393" s="190">
        <f t="shared" si="90"/>
        <v>0</v>
      </c>
      <c r="K393" s="191"/>
      <c r="L393" s="36"/>
      <c r="M393" s="192" t="s">
        <v>1</v>
      </c>
      <c r="N393" s="193" t="s">
        <v>44</v>
      </c>
      <c r="O393" s="68"/>
      <c r="P393" s="194">
        <f t="shared" si="91"/>
        <v>0</v>
      </c>
      <c r="Q393" s="194">
        <v>0</v>
      </c>
      <c r="R393" s="194">
        <f t="shared" si="92"/>
        <v>0</v>
      </c>
      <c r="S393" s="194">
        <v>0</v>
      </c>
      <c r="T393" s="195">
        <f t="shared" si="93"/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196" t="s">
        <v>193</v>
      </c>
      <c r="AT393" s="196" t="s">
        <v>189</v>
      </c>
      <c r="AU393" s="196" t="s">
        <v>87</v>
      </c>
      <c r="AY393" s="14" t="s">
        <v>186</v>
      </c>
      <c r="BE393" s="197">
        <f t="shared" si="94"/>
        <v>0</v>
      </c>
      <c r="BF393" s="197">
        <f t="shared" si="95"/>
        <v>0</v>
      </c>
      <c r="BG393" s="197">
        <f t="shared" si="96"/>
        <v>0</v>
      </c>
      <c r="BH393" s="197">
        <f t="shared" si="97"/>
        <v>0</v>
      </c>
      <c r="BI393" s="197">
        <f t="shared" si="98"/>
        <v>0</v>
      </c>
      <c r="BJ393" s="14" t="s">
        <v>87</v>
      </c>
      <c r="BK393" s="197">
        <f t="shared" si="99"/>
        <v>0</v>
      </c>
      <c r="BL393" s="14" t="s">
        <v>193</v>
      </c>
      <c r="BM393" s="196" t="s">
        <v>2510</v>
      </c>
    </row>
    <row r="394" spans="1:65" s="2" customFormat="1" ht="16.5" customHeight="1">
      <c r="A394" s="31"/>
      <c r="B394" s="32"/>
      <c r="C394" s="184" t="s">
        <v>2297</v>
      </c>
      <c r="D394" s="184" t="s">
        <v>189</v>
      </c>
      <c r="E394" s="185" t="s">
        <v>2331</v>
      </c>
      <c r="F394" s="186" t="s">
        <v>2332</v>
      </c>
      <c r="G394" s="187" t="s">
        <v>2131</v>
      </c>
      <c r="H394" s="188">
        <v>2</v>
      </c>
      <c r="I394" s="189"/>
      <c r="J394" s="190">
        <f t="shared" si="90"/>
        <v>0</v>
      </c>
      <c r="K394" s="191"/>
      <c r="L394" s="36"/>
      <c r="M394" s="192" t="s">
        <v>1</v>
      </c>
      <c r="N394" s="193" t="s">
        <v>44</v>
      </c>
      <c r="O394" s="68"/>
      <c r="P394" s="194">
        <f t="shared" si="91"/>
        <v>0</v>
      </c>
      <c r="Q394" s="194">
        <v>0</v>
      </c>
      <c r="R394" s="194">
        <f t="shared" si="92"/>
        <v>0</v>
      </c>
      <c r="S394" s="194">
        <v>0</v>
      </c>
      <c r="T394" s="195">
        <f t="shared" si="93"/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96" t="s">
        <v>193</v>
      </c>
      <c r="AT394" s="196" t="s">
        <v>189</v>
      </c>
      <c r="AU394" s="196" t="s">
        <v>87</v>
      </c>
      <c r="AY394" s="14" t="s">
        <v>186</v>
      </c>
      <c r="BE394" s="197">
        <f t="shared" si="94"/>
        <v>0</v>
      </c>
      <c r="BF394" s="197">
        <f t="shared" si="95"/>
        <v>0</v>
      </c>
      <c r="BG394" s="197">
        <f t="shared" si="96"/>
        <v>0</v>
      </c>
      <c r="BH394" s="197">
        <f t="shared" si="97"/>
        <v>0</v>
      </c>
      <c r="BI394" s="197">
        <f t="shared" si="98"/>
        <v>0</v>
      </c>
      <c r="BJ394" s="14" t="s">
        <v>87</v>
      </c>
      <c r="BK394" s="197">
        <f t="shared" si="99"/>
        <v>0</v>
      </c>
      <c r="BL394" s="14" t="s">
        <v>193</v>
      </c>
      <c r="BM394" s="196" t="s">
        <v>2511</v>
      </c>
    </row>
    <row r="395" spans="1:65" s="2" customFormat="1" ht="16.5" customHeight="1">
      <c r="A395" s="31"/>
      <c r="B395" s="32"/>
      <c r="C395" s="184" t="s">
        <v>2512</v>
      </c>
      <c r="D395" s="184" t="s">
        <v>189</v>
      </c>
      <c r="E395" s="185" t="s">
        <v>2285</v>
      </c>
      <c r="F395" s="186" t="s">
        <v>2286</v>
      </c>
      <c r="G395" s="187" t="s">
        <v>2131</v>
      </c>
      <c r="H395" s="188">
        <v>46</v>
      </c>
      <c r="I395" s="189"/>
      <c r="J395" s="190">
        <f t="shared" si="90"/>
        <v>0</v>
      </c>
      <c r="K395" s="191"/>
      <c r="L395" s="36"/>
      <c r="M395" s="192" t="s">
        <v>1</v>
      </c>
      <c r="N395" s="193" t="s">
        <v>44</v>
      </c>
      <c r="O395" s="68"/>
      <c r="P395" s="194">
        <f t="shared" si="91"/>
        <v>0</v>
      </c>
      <c r="Q395" s="194">
        <v>0</v>
      </c>
      <c r="R395" s="194">
        <f t="shared" si="92"/>
        <v>0</v>
      </c>
      <c r="S395" s="194">
        <v>0</v>
      </c>
      <c r="T395" s="195">
        <f t="shared" si="93"/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96" t="s">
        <v>193</v>
      </c>
      <c r="AT395" s="196" t="s">
        <v>189</v>
      </c>
      <c r="AU395" s="196" t="s">
        <v>87</v>
      </c>
      <c r="AY395" s="14" t="s">
        <v>186</v>
      </c>
      <c r="BE395" s="197">
        <f t="shared" si="94"/>
        <v>0</v>
      </c>
      <c r="BF395" s="197">
        <f t="shared" si="95"/>
        <v>0</v>
      </c>
      <c r="BG395" s="197">
        <f t="shared" si="96"/>
        <v>0</v>
      </c>
      <c r="BH395" s="197">
        <f t="shared" si="97"/>
        <v>0</v>
      </c>
      <c r="BI395" s="197">
        <f t="shared" si="98"/>
        <v>0</v>
      </c>
      <c r="BJ395" s="14" t="s">
        <v>87</v>
      </c>
      <c r="BK395" s="197">
        <f t="shared" si="99"/>
        <v>0</v>
      </c>
      <c r="BL395" s="14" t="s">
        <v>193</v>
      </c>
      <c r="BM395" s="196" t="s">
        <v>2513</v>
      </c>
    </row>
    <row r="396" spans="1:65" s="2" customFormat="1" ht="16.5" customHeight="1">
      <c r="A396" s="31"/>
      <c r="B396" s="32"/>
      <c r="C396" s="184" t="s">
        <v>2300</v>
      </c>
      <c r="D396" s="184" t="s">
        <v>189</v>
      </c>
      <c r="E396" s="185" t="s">
        <v>2335</v>
      </c>
      <c r="F396" s="186" t="s">
        <v>2336</v>
      </c>
      <c r="G396" s="187" t="s">
        <v>2131</v>
      </c>
      <c r="H396" s="188">
        <v>10</v>
      </c>
      <c r="I396" s="189"/>
      <c r="J396" s="190">
        <f t="shared" si="90"/>
        <v>0</v>
      </c>
      <c r="K396" s="191"/>
      <c r="L396" s="36"/>
      <c r="M396" s="192" t="s">
        <v>1</v>
      </c>
      <c r="N396" s="193" t="s">
        <v>44</v>
      </c>
      <c r="O396" s="68"/>
      <c r="P396" s="194">
        <f t="shared" si="91"/>
        <v>0</v>
      </c>
      <c r="Q396" s="194">
        <v>0</v>
      </c>
      <c r="R396" s="194">
        <f t="shared" si="92"/>
        <v>0</v>
      </c>
      <c r="S396" s="194">
        <v>0</v>
      </c>
      <c r="T396" s="195">
        <f t="shared" si="93"/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96" t="s">
        <v>193</v>
      </c>
      <c r="AT396" s="196" t="s">
        <v>189</v>
      </c>
      <c r="AU396" s="196" t="s">
        <v>87</v>
      </c>
      <c r="AY396" s="14" t="s">
        <v>186</v>
      </c>
      <c r="BE396" s="197">
        <f t="shared" si="94"/>
        <v>0</v>
      </c>
      <c r="BF396" s="197">
        <f t="shared" si="95"/>
        <v>0</v>
      </c>
      <c r="BG396" s="197">
        <f t="shared" si="96"/>
        <v>0</v>
      </c>
      <c r="BH396" s="197">
        <f t="shared" si="97"/>
        <v>0</v>
      </c>
      <c r="BI396" s="197">
        <f t="shared" si="98"/>
        <v>0</v>
      </c>
      <c r="BJ396" s="14" t="s">
        <v>87</v>
      </c>
      <c r="BK396" s="197">
        <f t="shared" si="99"/>
        <v>0</v>
      </c>
      <c r="BL396" s="14" t="s">
        <v>193</v>
      </c>
      <c r="BM396" s="196" t="s">
        <v>846</v>
      </c>
    </row>
    <row r="397" spans="1:65" s="2" customFormat="1" ht="16.5" customHeight="1">
      <c r="A397" s="31"/>
      <c r="B397" s="32"/>
      <c r="C397" s="184" t="s">
        <v>2514</v>
      </c>
      <c r="D397" s="184" t="s">
        <v>189</v>
      </c>
      <c r="E397" s="185" t="s">
        <v>2338</v>
      </c>
      <c r="F397" s="186" t="s">
        <v>2339</v>
      </c>
      <c r="G397" s="187" t="s">
        <v>845</v>
      </c>
      <c r="H397" s="188">
        <v>1</v>
      </c>
      <c r="I397" s="189"/>
      <c r="J397" s="190">
        <f t="shared" si="90"/>
        <v>0</v>
      </c>
      <c r="K397" s="191"/>
      <c r="L397" s="36"/>
      <c r="M397" s="192" t="s">
        <v>1</v>
      </c>
      <c r="N397" s="193" t="s">
        <v>44</v>
      </c>
      <c r="O397" s="68"/>
      <c r="P397" s="194">
        <f t="shared" si="91"/>
        <v>0</v>
      </c>
      <c r="Q397" s="194">
        <v>0</v>
      </c>
      <c r="R397" s="194">
        <f t="shared" si="92"/>
        <v>0</v>
      </c>
      <c r="S397" s="194">
        <v>0</v>
      </c>
      <c r="T397" s="195">
        <f t="shared" si="93"/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96" t="s">
        <v>193</v>
      </c>
      <c r="AT397" s="196" t="s">
        <v>189</v>
      </c>
      <c r="AU397" s="196" t="s">
        <v>87</v>
      </c>
      <c r="AY397" s="14" t="s">
        <v>186</v>
      </c>
      <c r="BE397" s="197">
        <f t="shared" si="94"/>
        <v>0</v>
      </c>
      <c r="BF397" s="197">
        <f t="shared" si="95"/>
        <v>0</v>
      </c>
      <c r="BG397" s="197">
        <f t="shared" si="96"/>
        <v>0</v>
      </c>
      <c r="BH397" s="197">
        <f t="shared" si="97"/>
        <v>0</v>
      </c>
      <c r="BI397" s="197">
        <f t="shared" si="98"/>
        <v>0</v>
      </c>
      <c r="BJ397" s="14" t="s">
        <v>87</v>
      </c>
      <c r="BK397" s="197">
        <f t="shared" si="99"/>
        <v>0</v>
      </c>
      <c r="BL397" s="14" t="s">
        <v>193</v>
      </c>
      <c r="BM397" s="196" t="s">
        <v>2515</v>
      </c>
    </row>
    <row r="398" spans="1:65" s="2" customFormat="1" ht="16.5" customHeight="1">
      <c r="A398" s="31"/>
      <c r="B398" s="32"/>
      <c r="C398" s="184" t="s">
        <v>2303</v>
      </c>
      <c r="D398" s="184" t="s">
        <v>189</v>
      </c>
      <c r="E398" s="185" t="s">
        <v>2341</v>
      </c>
      <c r="F398" s="186" t="s">
        <v>2342</v>
      </c>
      <c r="G398" s="187" t="s">
        <v>845</v>
      </c>
      <c r="H398" s="188">
        <v>1</v>
      </c>
      <c r="I398" s="189"/>
      <c r="J398" s="190">
        <f t="shared" si="90"/>
        <v>0</v>
      </c>
      <c r="K398" s="191"/>
      <c r="L398" s="36"/>
      <c r="M398" s="192" t="s">
        <v>1</v>
      </c>
      <c r="N398" s="193" t="s">
        <v>44</v>
      </c>
      <c r="O398" s="68"/>
      <c r="P398" s="194">
        <f t="shared" si="91"/>
        <v>0</v>
      </c>
      <c r="Q398" s="194">
        <v>0</v>
      </c>
      <c r="R398" s="194">
        <f t="shared" si="92"/>
        <v>0</v>
      </c>
      <c r="S398" s="194">
        <v>0</v>
      </c>
      <c r="T398" s="195">
        <f t="shared" si="93"/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96" t="s">
        <v>193</v>
      </c>
      <c r="AT398" s="196" t="s">
        <v>189</v>
      </c>
      <c r="AU398" s="196" t="s">
        <v>87</v>
      </c>
      <c r="AY398" s="14" t="s">
        <v>186</v>
      </c>
      <c r="BE398" s="197">
        <f t="shared" si="94"/>
        <v>0</v>
      </c>
      <c r="BF398" s="197">
        <f t="shared" si="95"/>
        <v>0</v>
      </c>
      <c r="BG398" s="197">
        <f t="shared" si="96"/>
        <v>0</v>
      </c>
      <c r="BH398" s="197">
        <f t="shared" si="97"/>
        <v>0</v>
      </c>
      <c r="BI398" s="197">
        <f t="shared" si="98"/>
        <v>0</v>
      </c>
      <c r="BJ398" s="14" t="s">
        <v>87</v>
      </c>
      <c r="BK398" s="197">
        <f t="shared" si="99"/>
        <v>0</v>
      </c>
      <c r="BL398" s="14" t="s">
        <v>193</v>
      </c>
      <c r="BM398" s="196" t="s">
        <v>2516</v>
      </c>
    </row>
    <row r="399" spans="1:65" s="2" customFormat="1" ht="16.5" customHeight="1">
      <c r="A399" s="31"/>
      <c r="B399" s="32"/>
      <c r="C399" s="184" t="s">
        <v>2517</v>
      </c>
      <c r="D399" s="184" t="s">
        <v>189</v>
      </c>
      <c r="E399" s="185" t="s">
        <v>2344</v>
      </c>
      <c r="F399" s="186" t="s">
        <v>2345</v>
      </c>
      <c r="G399" s="187" t="s">
        <v>845</v>
      </c>
      <c r="H399" s="188">
        <v>2</v>
      </c>
      <c r="I399" s="189"/>
      <c r="J399" s="190">
        <f t="shared" si="90"/>
        <v>0</v>
      </c>
      <c r="K399" s="191"/>
      <c r="L399" s="36"/>
      <c r="M399" s="192" t="s">
        <v>1</v>
      </c>
      <c r="N399" s="193" t="s">
        <v>44</v>
      </c>
      <c r="O399" s="68"/>
      <c r="P399" s="194">
        <f t="shared" si="91"/>
        <v>0</v>
      </c>
      <c r="Q399" s="194">
        <v>0</v>
      </c>
      <c r="R399" s="194">
        <f t="shared" si="92"/>
        <v>0</v>
      </c>
      <c r="S399" s="194">
        <v>0</v>
      </c>
      <c r="T399" s="195">
        <f t="shared" si="93"/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96" t="s">
        <v>193</v>
      </c>
      <c r="AT399" s="196" t="s">
        <v>189</v>
      </c>
      <c r="AU399" s="196" t="s">
        <v>87</v>
      </c>
      <c r="AY399" s="14" t="s">
        <v>186</v>
      </c>
      <c r="BE399" s="197">
        <f t="shared" si="94"/>
        <v>0</v>
      </c>
      <c r="BF399" s="197">
        <f t="shared" si="95"/>
        <v>0</v>
      </c>
      <c r="BG399" s="197">
        <f t="shared" si="96"/>
        <v>0</v>
      </c>
      <c r="BH399" s="197">
        <f t="shared" si="97"/>
        <v>0</v>
      </c>
      <c r="BI399" s="197">
        <f t="shared" si="98"/>
        <v>0</v>
      </c>
      <c r="BJ399" s="14" t="s">
        <v>87</v>
      </c>
      <c r="BK399" s="197">
        <f t="shared" si="99"/>
        <v>0</v>
      </c>
      <c r="BL399" s="14" t="s">
        <v>193</v>
      </c>
      <c r="BM399" s="196" t="s">
        <v>2518</v>
      </c>
    </row>
    <row r="400" spans="1:65" s="2" customFormat="1" ht="16.5" customHeight="1">
      <c r="A400" s="31"/>
      <c r="B400" s="32"/>
      <c r="C400" s="184" t="s">
        <v>2306</v>
      </c>
      <c r="D400" s="184" t="s">
        <v>189</v>
      </c>
      <c r="E400" s="185" t="s">
        <v>2347</v>
      </c>
      <c r="F400" s="186" t="s">
        <v>2348</v>
      </c>
      <c r="G400" s="187" t="s">
        <v>308</v>
      </c>
      <c r="H400" s="188">
        <v>10</v>
      </c>
      <c r="I400" s="189"/>
      <c r="J400" s="190">
        <f t="shared" si="90"/>
        <v>0</v>
      </c>
      <c r="K400" s="191"/>
      <c r="L400" s="36"/>
      <c r="M400" s="192" t="s">
        <v>1</v>
      </c>
      <c r="N400" s="193" t="s">
        <v>44</v>
      </c>
      <c r="O400" s="68"/>
      <c r="P400" s="194">
        <f t="shared" si="91"/>
        <v>0</v>
      </c>
      <c r="Q400" s="194">
        <v>0</v>
      </c>
      <c r="R400" s="194">
        <f t="shared" si="92"/>
        <v>0</v>
      </c>
      <c r="S400" s="194">
        <v>0</v>
      </c>
      <c r="T400" s="195">
        <f t="shared" si="93"/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96" t="s">
        <v>193</v>
      </c>
      <c r="AT400" s="196" t="s">
        <v>189</v>
      </c>
      <c r="AU400" s="196" t="s">
        <v>87</v>
      </c>
      <c r="AY400" s="14" t="s">
        <v>186</v>
      </c>
      <c r="BE400" s="197">
        <f t="shared" si="94"/>
        <v>0</v>
      </c>
      <c r="BF400" s="197">
        <f t="shared" si="95"/>
        <v>0</v>
      </c>
      <c r="BG400" s="197">
        <f t="shared" si="96"/>
        <v>0</v>
      </c>
      <c r="BH400" s="197">
        <f t="shared" si="97"/>
        <v>0</v>
      </c>
      <c r="BI400" s="197">
        <f t="shared" si="98"/>
        <v>0</v>
      </c>
      <c r="BJ400" s="14" t="s">
        <v>87</v>
      </c>
      <c r="BK400" s="197">
        <f t="shared" si="99"/>
        <v>0</v>
      </c>
      <c r="BL400" s="14" t="s">
        <v>193</v>
      </c>
      <c r="BM400" s="196" t="s">
        <v>2519</v>
      </c>
    </row>
    <row r="401" spans="1:65" s="2" customFormat="1" ht="16.5" customHeight="1">
      <c r="A401" s="31"/>
      <c r="B401" s="32"/>
      <c r="C401" s="184" t="s">
        <v>2520</v>
      </c>
      <c r="D401" s="184" t="s">
        <v>189</v>
      </c>
      <c r="E401" s="185" t="s">
        <v>2350</v>
      </c>
      <c r="F401" s="186" t="s">
        <v>2351</v>
      </c>
      <c r="G401" s="187" t="s">
        <v>308</v>
      </c>
      <c r="H401" s="188">
        <v>50</v>
      </c>
      <c r="I401" s="189"/>
      <c r="J401" s="190">
        <f t="shared" si="90"/>
        <v>0</v>
      </c>
      <c r="K401" s="191"/>
      <c r="L401" s="36"/>
      <c r="M401" s="192" t="s">
        <v>1</v>
      </c>
      <c r="N401" s="193" t="s">
        <v>44</v>
      </c>
      <c r="O401" s="68"/>
      <c r="P401" s="194">
        <f t="shared" si="91"/>
        <v>0</v>
      </c>
      <c r="Q401" s="194">
        <v>0</v>
      </c>
      <c r="R401" s="194">
        <f t="shared" si="92"/>
        <v>0</v>
      </c>
      <c r="S401" s="194">
        <v>0</v>
      </c>
      <c r="T401" s="195">
        <f t="shared" si="93"/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96" t="s">
        <v>193</v>
      </c>
      <c r="AT401" s="196" t="s">
        <v>189</v>
      </c>
      <c r="AU401" s="196" t="s">
        <v>87</v>
      </c>
      <c r="AY401" s="14" t="s">
        <v>186</v>
      </c>
      <c r="BE401" s="197">
        <f t="shared" si="94"/>
        <v>0</v>
      </c>
      <c r="BF401" s="197">
        <f t="shared" si="95"/>
        <v>0</v>
      </c>
      <c r="BG401" s="197">
        <f t="shared" si="96"/>
        <v>0</v>
      </c>
      <c r="BH401" s="197">
        <f t="shared" si="97"/>
        <v>0</v>
      </c>
      <c r="BI401" s="197">
        <f t="shared" si="98"/>
        <v>0</v>
      </c>
      <c r="BJ401" s="14" t="s">
        <v>87</v>
      </c>
      <c r="BK401" s="197">
        <f t="shared" si="99"/>
        <v>0</v>
      </c>
      <c r="BL401" s="14" t="s">
        <v>193</v>
      </c>
      <c r="BM401" s="196" t="s">
        <v>2521</v>
      </c>
    </row>
    <row r="402" spans="1:65" s="2" customFormat="1" ht="16.5" customHeight="1">
      <c r="A402" s="31"/>
      <c r="B402" s="32"/>
      <c r="C402" s="184" t="s">
        <v>2307</v>
      </c>
      <c r="D402" s="184" t="s">
        <v>189</v>
      </c>
      <c r="E402" s="185" t="s">
        <v>2353</v>
      </c>
      <c r="F402" s="186" t="s">
        <v>2354</v>
      </c>
      <c r="G402" s="187" t="s">
        <v>2131</v>
      </c>
      <c r="H402" s="188">
        <v>1</v>
      </c>
      <c r="I402" s="189"/>
      <c r="J402" s="190">
        <f t="shared" si="90"/>
        <v>0</v>
      </c>
      <c r="K402" s="191"/>
      <c r="L402" s="36"/>
      <c r="M402" s="192" t="s">
        <v>1</v>
      </c>
      <c r="N402" s="193" t="s">
        <v>44</v>
      </c>
      <c r="O402" s="68"/>
      <c r="P402" s="194">
        <f t="shared" si="91"/>
        <v>0</v>
      </c>
      <c r="Q402" s="194">
        <v>0</v>
      </c>
      <c r="R402" s="194">
        <f t="shared" si="92"/>
        <v>0</v>
      </c>
      <c r="S402" s="194">
        <v>0</v>
      </c>
      <c r="T402" s="195">
        <f t="shared" si="93"/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96" t="s">
        <v>193</v>
      </c>
      <c r="AT402" s="196" t="s">
        <v>189</v>
      </c>
      <c r="AU402" s="196" t="s">
        <v>87</v>
      </c>
      <c r="AY402" s="14" t="s">
        <v>186</v>
      </c>
      <c r="BE402" s="197">
        <f t="shared" si="94"/>
        <v>0</v>
      </c>
      <c r="BF402" s="197">
        <f t="shared" si="95"/>
        <v>0</v>
      </c>
      <c r="BG402" s="197">
        <f t="shared" si="96"/>
        <v>0</v>
      </c>
      <c r="BH402" s="197">
        <f t="shared" si="97"/>
        <v>0</v>
      </c>
      <c r="BI402" s="197">
        <f t="shared" si="98"/>
        <v>0</v>
      </c>
      <c r="BJ402" s="14" t="s">
        <v>87</v>
      </c>
      <c r="BK402" s="197">
        <f t="shared" si="99"/>
        <v>0</v>
      </c>
      <c r="BL402" s="14" t="s">
        <v>193</v>
      </c>
      <c r="BM402" s="196" t="s">
        <v>2522</v>
      </c>
    </row>
    <row r="403" spans="1:65" s="2" customFormat="1" ht="16.5" customHeight="1">
      <c r="A403" s="31"/>
      <c r="B403" s="32"/>
      <c r="C403" s="184" t="s">
        <v>2523</v>
      </c>
      <c r="D403" s="184" t="s">
        <v>189</v>
      </c>
      <c r="E403" s="185" t="s">
        <v>2524</v>
      </c>
      <c r="F403" s="186" t="s">
        <v>2525</v>
      </c>
      <c r="G403" s="187" t="s">
        <v>2131</v>
      </c>
      <c r="H403" s="188">
        <v>1</v>
      </c>
      <c r="I403" s="189"/>
      <c r="J403" s="190">
        <f t="shared" si="90"/>
        <v>0</v>
      </c>
      <c r="K403" s="191"/>
      <c r="L403" s="36"/>
      <c r="M403" s="192" t="s">
        <v>1</v>
      </c>
      <c r="N403" s="193" t="s">
        <v>44</v>
      </c>
      <c r="O403" s="68"/>
      <c r="P403" s="194">
        <f t="shared" si="91"/>
        <v>0</v>
      </c>
      <c r="Q403" s="194">
        <v>0</v>
      </c>
      <c r="R403" s="194">
        <f t="shared" si="92"/>
        <v>0</v>
      </c>
      <c r="S403" s="194">
        <v>0</v>
      </c>
      <c r="T403" s="195">
        <f t="shared" si="93"/>
        <v>0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196" t="s">
        <v>193</v>
      </c>
      <c r="AT403" s="196" t="s">
        <v>189</v>
      </c>
      <c r="AU403" s="196" t="s">
        <v>87</v>
      </c>
      <c r="AY403" s="14" t="s">
        <v>186</v>
      </c>
      <c r="BE403" s="197">
        <f t="shared" si="94"/>
        <v>0</v>
      </c>
      <c r="BF403" s="197">
        <f t="shared" si="95"/>
        <v>0</v>
      </c>
      <c r="BG403" s="197">
        <f t="shared" si="96"/>
        <v>0</v>
      </c>
      <c r="BH403" s="197">
        <f t="shared" si="97"/>
        <v>0</v>
      </c>
      <c r="BI403" s="197">
        <f t="shared" si="98"/>
        <v>0</v>
      </c>
      <c r="BJ403" s="14" t="s">
        <v>87</v>
      </c>
      <c r="BK403" s="197">
        <f t="shared" si="99"/>
        <v>0</v>
      </c>
      <c r="BL403" s="14" t="s">
        <v>193</v>
      </c>
      <c r="BM403" s="196" t="s">
        <v>2526</v>
      </c>
    </row>
    <row r="404" spans="1:65" s="2" customFormat="1" ht="16.5" customHeight="1">
      <c r="A404" s="31"/>
      <c r="B404" s="32"/>
      <c r="C404" s="184" t="s">
        <v>2308</v>
      </c>
      <c r="D404" s="184" t="s">
        <v>189</v>
      </c>
      <c r="E404" s="185" t="s">
        <v>2359</v>
      </c>
      <c r="F404" s="186" t="s">
        <v>2360</v>
      </c>
      <c r="G404" s="187" t="s">
        <v>308</v>
      </c>
      <c r="H404" s="188">
        <v>720</v>
      </c>
      <c r="I404" s="189"/>
      <c r="J404" s="190">
        <f t="shared" si="90"/>
        <v>0</v>
      </c>
      <c r="K404" s="191"/>
      <c r="L404" s="36"/>
      <c r="M404" s="192" t="s">
        <v>1</v>
      </c>
      <c r="N404" s="193" t="s">
        <v>44</v>
      </c>
      <c r="O404" s="68"/>
      <c r="P404" s="194">
        <f t="shared" si="91"/>
        <v>0</v>
      </c>
      <c r="Q404" s="194">
        <v>0</v>
      </c>
      <c r="R404" s="194">
        <f t="shared" si="92"/>
        <v>0</v>
      </c>
      <c r="S404" s="194">
        <v>0</v>
      </c>
      <c r="T404" s="195">
        <f t="shared" si="93"/>
        <v>0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196" t="s">
        <v>193</v>
      </c>
      <c r="AT404" s="196" t="s">
        <v>189</v>
      </c>
      <c r="AU404" s="196" t="s">
        <v>87</v>
      </c>
      <c r="AY404" s="14" t="s">
        <v>186</v>
      </c>
      <c r="BE404" s="197">
        <f t="shared" si="94"/>
        <v>0</v>
      </c>
      <c r="BF404" s="197">
        <f t="shared" si="95"/>
        <v>0</v>
      </c>
      <c r="BG404" s="197">
        <f t="shared" si="96"/>
        <v>0</v>
      </c>
      <c r="BH404" s="197">
        <f t="shared" si="97"/>
        <v>0</v>
      </c>
      <c r="BI404" s="197">
        <f t="shared" si="98"/>
        <v>0</v>
      </c>
      <c r="BJ404" s="14" t="s">
        <v>87</v>
      </c>
      <c r="BK404" s="197">
        <f t="shared" si="99"/>
        <v>0</v>
      </c>
      <c r="BL404" s="14" t="s">
        <v>193</v>
      </c>
      <c r="BM404" s="196" t="s">
        <v>2527</v>
      </c>
    </row>
    <row r="405" spans="1:65" s="2" customFormat="1" ht="16.5" customHeight="1">
      <c r="A405" s="31"/>
      <c r="B405" s="32"/>
      <c r="C405" s="184" t="s">
        <v>2528</v>
      </c>
      <c r="D405" s="184" t="s">
        <v>189</v>
      </c>
      <c r="E405" s="185" t="s">
        <v>2368</v>
      </c>
      <c r="F405" s="186" t="s">
        <v>2369</v>
      </c>
      <c r="G405" s="187" t="s">
        <v>2131</v>
      </c>
      <c r="H405" s="188">
        <v>1</v>
      </c>
      <c r="I405" s="189"/>
      <c r="J405" s="190">
        <f t="shared" si="90"/>
        <v>0</v>
      </c>
      <c r="K405" s="191"/>
      <c r="L405" s="36"/>
      <c r="M405" s="192" t="s">
        <v>1</v>
      </c>
      <c r="N405" s="193" t="s">
        <v>44</v>
      </c>
      <c r="O405" s="68"/>
      <c r="P405" s="194">
        <f t="shared" si="91"/>
        <v>0</v>
      </c>
      <c r="Q405" s="194">
        <v>0</v>
      </c>
      <c r="R405" s="194">
        <f t="shared" si="92"/>
        <v>0</v>
      </c>
      <c r="S405" s="194">
        <v>0</v>
      </c>
      <c r="T405" s="195">
        <f t="shared" si="93"/>
        <v>0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196" t="s">
        <v>193</v>
      </c>
      <c r="AT405" s="196" t="s">
        <v>189</v>
      </c>
      <c r="AU405" s="196" t="s">
        <v>87</v>
      </c>
      <c r="AY405" s="14" t="s">
        <v>186</v>
      </c>
      <c r="BE405" s="197">
        <f t="shared" si="94"/>
        <v>0</v>
      </c>
      <c r="BF405" s="197">
        <f t="shared" si="95"/>
        <v>0</v>
      </c>
      <c r="BG405" s="197">
        <f t="shared" si="96"/>
        <v>0</v>
      </c>
      <c r="BH405" s="197">
        <f t="shared" si="97"/>
        <v>0</v>
      </c>
      <c r="BI405" s="197">
        <f t="shared" si="98"/>
        <v>0</v>
      </c>
      <c r="BJ405" s="14" t="s">
        <v>87</v>
      </c>
      <c r="BK405" s="197">
        <f t="shared" si="99"/>
        <v>0</v>
      </c>
      <c r="BL405" s="14" t="s">
        <v>193</v>
      </c>
      <c r="BM405" s="196" t="s">
        <v>2529</v>
      </c>
    </row>
    <row r="406" spans="1:65" s="2" customFormat="1" ht="16.5" customHeight="1">
      <c r="A406" s="31"/>
      <c r="B406" s="32"/>
      <c r="C406" s="184" t="s">
        <v>2311</v>
      </c>
      <c r="D406" s="184" t="s">
        <v>189</v>
      </c>
      <c r="E406" s="185" t="s">
        <v>2530</v>
      </c>
      <c r="F406" s="186" t="s">
        <v>2531</v>
      </c>
      <c r="G406" s="187" t="s">
        <v>308</v>
      </c>
      <c r="H406" s="188">
        <v>4</v>
      </c>
      <c r="I406" s="189"/>
      <c r="J406" s="190">
        <f t="shared" si="90"/>
        <v>0</v>
      </c>
      <c r="K406" s="191"/>
      <c r="L406" s="36"/>
      <c r="M406" s="192" t="s">
        <v>1</v>
      </c>
      <c r="N406" s="193" t="s">
        <v>44</v>
      </c>
      <c r="O406" s="68"/>
      <c r="P406" s="194">
        <f t="shared" si="91"/>
        <v>0</v>
      </c>
      <c r="Q406" s="194">
        <v>0</v>
      </c>
      <c r="R406" s="194">
        <f t="shared" si="92"/>
        <v>0</v>
      </c>
      <c r="S406" s="194">
        <v>0</v>
      </c>
      <c r="T406" s="195">
        <f t="shared" si="93"/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96" t="s">
        <v>193</v>
      </c>
      <c r="AT406" s="196" t="s">
        <v>189</v>
      </c>
      <c r="AU406" s="196" t="s">
        <v>87</v>
      </c>
      <c r="AY406" s="14" t="s">
        <v>186</v>
      </c>
      <c r="BE406" s="197">
        <f t="shared" si="94"/>
        <v>0</v>
      </c>
      <c r="BF406" s="197">
        <f t="shared" si="95"/>
        <v>0</v>
      </c>
      <c r="BG406" s="197">
        <f t="shared" si="96"/>
        <v>0</v>
      </c>
      <c r="BH406" s="197">
        <f t="shared" si="97"/>
        <v>0</v>
      </c>
      <c r="BI406" s="197">
        <f t="shared" si="98"/>
        <v>0</v>
      </c>
      <c r="BJ406" s="14" t="s">
        <v>87</v>
      </c>
      <c r="BK406" s="197">
        <f t="shared" si="99"/>
        <v>0</v>
      </c>
      <c r="BL406" s="14" t="s">
        <v>193</v>
      </c>
      <c r="BM406" s="196" t="s">
        <v>2532</v>
      </c>
    </row>
    <row r="407" spans="1:65" s="2" customFormat="1" ht="16.5" customHeight="1">
      <c r="A407" s="31"/>
      <c r="B407" s="32"/>
      <c r="C407" s="184" t="s">
        <v>2533</v>
      </c>
      <c r="D407" s="184" t="s">
        <v>189</v>
      </c>
      <c r="E407" s="185" t="s">
        <v>2534</v>
      </c>
      <c r="F407" s="186" t="s">
        <v>2535</v>
      </c>
      <c r="G407" s="187" t="s">
        <v>308</v>
      </c>
      <c r="H407" s="188">
        <v>940</v>
      </c>
      <c r="I407" s="189"/>
      <c r="J407" s="190">
        <f t="shared" si="90"/>
        <v>0</v>
      </c>
      <c r="K407" s="191"/>
      <c r="L407" s="36"/>
      <c r="M407" s="192" t="s">
        <v>1</v>
      </c>
      <c r="N407" s="193" t="s">
        <v>44</v>
      </c>
      <c r="O407" s="68"/>
      <c r="P407" s="194">
        <f t="shared" si="91"/>
        <v>0</v>
      </c>
      <c r="Q407" s="194">
        <v>0</v>
      </c>
      <c r="R407" s="194">
        <f t="shared" si="92"/>
        <v>0</v>
      </c>
      <c r="S407" s="194">
        <v>0</v>
      </c>
      <c r="T407" s="195">
        <f t="shared" si="93"/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96" t="s">
        <v>193</v>
      </c>
      <c r="AT407" s="196" t="s">
        <v>189</v>
      </c>
      <c r="AU407" s="196" t="s">
        <v>87</v>
      </c>
      <c r="AY407" s="14" t="s">
        <v>186</v>
      </c>
      <c r="BE407" s="197">
        <f t="shared" si="94"/>
        <v>0</v>
      </c>
      <c r="BF407" s="197">
        <f t="shared" si="95"/>
        <v>0</v>
      </c>
      <c r="BG407" s="197">
        <f t="shared" si="96"/>
        <v>0</v>
      </c>
      <c r="BH407" s="197">
        <f t="shared" si="97"/>
        <v>0</v>
      </c>
      <c r="BI407" s="197">
        <f t="shared" si="98"/>
        <v>0</v>
      </c>
      <c r="BJ407" s="14" t="s">
        <v>87</v>
      </c>
      <c r="BK407" s="197">
        <f t="shared" si="99"/>
        <v>0</v>
      </c>
      <c r="BL407" s="14" t="s">
        <v>193</v>
      </c>
      <c r="BM407" s="196" t="s">
        <v>2536</v>
      </c>
    </row>
    <row r="408" spans="2:63" s="12" customFormat="1" ht="25.9" customHeight="1">
      <c r="B408" s="168"/>
      <c r="C408" s="169"/>
      <c r="D408" s="170" t="s">
        <v>78</v>
      </c>
      <c r="E408" s="171" t="s">
        <v>2537</v>
      </c>
      <c r="F408" s="171" t="s">
        <v>2538</v>
      </c>
      <c r="G408" s="169"/>
      <c r="H408" s="169"/>
      <c r="I408" s="172"/>
      <c r="J408" s="173">
        <f>BK408</f>
        <v>0</v>
      </c>
      <c r="K408" s="169"/>
      <c r="L408" s="174"/>
      <c r="M408" s="175"/>
      <c r="N408" s="176"/>
      <c r="O408" s="176"/>
      <c r="P408" s="177">
        <f>SUM(P409:P447)</f>
        <v>0</v>
      </c>
      <c r="Q408" s="176"/>
      <c r="R408" s="177">
        <f>SUM(R409:R447)</f>
        <v>0</v>
      </c>
      <c r="S408" s="176"/>
      <c r="T408" s="178">
        <f>SUM(T409:T447)</f>
        <v>0</v>
      </c>
      <c r="AR408" s="179" t="s">
        <v>87</v>
      </c>
      <c r="AT408" s="180" t="s">
        <v>78</v>
      </c>
      <c r="AU408" s="180" t="s">
        <v>79</v>
      </c>
      <c r="AY408" s="179" t="s">
        <v>186</v>
      </c>
      <c r="BK408" s="181">
        <f>SUM(BK409:BK447)</f>
        <v>0</v>
      </c>
    </row>
    <row r="409" spans="1:65" s="2" customFormat="1" ht="16.5" customHeight="1">
      <c r="A409" s="31"/>
      <c r="B409" s="32"/>
      <c r="C409" s="184" t="s">
        <v>2315</v>
      </c>
      <c r="D409" s="184" t="s">
        <v>189</v>
      </c>
      <c r="E409" s="185" t="s">
        <v>2214</v>
      </c>
      <c r="F409" s="186" t="s">
        <v>2215</v>
      </c>
      <c r="G409" s="187" t="s">
        <v>2131</v>
      </c>
      <c r="H409" s="188">
        <v>117</v>
      </c>
      <c r="I409" s="189"/>
      <c r="J409" s="190">
        <f aca="true" t="shared" si="100" ref="J409:J447">ROUND(I409*H409,1)</f>
        <v>0</v>
      </c>
      <c r="K409" s="191"/>
      <c r="L409" s="36"/>
      <c r="M409" s="192" t="s">
        <v>1</v>
      </c>
      <c r="N409" s="193" t="s">
        <v>44</v>
      </c>
      <c r="O409" s="68"/>
      <c r="P409" s="194">
        <f aca="true" t="shared" si="101" ref="P409:P447">O409*H409</f>
        <v>0</v>
      </c>
      <c r="Q409" s="194">
        <v>0</v>
      </c>
      <c r="R409" s="194">
        <f aca="true" t="shared" si="102" ref="R409:R447">Q409*H409</f>
        <v>0</v>
      </c>
      <c r="S409" s="194">
        <v>0</v>
      </c>
      <c r="T409" s="195">
        <f aca="true" t="shared" si="103" ref="T409:T447">S409*H409</f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96" t="s">
        <v>193</v>
      </c>
      <c r="AT409" s="196" t="s">
        <v>189</v>
      </c>
      <c r="AU409" s="196" t="s">
        <v>87</v>
      </c>
      <c r="AY409" s="14" t="s">
        <v>186</v>
      </c>
      <c r="BE409" s="197">
        <f aca="true" t="shared" si="104" ref="BE409:BE447">IF(N409="základní",J409,0)</f>
        <v>0</v>
      </c>
      <c r="BF409" s="197">
        <f aca="true" t="shared" si="105" ref="BF409:BF447">IF(N409="snížená",J409,0)</f>
        <v>0</v>
      </c>
      <c r="BG409" s="197">
        <f aca="true" t="shared" si="106" ref="BG409:BG447">IF(N409="zákl. přenesená",J409,0)</f>
        <v>0</v>
      </c>
      <c r="BH409" s="197">
        <f aca="true" t="shared" si="107" ref="BH409:BH447">IF(N409="sníž. přenesená",J409,0)</f>
        <v>0</v>
      </c>
      <c r="BI409" s="197">
        <f aca="true" t="shared" si="108" ref="BI409:BI447">IF(N409="nulová",J409,0)</f>
        <v>0</v>
      </c>
      <c r="BJ409" s="14" t="s">
        <v>87</v>
      </c>
      <c r="BK409" s="197">
        <f aca="true" t="shared" si="109" ref="BK409:BK447">ROUND(I409*H409,1)</f>
        <v>0</v>
      </c>
      <c r="BL409" s="14" t="s">
        <v>193</v>
      </c>
      <c r="BM409" s="196" t="s">
        <v>2539</v>
      </c>
    </row>
    <row r="410" spans="1:65" s="2" customFormat="1" ht="16.5" customHeight="1">
      <c r="A410" s="31"/>
      <c r="B410" s="32"/>
      <c r="C410" s="184" t="s">
        <v>2540</v>
      </c>
      <c r="D410" s="184" t="s">
        <v>189</v>
      </c>
      <c r="E410" s="185" t="s">
        <v>2216</v>
      </c>
      <c r="F410" s="186" t="s">
        <v>2217</v>
      </c>
      <c r="G410" s="187" t="s">
        <v>2131</v>
      </c>
      <c r="H410" s="188">
        <v>8</v>
      </c>
      <c r="I410" s="189"/>
      <c r="J410" s="190">
        <f t="shared" si="100"/>
        <v>0</v>
      </c>
      <c r="K410" s="191"/>
      <c r="L410" s="36"/>
      <c r="M410" s="192" t="s">
        <v>1</v>
      </c>
      <c r="N410" s="193" t="s">
        <v>44</v>
      </c>
      <c r="O410" s="68"/>
      <c r="P410" s="194">
        <f t="shared" si="101"/>
        <v>0</v>
      </c>
      <c r="Q410" s="194">
        <v>0</v>
      </c>
      <c r="R410" s="194">
        <f t="shared" si="102"/>
        <v>0</v>
      </c>
      <c r="S410" s="194">
        <v>0</v>
      </c>
      <c r="T410" s="195">
        <f t="shared" si="103"/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96" t="s">
        <v>193</v>
      </c>
      <c r="AT410" s="196" t="s">
        <v>189</v>
      </c>
      <c r="AU410" s="196" t="s">
        <v>87</v>
      </c>
      <c r="AY410" s="14" t="s">
        <v>186</v>
      </c>
      <c r="BE410" s="197">
        <f t="shared" si="104"/>
        <v>0</v>
      </c>
      <c r="BF410" s="197">
        <f t="shared" si="105"/>
        <v>0</v>
      </c>
      <c r="BG410" s="197">
        <f t="shared" si="106"/>
        <v>0</v>
      </c>
      <c r="BH410" s="197">
        <f t="shared" si="107"/>
        <v>0</v>
      </c>
      <c r="BI410" s="197">
        <f t="shared" si="108"/>
        <v>0</v>
      </c>
      <c r="BJ410" s="14" t="s">
        <v>87</v>
      </c>
      <c r="BK410" s="197">
        <f t="shared" si="109"/>
        <v>0</v>
      </c>
      <c r="BL410" s="14" t="s">
        <v>193</v>
      </c>
      <c r="BM410" s="196" t="s">
        <v>2541</v>
      </c>
    </row>
    <row r="411" spans="1:65" s="2" customFormat="1" ht="16.5" customHeight="1">
      <c r="A411" s="31"/>
      <c r="B411" s="32"/>
      <c r="C411" s="184" t="s">
        <v>2318</v>
      </c>
      <c r="D411" s="184" t="s">
        <v>189</v>
      </c>
      <c r="E411" s="185" t="s">
        <v>2542</v>
      </c>
      <c r="F411" s="186" t="s">
        <v>2543</v>
      </c>
      <c r="G411" s="187" t="s">
        <v>2131</v>
      </c>
      <c r="H411" s="188">
        <v>1</v>
      </c>
      <c r="I411" s="189"/>
      <c r="J411" s="190">
        <f t="shared" si="100"/>
        <v>0</v>
      </c>
      <c r="K411" s="191"/>
      <c r="L411" s="36"/>
      <c r="M411" s="192" t="s">
        <v>1</v>
      </c>
      <c r="N411" s="193" t="s">
        <v>44</v>
      </c>
      <c r="O411" s="68"/>
      <c r="P411" s="194">
        <f t="shared" si="101"/>
        <v>0</v>
      </c>
      <c r="Q411" s="194">
        <v>0</v>
      </c>
      <c r="R411" s="194">
        <f t="shared" si="102"/>
        <v>0</v>
      </c>
      <c r="S411" s="194">
        <v>0</v>
      </c>
      <c r="T411" s="195">
        <f t="shared" si="103"/>
        <v>0</v>
      </c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R411" s="196" t="s">
        <v>193</v>
      </c>
      <c r="AT411" s="196" t="s">
        <v>189</v>
      </c>
      <c r="AU411" s="196" t="s">
        <v>87</v>
      </c>
      <c r="AY411" s="14" t="s">
        <v>186</v>
      </c>
      <c r="BE411" s="197">
        <f t="shared" si="104"/>
        <v>0</v>
      </c>
      <c r="BF411" s="197">
        <f t="shared" si="105"/>
        <v>0</v>
      </c>
      <c r="BG411" s="197">
        <f t="shared" si="106"/>
        <v>0</v>
      </c>
      <c r="BH411" s="197">
        <f t="shared" si="107"/>
        <v>0</v>
      </c>
      <c r="BI411" s="197">
        <f t="shared" si="108"/>
        <v>0</v>
      </c>
      <c r="BJ411" s="14" t="s">
        <v>87</v>
      </c>
      <c r="BK411" s="197">
        <f t="shared" si="109"/>
        <v>0</v>
      </c>
      <c r="BL411" s="14" t="s">
        <v>193</v>
      </c>
      <c r="BM411" s="196" t="s">
        <v>2544</v>
      </c>
    </row>
    <row r="412" spans="1:65" s="2" customFormat="1" ht="16.5" customHeight="1">
      <c r="A412" s="31"/>
      <c r="B412" s="32"/>
      <c r="C412" s="184" t="s">
        <v>2545</v>
      </c>
      <c r="D412" s="184" t="s">
        <v>189</v>
      </c>
      <c r="E412" s="185" t="s">
        <v>2218</v>
      </c>
      <c r="F412" s="186" t="s">
        <v>2219</v>
      </c>
      <c r="G412" s="187" t="s">
        <v>2131</v>
      </c>
      <c r="H412" s="188">
        <v>6</v>
      </c>
      <c r="I412" s="189"/>
      <c r="J412" s="190">
        <f t="shared" si="100"/>
        <v>0</v>
      </c>
      <c r="K412" s="191"/>
      <c r="L412" s="36"/>
      <c r="M412" s="192" t="s">
        <v>1</v>
      </c>
      <c r="N412" s="193" t="s">
        <v>44</v>
      </c>
      <c r="O412" s="68"/>
      <c r="P412" s="194">
        <f t="shared" si="101"/>
        <v>0</v>
      </c>
      <c r="Q412" s="194">
        <v>0</v>
      </c>
      <c r="R412" s="194">
        <f t="shared" si="102"/>
        <v>0</v>
      </c>
      <c r="S412" s="194">
        <v>0</v>
      </c>
      <c r="T412" s="195">
        <f t="shared" si="103"/>
        <v>0</v>
      </c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R412" s="196" t="s">
        <v>193</v>
      </c>
      <c r="AT412" s="196" t="s">
        <v>189</v>
      </c>
      <c r="AU412" s="196" t="s">
        <v>87</v>
      </c>
      <c r="AY412" s="14" t="s">
        <v>186</v>
      </c>
      <c r="BE412" s="197">
        <f t="shared" si="104"/>
        <v>0</v>
      </c>
      <c r="BF412" s="197">
        <f t="shared" si="105"/>
        <v>0</v>
      </c>
      <c r="BG412" s="197">
        <f t="shared" si="106"/>
        <v>0</v>
      </c>
      <c r="BH412" s="197">
        <f t="shared" si="107"/>
        <v>0</v>
      </c>
      <c r="BI412" s="197">
        <f t="shared" si="108"/>
        <v>0</v>
      </c>
      <c r="BJ412" s="14" t="s">
        <v>87</v>
      </c>
      <c r="BK412" s="197">
        <f t="shared" si="109"/>
        <v>0</v>
      </c>
      <c r="BL412" s="14" t="s">
        <v>193</v>
      </c>
      <c r="BM412" s="196" t="s">
        <v>2546</v>
      </c>
    </row>
    <row r="413" spans="1:65" s="2" customFormat="1" ht="16.5" customHeight="1">
      <c r="A413" s="31"/>
      <c r="B413" s="32"/>
      <c r="C413" s="184" t="s">
        <v>2319</v>
      </c>
      <c r="D413" s="184" t="s">
        <v>189</v>
      </c>
      <c r="E413" s="185" t="s">
        <v>2293</v>
      </c>
      <c r="F413" s="186" t="s">
        <v>2294</v>
      </c>
      <c r="G413" s="187" t="s">
        <v>2131</v>
      </c>
      <c r="H413" s="188">
        <v>24</v>
      </c>
      <c r="I413" s="189"/>
      <c r="J413" s="190">
        <f t="shared" si="100"/>
        <v>0</v>
      </c>
      <c r="K413" s="191"/>
      <c r="L413" s="36"/>
      <c r="M413" s="192" t="s">
        <v>1</v>
      </c>
      <c r="N413" s="193" t="s">
        <v>44</v>
      </c>
      <c r="O413" s="68"/>
      <c r="P413" s="194">
        <f t="shared" si="101"/>
        <v>0</v>
      </c>
      <c r="Q413" s="194">
        <v>0</v>
      </c>
      <c r="R413" s="194">
        <f t="shared" si="102"/>
        <v>0</v>
      </c>
      <c r="S413" s="194">
        <v>0</v>
      </c>
      <c r="T413" s="195">
        <f t="shared" si="103"/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96" t="s">
        <v>193</v>
      </c>
      <c r="AT413" s="196" t="s">
        <v>189</v>
      </c>
      <c r="AU413" s="196" t="s">
        <v>87</v>
      </c>
      <c r="AY413" s="14" t="s">
        <v>186</v>
      </c>
      <c r="BE413" s="197">
        <f t="shared" si="104"/>
        <v>0</v>
      </c>
      <c r="BF413" s="197">
        <f t="shared" si="105"/>
        <v>0</v>
      </c>
      <c r="BG413" s="197">
        <f t="shared" si="106"/>
        <v>0</v>
      </c>
      <c r="BH413" s="197">
        <f t="shared" si="107"/>
        <v>0</v>
      </c>
      <c r="BI413" s="197">
        <f t="shared" si="108"/>
        <v>0</v>
      </c>
      <c r="BJ413" s="14" t="s">
        <v>87</v>
      </c>
      <c r="BK413" s="197">
        <f t="shared" si="109"/>
        <v>0</v>
      </c>
      <c r="BL413" s="14" t="s">
        <v>193</v>
      </c>
      <c r="BM413" s="196" t="s">
        <v>2547</v>
      </c>
    </row>
    <row r="414" spans="1:65" s="2" customFormat="1" ht="16.5" customHeight="1">
      <c r="A414" s="31"/>
      <c r="B414" s="32"/>
      <c r="C414" s="184" t="s">
        <v>2548</v>
      </c>
      <c r="D414" s="184" t="s">
        <v>189</v>
      </c>
      <c r="E414" s="185" t="s">
        <v>2222</v>
      </c>
      <c r="F414" s="186" t="s">
        <v>2223</v>
      </c>
      <c r="G414" s="187" t="s">
        <v>2131</v>
      </c>
      <c r="H414" s="188">
        <v>69</v>
      </c>
      <c r="I414" s="189"/>
      <c r="J414" s="190">
        <f t="shared" si="100"/>
        <v>0</v>
      </c>
      <c r="K414" s="191"/>
      <c r="L414" s="36"/>
      <c r="M414" s="192" t="s">
        <v>1</v>
      </c>
      <c r="N414" s="193" t="s">
        <v>44</v>
      </c>
      <c r="O414" s="68"/>
      <c r="P414" s="194">
        <f t="shared" si="101"/>
        <v>0</v>
      </c>
      <c r="Q414" s="194">
        <v>0</v>
      </c>
      <c r="R414" s="194">
        <f t="shared" si="102"/>
        <v>0</v>
      </c>
      <c r="S414" s="194">
        <v>0</v>
      </c>
      <c r="T414" s="195">
        <f t="shared" si="103"/>
        <v>0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196" t="s">
        <v>193</v>
      </c>
      <c r="AT414" s="196" t="s">
        <v>189</v>
      </c>
      <c r="AU414" s="196" t="s">
        <v>87</v>
      </c>
      <c r="AY414" s="14" t="s">
        <v>186</v>
      </c>
      <c r="BE414" s="197">
        <f t="shared" si="104"/>
        <v>0</v>
      </c>
      <c r="BF414" s="197">
        <f t="shared" si="105"/>
        <v>0</v>
      </c>
      <c r="BG414" s="197">
        <f t="shared" si="106"/>
        <v>0</v>
      </c>
      <c r="BH414" s="197">
        <f t="shared" si="107"/>
        <v>0</v>
      </c>
      <c r="BI414" s="197">
        <f t="shared" si="108"/>
        <v>0</v>
      </c>
      <c r="BJ414" s="14" t="s">
        <v>87</v>
      </c>
      <c r="BK414" s="197">
        <f t="shared" si="109"/>
        <v>0</v>
      </c>
      <c r="BL414" s="14" t="s">
        <v>193</v>
      </c>
      <c r="BM414" s="196" t="s">
        <v>2549</v>
      </c>
    </row>
    <row r="415" spans="1:65" s="2" customFormat="1" ht="16.5" customHeight="1">
      <c r="A415" s="31"/>
      <c r="B415" s="32"/>
      <c r="C415" s="184" t="s">
        <v>2320</v>
      </c>
      <c r="D415" s="184" t="s">
        <v>189</v>
      </c>
      <c r="E415" s="185" t="s">
        <v>2224</v>
      </c>
      <c r="F415" s="186" t="s">
        <v>2225</v>
      </c>
      <c r="G415" s="187" t="s">
        <v>2131</v>
      </c>
      <c r="H415" s="188">
        <v>39</v>
      </c>
      <c r="I415" s="189"/>
      <c r="J415" s="190">
        <f t="shared" si="100"/>
        <v>0</v>
      </c>
      <c r="K415" s="191"/>
      <c r="L415" s="36"/>
      <c r="M415" s="192" t="s">
        <v>1</v>
      </c>
      <c r="N415" s="193" t="s">
        <v>44</v>
      </c>
      <c r="O415" s="68"/>
      <c r="P415" s="194">
        <f t="shared" si="101"/>
        <v>0</v>
      </c>
      <c r="Q415" s="194">
        <v>0</v>
      </c>
      <c r="R415" s="194">
        <f t="shared" si="102"/>
        <v>0</v>
      </c>
      <c r="S415" s="194">
        <v>0</v>
      </c>
      <c r="T415" s="195">
        <f t="shared" si="103"/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96" t="s">
        <v>193</v>
      </c>
      <c r="AT415" s="196" t="s">
        <v>189</v>
      </c>
      <c r="AU415" s="196" t="s">
        <v>87</v>
      </c>
      <c r="AY415" s="14" t="s">
        <v>186</v>
      </c>
      <c r="BE415" s="197">
        <f t="shared" si="104"/>
        <v>0</v>
      </c>
      <c r="BF415" s="197">
        <f t="shared" si="105"/>
        <v>0</v>
      </c>
      <c r="BG415" s="197">
        <f t="shared" si="106"/>
        <v>0</v>
      </c>
      <c r="BH415" s="197">
        <f t="shared" si="107"/>
        <v>0</v>
      </c>
      <c r="BI415" s="197">
        <f t="shared" si="108"/>
        <v>0</v>
      </c>
      <c r="BJ415" s="14" t="s">
        <v>87</v>
      </c>
      <c r="BK415" s="197">
        <f t="shared" si="109"/>
        <v>0</v>
      </c>
      <c r="BL415" s="14" t="s">
        <v>193</v>
      </c>
      <c r="BM415" s="196" t="s">
        <v>2550</v>
      </c>
    </row>
    <row r="416" spans="1:65" s="2" customFormat="1" ht="16.5" customHeight="1">
      <c r="A416" s="31"/>
      <c r="B416" s="32"/>
      <c r="C416" s="184" t="s">
        <v>2551</v>
      </c>
      <c r="D416" s="184" t="s">
        <v>189</v>
      </c>
      <c r="E416" s="185" t="s">
        <v>2298</v>
      </c>
      <c r="F416" s="186" t="s">
        <v>2299</v>
      </c>
      <c r="G416" s="187" t="s">
        <v>2131</v>
      </c>
      <c r="H416" s="188">
        <v>1</v>
      </c>
      <c r="I416" s="189"/>
      <c r="J416" s="190">
        <f t="shared" si="100"/>
        <v>0</v>
      </c>
      <c r="K416" s="191"/>
      <c r="L416" s="36"/>
      <c r="M416" s="192" t="s">
        <v>1</v>
      </c>
      <c r="N416" s="193" t="s">
        <v>44</v>
      </c>
      <c r="O416" s="68"/>
      <c r="P416" s="194">
        <f t="shared" si="101"/>
        <v>0</v>
      </c>
      <c r="Q416" s="194">
        <v>0</v>
      </c>
      <c r="R416" s="194">
        <f t="shared" si="102"/>
        <v>0</v>
      </c>
      <c r="S416" s="194">
        <v>0</v>
      </c>
      <c r="T416" s="195">
        <f t="shared" si="103"/>
        <v>0</v>
      </c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196" t="s">
        <v>193</v>
      </c>
      <c r="AT416" s="196" t="s">
        <v>189</v>
      </c>
      <c r="AU416" s="196" t="s">
        <v>87</v>
      </c>
      <c r="AY416" s="14" t="s">
        <v>186</v>
      </c>
      <c r="BE416" s="197">
        <f t="shared" si="104"/>
        <v>0</v>
      </c>
      <c r="BF416" s="197">
        <f t="shared" si="105"/>
        <v>0</v>
      </c>
      <c r="BG416" s="197">
        <f t="shared" si="106"/>
        <v>0</v>
      </c>
      <c r="BH416" s="197">
        <f t="shared" si="107"/>
        <v>0</v>
      </c>
      <c r="BI416" s="197">
        <f t="shared" si="108"/>
        <v>0</v>
      </c>
      <c r="BJ416" s="14" t="s">
        <v>87</v>
      </c>
      <c r="BK416" s="197">
        <f t="shared" si="109"/>
        <v>0</v>
      </c>
      <c r="BL416" s="14" t="s">
        <v>193</v>
      </c>
      <c r="BM416" s="196" t="s">
        <v>2552</v>
      </c>
    </row>
    <row r="417" spans="1:65" s="2" customFormat="1" ht="16.5" customHeight="1">
      <c r="A417" s="31"/>
      <c r="B417" s="32"/>
      <c r="C417" s="184" t="s">
        <v>2321</v>
      </c>
      <c r="D417" s="184" t="s">
        <v>189</v>
      </c>
      <c r="E417" s="185" t="s">
        <v>2301</v>
      </c>
      <c r="F417" s="186" t="s">
        <v>2302</v>
      </c>
      <c r="G417" s="187" t="s">
        <v>2131</v>
      </c>
      <c r="H417" s="188">
        <v>5</v>
      </c>
      <c r="I417" s="189"/>
      <c r="J417" s="190">
        <f t="shared" si="100"/>
        <v>0</v>
      </c>
      <c r="K417" s="191"/>
      <c r="L417" s="36"/>
      <c r="M417" s="192" t="s">
        <v>1</v>
      </c>
      <c r="N417" s="193" t="s">
        <v>44</v>
      </c>
      <c r="O417" s="68"/>
      <c r="P417" s="194">
        <f t="shared" si="101"/>
        <v>0</v>
      </c>
      <c r="Q417" s="194">
        <v>0</v>
      </c>
      <c r="R417" s="194">
        <f t="shared" si="102"/>
        <v>0</v>
      </c>
      <c r="S417" s="194">
        <v>0</v>
      </c>
      <c r="T417" s="195">
        <f t="shared" si="103"/>
        <v>0</v>
      </c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R417" s="196" t="s">
        <v>193</v>
      </c>
      <c r="AT417" s="196" t="s">
        <v>189</v>
      </c>
      <c r="AU417" s="196" t="s">
        <v>87</v>
      </c>
      <c r="AY417" s="14" t="s">
        <v>186</v>
      </c>
      <c r="BE417" s="197">
        <f t="shared" si="104"/>
        <v>0</v>
      </c>
      <c r="BF417" s="197">
        <f t="shared" si="105"/>
        <v>0</v>
      </c>
      <c r="BG417" s="197">
        <f t="shared" si="106"/>
        <v>0</v>
      </c>
      <c r="BH417" s="197">
        <f t="shared" si="107"/>
        <v>0</v>
      </c>
      <c r="BI417" s="197">
        <f t="shared" si="108"/>
        <v>0</v>
      </c>
      <c r="BJ417" s="14" t="s">
        <v>87</v>
      </c>
      <c r="BK417" s="197">
        <f t="shared" si="109"/>
        <v>0</v>
      </c>
      <c r="BL417" s="14" t="s">
        <v>193</v>
      </c>
      <c r="BM417" s="196" t="s">
        <v>2553</v>
      </c>
    </row>
    <row r="418" spans="1:65" s="2" customFormat="1" ht="21.75" customHeight="1">
      <c r="A418" s="31"/>
      <c r="B418" s="32"/>
      <c r="C418" s="184" t="s">
        <v>2554</v>
      </c>
      <c r="D418" s="184" t="s">
        <v>189</v>
      </c>
      <c r="E418" s="185" t="s">
        <v>2226</v>
      </c>
      <c r="F418" s="186" t="s">
        <v>2227</v>
      </c>
      <c r="G418" s="187" t="s">
        <v>2131</v>
      </c>
      <c r="H418" s="188">
        <v>6</v>
      </c>
      <c r="I418" s="189"/>
      <c r="J418" s="190">
        <f t="shared" si="100"/>
        <v>0</v>
      </c>
      <c r="K418" s="191"/>
      <c r="L418" s="36"/>
      <c r="M418" s="192" t="s">
        <v>1</v>
      </c>
      <c r="N418" s="193" t="s">
        <v>44</v>
      </c>
      <c r="O418" s="68"/>
      <c r="P418" s="194">
        <f t="shared" si="101"/>
        <v>0</v>
      </c>
      <c r="Q418" s="194">
        <v>0</v>
      </c>
      <c r="R418" s="194">
        <f t="shared" si="102"/>
        <v>0</v>
      </c>
      <c r="S418" s="194">
        <v>0</v>
      </c>
      <c r="T418" s="195">
        <f t="shared" si="103"/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96" t="s">
        <v>193</v>
      </c>
      <c r="AT418" s="196" t="s">
        <v>189</v>
      </c>
      <c r="AU418" s="196" t="s">
        <v>87</v>
      </c>
      <c r="AY418" s="14" t="s">
        <v>186</v>
      </c>
      <c r="BE418" s="197">
        <f t="shared" si="104"/>
        <v>0</v>
      </c>
      <c r="BF418" s="197">
        <f t="shared" si="105"/>
        <v>0</v>
      </c>
      <c r="BG418" s="197">
        <f t="shared" si="106"/>
        <v>0</v>
      </c>
      <c r="BH418" s="197">
        <f t="shared" si="107"/>
        <v>0</v>
      </c>
      <c r="BI418" s="197">
        <f t="shared" si="108"/>
        <v>0</v>
      </c>
      <c r="BJ418" s="14" t="s">
        <v>87</v>
      </c>
      <c r="BK418" s="197">
        <f t="shared" si="109"/>
        <v>0</v>
      </c>
      <c r="BL418" s="14" t="s">
        <v>193</v>
      </c>
      <c r="BM418" s="196" t="s">
        <v>2555</v>
      </c>
    </row>
    <row r="419" spans="1:65" s="2" customFormat="1" ht="24.2" customHeight="1">
      <c r="A419" s="31"/>
      <c r="B419" s="32"/>
      <c r="C419" s="184" t="s">
        <v>2322</v>
      </c>
      <c r="D419" s="184" t="s">
        <v>189</v>
      </c>
      <c r="E419" s="185" t="s">
        <v>2304</v>
      </c>
      <c r="F419" s="186" t="s">
        <v>2305</v>
      </c>
      <c r="G419" s="187" t="s">
        <v>2131</v>
      </c>
      <c r="H419" s="188">
        <v>24</v>
      </c>
      <c r="I419" s="189"/>
      <c r="J419" s="190">
        <f t="shared" si="100"/>
        <v>0</v>
      </c>
      <c r="K419" s="191"/>
      <c r="L419" s="36"/>
      <c r="M419" s="192" t="s">
        <v>1</v>
      </c>
      <c r="N419" s="193" t="s">
        <v>44</v>
      </c>
      <c r="O419" s="68"/>
      <c r="P419" s="194">
        <f t="shared" si="101"/>
        <v>0</v>
      </c>
      <c r="Q419" s="194">
        <v>0</v>
      </c>
      <c r="R419" s="194">
        <f t="shared" si="102"/>
        <v>0</v>
      </c>
      <c r="S419" s="194">
        <v>0</v>
      </c>
      <c r="T419" s="195">
        <f t="shared" si="103"/>
        <v>0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196" t="s">
        <v>193</v>
      </c>
      <c r="AT419" s="196" t="s">
        <v>189</v>
      </c>
      <c r="AU419" s="196" t="s">
        <v>87</v>
      </c>
      <c r="AY419" s="14" t="s">
        <v>186</v>
      </c>
      <c r="BE419" s="197">
        <f t="shared" si="104"/>
        <v>0</v>
      </c>
      <c r="BF419" s="197">
        <f t="shared" si="105"/>
        <v>0</v>
      </c>
      <c r="BG419" s="197">
        <f t="shared" si="106"/>
        <v>0</v>
      </c>
      <c r="BH419" s="197">
        <f t="shared" si="107"/>
        <v>0</v>
      </c>
      <c r="BI419" s="197">
        <f t="shared" si="108"/>
        <v>0</v>
      </c>
      <c r="BJ419" s="14" t="s">
        <v>87</v>
      </c>
      <c r="BK419" s="197">
        <f t="shared" si="109"/>
        <v>0</v>
      </c>
      <c r="BL419" s="14" t="s">
        <v>193</v>
      </c>
      <c r="BM419" s="196" t="s">
        <v>2556</v>
      </c>
    </row>
    <row r="420" spans="1:65" s="2" customFormat="1" ht="16.5" customHeight="1">
      <c r="A420" s="31"/>
      <c r="B420" s="32"/>
      <c r="C420" s="184" t="s">
        <v>2557</v>
      </c>
      <c r="D420" s="184" t="s">
        <v>189</v>
      </c>
      <c r="E420" s="185" t="s">
        <v>2558</v>
      </c>
      <c r="F420" s="186" t="s">
        <v>2559</v>
      </c>
      <c r="G420" s="187" t="s">
        <v>2131</v>
      </c>
      <c r="H420" s="188">
        <v>3</v>
      </c>
      <c r="I420" s="189"/>
      <c r="J420" s="190">
        <f t="shared" si="100"/>
        <v>0</v>
      </c>
      <c r="K420" s="191"/>
      <c r="L420" s="36"/>
      <c r="M420" s="192" t="s">
        <v>1</v>
      </c>
      <c r="N420" s="193" t="s">
        <v>44</v>
      </c>
      <c r="O420" s="68"/>
      <c r="P420" s="194">
        <f t="shared" si="101"/>
        <v>0</v>
      </c>
      <c r="Q420" s="194">
        <v>0</v>
      </c>
      <c r="R420" s="194">
        <f t="shared" si="102"/>
        <v>0</v>
      </c>
      <c r="S420" s="194">
        <v>0</v>
      </c>
      <c r="T420" s="195">
        <f t="shared" si="103"/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196" t="s">
        <v>193</v>
      </c>
      <c r="AT420" s="196" t="s">
        <v>189</v>
      </c>
      <c r="AU420" s="196" t="s">
        <v>87</v>
      </c>
      <c r="AY420" s="14" t="s">
        <v>186</v>
      </c>
      <c r="BE420" s="197">
        <f t="shared" si="104"/>
        <v>0</v>
      </c>
      <c r="BF420" s="197">
        <f t="shared" si="105"/>
        <v>0</v>
      </c>
      <c r="BG420" s="197">
        <f t="shared" si="106"/>
        <v>0</v>
      </c>
      <c r="BH420" s="197">
        <f t="shared" si="107"/>
        <v>0</v>
      </c>
      <c r="BI420" s="197">
        <f t="shared" si="108"/>
        <v>0</v>
      </c>
      <c r="BJ420" s="14" t="s">
        <v>87</v>
      </c>
      <c r="BK420" s="197">
        <f t="shared" si="109"/>
        <v>0</v>
      </c>
      <c r="BL420" s="14" t="s">
        <v>193</v>
      </c>
      <c r="BM420" s="196" t="s">
        <v>2560</v>
      </c>
    </row>
    <row r="421" spans="1:65" s="2" customFormat="1" ht="16.5" customHeight="1">
      <c r="A421" s="31"/>
      <c r="B421" s="32"/>
      <c r="C421" s="184" t="s">
        <v>2325</v>
      </c>
      <c r="D421" s="184" t="s">
        <v>189</v>
      </c>
      <c r="E421" s="185" t="s">
        <v>2561</v>
      </c>
      <c r="F421" s="186" t="s">
        <v>2562</v>
      </c>
      <c r="G421" s="187" t="s">
        <v>2131</v>
      </c>
      <c r="H421" s="188">
        <v>1</v>
      </c>
      <c r="I421" s="189"/>
      <c r="J421" s="190">
        <f t="shared" si="100"/>
        <v>0</v>
      </c>
      <c r="K421" s="191"/>
      <c r="L421" s="36"/>
      <c r="M421" s="192" t="s">
        <v>1</v>
      </c>
      <c r="N421" s="193" t="s">
        <v>44</v>
      </c>
      <c r="O421" s="68"/>
      <c r="P421" s="194">
        <f t="shared" si="101"/>
        <v>0</v>
      </c>
      <c r="Q421" s="194">
        <v>0</v>
      </c>
      <c r="R421" s="194">
        <f t="shared" si="102"/>
        <v>0</v>
      </c>
      <c r="S421" s="194">
        <v>0</v>
      </c>
      <c r="T421" s="195">
        <f t="shared" si="103"/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96" t="s">
        <v>193</v>
      </c>
      <c r="AT421" s="196" t="s">
        <v>189</v>
      </c>
      <c r="AU421" s="196" t="s">
        <v>87</v>
      </c>
      <c r="AY421" s="14" t="s">
        <v>186</v>
      </c>
      <c r="BE421" s="197">
        <f t="shared" si="104"/>
        <v>0</v>
      </c>
      <c r="BF421" s="197">
        <f t="shared" si="105"/>
        <v>0</v>
      </c>
      <c r="BG421" s="197">
        <f t="shared" si="106"/>
        <v>0</v>
      </c>
      <c r="BH421" s="197">
        <f t="shared" si="107"/>
        <v>0</v>
      </c>
      <c r="BI421" s="197">
        <f t="shared" si="108"/>
        <v>0</v>
      </c>
      <c r="BJ421" s="14" t="s">
        <v>87</v>
      </c>
      <c r="BK421" s="197">
        <f t="shared" si="109"/>
        <v>0</v>
      </c>
      <c r="BL421" s="14" t="s">
        <v>193</v>
      </c>
      <c r="BM421" s="196" t="s">
        <v>2563</v>
      </c>
    </row>
    <row r="422" spans="1:65" s="2" customFormat="1" ht="16.5" customHeight="1">
      <c r="A422" s="31"/>
      <c r="B422" s="32"/>
      <c r="C422" s="184" t="s">
        <v>2564</v>
      </c>
      <c r="D422" s="184" t="s">
        <v>189</v>
      </c>
      <c r="E422" s="185" t="s">
        <v>2565</v>
      </c>
      <c r="F422" s="186" t="s">
        <v>2566</v>
      </c>
      <c r="G422" s="187" t="s">
        <v>2131</v>
      </c>
      <c r="H422" s="188">
        <v>1</v>
      </c>
      <c r="I422" s="189"/>
      <c r="J422" s="190">
        <f t="shared" si="100"/>
        <v>0</v>
      </c>
      <c r="K422" s="191"/>
      <c r="L422" s="36"/>
      <c r="M422" s="192" t="s">
        <v>1</v>
      </c>
      <c r="N422" s="193" t="s">
        <v>44</v>
      </c>
      <c r="O422" s="68"/>
      <c r="P422" s="194">
        <f t="shared" si="101"/>
        <v>0</v>
      </c>
      <c r="Q422" s="194">
        <v>0</v>
      </c>
      <c r="R422" s="194">
        <f t="shared" si="102"/>
        <v>0</v>
      </c>
      <c r="S422" s="194">
        <v>0</v>
      </c>
      <c r="T422" s="195">
        <f t="shared" si="103"/>
        <v>0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96" t="s">
        <v>193</v>
      </c>
      <c r="AT422" s="196" t="s">
        <v>189</v>
      </c>
      <c r="AU422" s="196" t="s">
        <v>87</v>
      </c>
      <c r="AY422" s="14" t="s">
        <v>186</v>
      </c>
      <c r="BE422" s="197">
        <f t="shared" si="104"/>
        <v>0</v>
      </c>
      <c r="BF422" s="197">
        <f t="shared" si="105"/>
        <v>0</v>
      </c>
      <c r="BG422" s="197">
        <f t="shared" si="106"/>
        <v>0</v>
      </c>
      <c r="BH422" s="197">
        <f t="shared" si="107"/>
        <v>0</v>
      </c>
      <c r="BI422" s="197">
        <f t="shared" si="108"/>
        <v>0</v>
      </c>
      <c r="BJ422" s="14" t="s">
        <v>87</v>
      </c>
      <c r="BK422" s="197">
        <f t="shared" si="109"/>
        <v>0</v>
      </c>
      <c r="BL422" s="14" t="s">
        <v>193</v>
      </c>
      <c r="BM422" s="196" t="s">
        <v>2567</v>
      </c>
    </row>
    <row r="423" spans="1:65" s="2" customFormat="1" ht="21.75" customHeight="1">
      <c r="A423" s="31"/>
      <c r="B423" s="32"/>
      <c r="C423" s="184" t="s">
        <v>2328</v>
      </c>
      <c r="D423" s="184" t="s">
        <v>189</v>
      </c>
      <c r="E423" s="185" t="s">
        <v>2232</v>
      </c>
      <c r="F423" s="186" t="s">
        <v>2233</v>
      </c>
      <c r="G423" s="187" t="s">
        <v>2131</v>
      </c>
      <c r="H423" s="188">
        <v>140</v>
      </c>
      <c r="I423" s="189"/>
      <c r="J423" s="190">
        <f t="shared" si="100"/>
        <v>0</v>
      </c>
      <c r="K423" s="191"/>
      <c r="L423" s="36"/>
      <c r="M423" s="192" t="s">
        <v>1</v>
      </c>
      <c r="N423" s="193" t="s">
        <v>44</v>
      </c>
      <c r="O423" s="68"/>
      <c r="P423" s="194">
        <f t="shared" si="101"/>
        <v>0</v>
      </c>
      <c r="Q423" s="194">
        <v>0</v>
      </c>
      <c r="R423" s="194">
        <f t="shared" si="102"/>
        <v>0</v>
      </c>
      <c r="S423" s="194">
        <v>0</v>
      </c>
      <c r="T423" s="195">
        <f t="shared" si="103"/>
        <v>0</v>
      </c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R423" s="196" t="s">
        <v>193</v>
      </c>
      <c r="AT423" s="196" t="s">
        <v>189</v>
      </c>
      <c r="AU423" s="196" t="s">
        <v>87</v>
      </c>
      <c r="AY423" s="14" t="s">
        <v>186</v>
      </c>
      <c r="BE423" s="197">
        <f t="shared" si="104"/>
        <v>0</v>
      </c>
      <c r="BF423" s="197">
        <f t="shared" si="105"/>
        <v>0</v>
      </c>
      <c r="BG423" s="197">
        <f t="shared" si="106"/>
        <v>0</v>
      </c>
      <c r="BH423" s="197">
        <f t="shared" si="107"/>
        <v>0</v>
      </c>
      <c r="BI423" s="197">
        <f t="shared" si="108"/>
        <v>0</v>
      </c>
      <c r="BJ423" s="14" t="s">
        <v>87</v>
      </c>
      <c r="BK423" s="197">
        <f t="shared" si="109"/>
        <v>0</v>
      </c>
      <c r="BL423" s="14" t="s">
        <v>193</v>
      </c>
      <c r="BM423" s="196" t="s">
        <v>2568</v>
      </c>
    </row>
    <row r="424" spans="1:65" s="2" customFormat="1" ht="16.5" customHeight="1">
      <c r="A424" s="31"/>
      <c r="B424" s="32"/>
      <c r="C424" s="184" t="s">
        <v>2569</v>
      </c>
      <c r="D424" s="184" t="s">
        <v>189</v>
      </c>
      <c r="E424" s="185" t="s">
        <v>2385</v>
      </c>
      <c r="F424" s="186" t="s">
        <v>2386</v>
      </c>
      <c r="G424" s="187" t="s">
        <v>2314</v>
      </c>
      <c r="H424" s="188">
        <v>2</v>
      </c>
      <c r="I424" s="189"/>
      <c r="J424" s="190">
        <f t="shared" si="100"/>
        <v>0</v>
      </c>
      <c r="K424" s="191"/>
      <c r="L424" s="36"/>
      <c r="M424" s="192" t="s">
        <v>1</v>
      </c>
      <c r="N424" s="193" t="s">
        <v>44</v>
      </c>
      <c r="O424" s="68"/>
      <c r="P424" s="194">
        <f t="shared" si="101"/>
        <v>0</v>
      </c>
      <c r="Q424" s="194">
        <v>0</v>
      </c>
      <c r="R424" s="194">
        <f t="shared" si="102"/>
        <v>0</v>
      </c>
      <c r="S424" s="194">
        <v>0</v>
      </c>
      <c r="T424" s="195">
        <f t="shared" si="103"/>
        <v>0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R424" s="196" t="s">
        <v>193</v>
      </c>
      <c r="AT424" s="196" t="s">
        <v>189</v>
      </c>
      <c r="AU424" s="196" t="s">
        <v>87</v>
      </c>
      <c r="AY424" s="14" t="s">
        <v>186</v>
      </c>
      <c r="BE424" s="197">
        <f t="shared" si="104"/>
        <v>0</v>
      </c>
      <c r="BF424" s="197">
        <f t="shared" si="105"/>
        <v>0</v>
      </c>
      <c r="BG424" s="197">
        <f t="shared" si="106"/>
        <v>0</v>
      </c>
      <c r="BH424" s="197">
        <f t="shared" si="107"/>
        <v>0</v>
      </c>
      <c r="BI424" s="197">
        <f t="shared" si="108"/>
        <v>0</v>
      </c>
      <c r="BJ424" s="14" t="s">
        <v>87</v>
      </c>
      <c r="BK424" s="197">
        <f t="shared" si="109"/>
        <v>0</v>
      </c>
      <c r="BL424" s="14" t="s">
        <v>193</v>
      </c>
      <c r="BM424" s="196" t="s">
        <v>2570</v>
      </c>
    </row>
    <row r="425" spans="1:65" s="2" customFormat="1" ht="16.5" customHeight="1">
      <c r="A425" s="31"/>
      <c r="B425" s="32"/>
      <c r="C425" s="184" t="s">
        <v>2329</v>
      </c>
      <c r="D425" s="184" t="s">
        <v>189</v>
      </c>
      <c r="E425" s="185" t="s">
        <v>2316</v>
      </c>
      <c r="F425" s="186" t="s">
        <v>2317</v>
      </c>
      <c r="G425" s="187" t="s">
        <v>2131</v>
      </c>
      <c r="H425" s="188">
        <v>73</v>
      </c>
      <c r="I425" s="189"/>
      <c r="J425" s="190">
        <f t="shared" si="100"/>
        <v>0</v>
      </c>
      <c r="K425" s="191"/>
      <c r="L425" s="36"/>
      <c r="M425" s="192" t="s">
        <v>1</v>
      </c>
      <c r="N425" s="193" t="s">
        <v>44</v>
      </c>
      <c r="O425" s="68"/>
      <c r="P425" s="194">
        <f t="shared" si="101"/>
        <v>0</v>
      </c>
      <c r="Q425" s="194">
        <v>0</v>
      </c>
      <c r="R425" s="194">
        <f t="shared" si="102"/>
        <v>0</v>
      </c>
      <c r="S425" s="194">
        <v>0</v>
      </c>
      <c r="T425" s="195">
        <f t="shared" si="103"/>
        <v>0</v>
      </c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R425" s="196" t="s">
        <v>193</v>
      </c>
      <c r="AT425" s="196" t="s">
        <v>189</v>
      </c>
      <c r="AU425" s="196" t="s">
        <v>87</v>
      </c>
      <c r="AY425" s="14" t="s">
        <v>186</v>
      </c>
      <c r="BE425" s="197">
        <f t="shared" si="104"/>
        <v>0</v>
      </c>
      <c r="BF425" s="197">
        <f t="shared" si="105"/>
        <v>0</v>
      </c>
      <c r="BG425" s="197">
        <f t="shared" si="106"/>
        <v>0</v>
      </c>
      <c r="BH425" s="197">
        <f t="shared" si="107"/>
        <v>0</v>
      </c>
      <c r="BI425" s="197">
        <f t="shared" si="108"/>
        <v>0</v>
      </c>
      <c r="BJ425" s="14" t="s">
        <v>87</v>
      </c>
      <c r="BK425" s="197">
        <f t="shared" si="109"/>
        <v>0</v>
      </c>
      <c r="BL425" s="14" t="s">
        <v>193</v>
      </c>
      <c r="BM425" s="196" t="s">
        <v>2571</v>
      </c>
    </row>
    <row r="426" spans="1:65" s="2" customFormat="1" ht="16.5" customHeight="1">
      <c r="A426" s="31"/>
      <c r="B426" s="32"/>
      <c r="C426" s="184" t="s">
        <v>2572</v>
      </c>
      <c r="D426" s="184" t="s">
        <v>189</v>
      </c>
      <c r="E426" s="185" t="s">
        <v>2243</v>
      </c>
      <c r="F426" s="186" t="s">
        <v>2244</v>
      </c>
      <c r="G426" s="187" t="s">
        <v>2131</v>
      </c>
      <c r="H426" s="188">
        <v>4</v>
      </c>
      <c r="I426" s="189"/>
      <c r="J426" s="190">
        <f t="shared" si="100"/>
        <v>0</v>
      </c>
      <c r="K426" s="191"/>
      <c r="L426" s="36"/>
      <c r="M426" s="192" t="s">
        <v>1</v>
      </c>
      <c r="N426" s="193" t="s">
        <v>44</v>
      </c>
      <c r="O426" s="68"/>
      <c r="P426" s="194">
        <f t="shared" si="101"/>
        <v>0</v>
      </c>
      <c r="Q426" s="194">
        <v>0</v>
      </c>
      <c r="R426" s="194">
        <f t="shared" si="102"/>
        <v>0</v>
      </c>
      <c r="S426" s="194">
        <v>0</v>
      </c>
      <c r="T426" s="195">
        <f t="shared" si="103"/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96" t="s">
        <v>193</v>
      </c>
      <c r="AT426" s="196" t="s">
        <v>189</v>
      </c>
      <c r="AU426" s="196" t="s">
        <v>87</v>
      </c>
      <c r="AY426" s="14" t="s">
        <v>186</v>
      </c>
      <c r="BE426" s="197">
        <f t="shared" si="104"/>
        <v>0</v>
      </c>
      <c r="BF426" s="197">
        <f t="shared" si="105"/>
        <v>0</v>
      </c>
      <c r="BG426" s="197">
        <f t="shared" si="106"/>
        <v>0</v>
      </c>
      <c r="BH426" s="197">
        <f t="shared" si="107"/>
        <v>0</v>
      </c>
      <c r="BI426" s="197">
        <f t="shared" si="108"/>
        <v>0</v>
      </c>
      <c r="BJ426" s="14" t="s">
        <v>87</v>
      </c>
      <c r="BK426" s="197">
        <f t="shared" si="109"/>
        <v>0</v>
      </c>
      <c r="BL426" s="14" t="s">
        <v>193</v>
      </c>
      <c r="BM426" s="196" t="s">
        <v>2573</v>
      </c>
    </row>
    <row r="427" spans="1:65" s="2" customFormat="1" ht="16.5" customHeight="1">
      <c r="A427" s="31"/>
      <c r="B427" s="32"/>
      <c r="C427" s="184" t="s">
        <v>2330</v>
      </c>
      <c r="D427" s="184" t="s">
        <v>189</v>
      </c>
      <c r="E427" s="185" t="s">
        <v>2255</v>
      </c>
      <c r="F427" s="186" t="s">
        <v>2256</v>
      </c>
      <c r="G427" s="187" t="s">
        <v>308</v>
      </c>
      <c r="H427" s="188">
        <v>570</v>
      </c>
      <c r="I427" s="189"/>
      <c r="J427" s="190">
        <f t="shared" si="100"/>
        <v>0</v>
      </c>
      <c r="K427" s="191"/>
      <c r="L427" s="36"/>
      <c r="M427" s="192" t="s">
        <v>1</v>
      </c>
      <c r="N427" s="193" t="s">
        <v>44</v>
      </c>
      <c r="O427" s="68"/>
      <c r="P427" s="194">
        <f t="shared" si="101"/>
        <v>0</v>
      </c>
      <c r="Q427" s="194">
        <v>0</v>
      </c>
      <c r="R427" s="194">
        <f t="shared" si="102"/>
        <v>0</v>
      </c>
      <c r="S427" s="194">
        <v>0</v>
      </c>
      <c r="T427" s="195">
        <f t="shared" si="103"/>
        <v>0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196" t="s">
        <v>193</v>
      </c>
      <c r="AT427" s="196" t="s">
        <v>189</v>
      </c>
      <c r="AU427" s="196" t="s">
        <v>87</v>
      </c>
      <c r="AY427" s="14" t="s">
        <v>186</v>
      </c>
      <c r="BE427" s="197">
        <f t="shared" si="104"/>
        <v>0</v>
      </c>
      <c r="BF427" s="197">
        <f t="shared" si="105"/>
        <v>0</v>
      </c>
      <c r="BG427" s="197">
        <f t="shared" si="106"/>
        <v>0</v>
      </c>
      <c r="BH427" s="197">
        <f t="shared" si="107"/>
        <v>0</v>
      </c>
      <c r="BI427" s="197">
        <f t="shared" si="108"/>
        <v>0</v>
      </c>
      <c r="BJ427" s="14" t="s">
        <v>87</v>
      </c>
      <c r="BK427" s="197">
        <f t="shared" si="109"/>
        <v>0</v>
      </c>
      <c r="BL427" s="14" t="s">
        <v>193</v>
      </c>
      <c r="BM427" s="196" t="s">
        <v>2574</v>
      </c>
    </row>
    <row r="428" spans="1:65" s="2" customFormat="1" ht="16.5" customHeight="1">
      <c r="A428" s="31"/>
      <c r="B428" s="32"/>
      <c r="C428" s="184" t="s">
        <v>2575</v>
      </c>
      <c r="D428" s="184" t="s">
        <v>189</v>
      </c>
      <c r="E428" s="185" t="s">
        <v>2252</v>
      </c>
      <c r="F428" s="186" t="s">
        <v>2253</v>
      </c>
      <c r="G428" s="187" t="s">
        <v>308</v>
      </c>
      <c r="H428" s="188">
        <v>480</v>
      </c>
      <c r="I428" s="189"/>
      <c r="J428" s="190">
        <f t="shared" si="100"/>
        <v>0</v>
      </c>
      <c r="K428" s="191"/>
      <c r="L428" s="36"/>
      <c r="M428" s="192" t="s">
        <v>1</v>
      </c>
      <c r="N428" s="193" t="s">
        <v>44</v>
      </c>
      <c r="O428" s="68"/>
      <c r="P428" s="194">
        <f t="shared" si="101"/>
        <v>0</v>
      </c>
      <c r="Q428" s="194">
        <v>0</v>
      </c>
      <c r="R428" s="194">
        <f t="shared" si="102"/>
        <v>0</v>
      </c>
      <c r="S428" s="194">
        <v>0</v>
      </c>
      <c r="T428" s="195">
        <f t="shared" si="103"/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96" t="s">
        <v>193</v>
      </c>
      <c r="AT428" s="196" t="s">
        <v>189</v>
      </c>
      <c r="AU428" s="196" t="s">
        <v>87</v>
      </c>
      <c r="AY428" s="14" t="s">
        <v>186</v>
      </c>
      <c r="BE428" s="197">
        <f t="shared" si="104"/>
        <v>0</v>
      </c>
      <c r="BF428" s="197">
        <f t="shared" si="105"/>
        <v>0</v>
      </c>
      <c r="BG428" s="197">
        <f t="shared" si="106"/>
        <v>0</v>
      </c>
      <c r="BH428" s="197">
        <f t="shared" si="107"/>
        <v>0</v>
      </c>
      <c r="BI428" s="197">
        <f t="shared" si="108"/>
        <v>0</v>
      </c>
      <c r="BJ428" s="14" t="s">
        <v>87</v>
      </c>
      <c r="BK428" s="197">
        <f t="shared" si="109"/>
        <v>0</v>
      </c>
      <c r="BL428" s="14" t="s">
        <v>193</v>
      </c>
      <c r="BM428" s="196" t="s">
        <v>2576</v>
      </c>
    </row>
    <row r="429" spans="1:65" s="2" customFormat="1" ht="16.5" customHeight="1">
      <c r="A429" s="31"/>
      <c r="B429" s="32"/>
      <c r="C429" s="184" t="s">
        <v>2333</v>
      </c>
      <c r="D429" s="184" t="s">
        <v>189</v>
      </c>
      <c r="E429" s="185" t="s">
        <v>2258</v>
      </c>
      <c r="F429" s="186" t="s">
        <v>2259</v>
      </c>
      <c r="G429" s="187" t="s">
        <v>308</v>
      </c>
      <c r="H429" s="188">
        <v>280</v>
      </c>
      <c r="I429" s="189"/>
      <c r="J429" s="190">
        <f t="shared" si="100"/>
        <v>0</v>
      </c>
      <c r="K429" s="191"/>
      <c r="L429" s="36"/>
      <c r="M429" s="192" t="s">
        <v>1</v>
      </c>
      <c r="N429" s="193" t="s">
        <v>44</v>
      </c>
      <c r="O429" s="68"/>
      <c r="P429" s="194">
        <f t="shared" si="101"/>
        <v>0</v>
      </c>
      <c r="Q429" s="194">
        <v>0</v>
      </c>
      <c r="R429" s="194">
        <f t="shared" si="102"/>
        <v>0</v>
      </c>
      <c r="S429" s="194">
        <v>0</v>
      </c>
      <c r="T429" s="195">
        <f t="shared" si="103"/>
        <v>0</v>
      </c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R429" s="196" t="s">
        <v>193</v>
      </c>
      <c r="AT429" s="196" t="s">
        <v>189</v>
      </c>
      <c r="AU429" s="196" t="s">
        <v>87</v>
      </c>
      <c r="AY429" s="14" t="s">
        <v>186</v>
      </c>
      <c r="BE429" s="197">
        <f t="shared" si="104"/>
        <v>0</v>
      </c>
      <c r="BF429" s="197">
        <f t="shared" si="105"/>
        <v>0</v>
      </c>
      <c r="BG429" s="197">
        <f t="shared" si="106"/>
        <v>0</v>
      </c>
      <c r="BH429" s="197">
        <f t="shared" si="107"/>
        <v>0</v>
      </c>
      <c r="BI429" s="197">
        <f t="shared" si="108"/>
        <v>0</v>
      </c>
      <c r="BJ429" s="14" t="s">
        <v>87</v>
      </c>
      <c r="BK429" s="197">
        <f t="shared" si="109"/>
        <v>0</v>
      </c>
      <c r="BL429" s="14" t="s">
        <v>193</v>
      </c>
      <c r="BM429" s="196" t="s">
        <v>2577</v>
      </c>
    </row>
    <row r="430" spans="1:65" s="2" customFormat="1" ht="16.5" customHeight="1">
      <c r="A430" s="31"/>
      <c r="B430" s="32"/>
      <c r="C430" s="184" t="s">
        <v>2578</v>
      </c>
      <c r="D430" s="184" t="s">
        <v>189</v>
      </c>
      <c r="E430" s="185" t="s">
        <v>2323</v>
      </c>
      <c r="F430" s="186" t="s">
        <v>2324</v>
      </c>
      <c r="G430" s="187" t="s">
        <v>308</v>
      </c>
      <c r="H430" s="188">
        <v>30</v>
      </c>
      <c r="I430" s="189"/>
      <c r="J430" s="190">
        <f t="shared" si="100"/>
        <v>0</v>
      </c>
      <c r="K430" s="191"/>
      <c r="L430" s="36"/>
      <c r="M430" s="192" t="s">
        <v>1</v>
      </c>
      <c r="N430" s="193" t="s">
        <v>44</v>
      </c>
      <c r="O430" s="68"/>
      <c r="P430" s="194">
        <f t="shared" si="101"/>
        <v>0</v>
      </c>
      <c r="Q430" s="194">
        <v>0</v>
      </c>
      <c r="R430" s="194">
        <f t="shared" si="102"/>
        <v>0</v>
      </c>
      <c r="S430" s="194">
        <v>0</v>
      </c>
      <c r="T430" s="195">
        <f t="shared" si="103"/>
        <v>0</v>
      </c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R430" s="196" t="s">
        <v>193</v>
      </c>
      <c r="AT430" s="196" t="s">
        <v>189</v>
      </c>
      <c r="AU430" s="196" t="s">
        <v>87</v>
      </c>
      <c r="AY430" s="14" t="s">
        <v>186</v>
      </c>
      <c r="BE430" s="197">
        <f t="shared" si="104"/>
        <v>0</v>
      </c>
      <c r="BF430" s="197">
        <f t="shared" si="105"/>
        <v>0</v>
      </c>
      <c r="BG430" s="197">
        <f t="shared" si="106"/>
        <v>0</v>
      </c>
      <c r="BH430" s="197">
        <f t="shared" si="107"/>
        <v>0</v>
      </c>
      <c r="BI430" s="197">
        <f t="shared" si="108"/>
        <v>0</v>
      </c>
      <c r="BJ430" s="14" t="s">
        <v>87</v>
      </c>
      <c r="BK430" s="197">
        <f t="shared" si="109"/>
        <v>0</v>
      </c>
      <c r="BL430" s="14" t="s">
        <v>193</v>
      </c>
      <c r="BM430" s="196" t="s">
        <v>2579</v>
      </c>
    </row>
    <row r="431" spans="1:65" s="2" customFormat="1" ht="16.5" customHeight="1">
      <c r="A431" s="31"/>
      <c r="B431" s="32"/>
      <c r="C431" s="184" t="s">
        <v>2334</v>
      </c>
      <c r="D431" s="184" t="s">
        <v>189</v>
      </c>
      <c r="E431" s="185" t="s">
        <v>2326</v>
      </c>
      <c r="F431" s="186" t="s">
        <v>2327</v>
      </c>
      <c r="G431" s="187" t="s">
        <v>2131</v>
      </c>
      <c r="H431" s="188">
        <v>1</v>
      </c>
      <c r="I431" s="189"/>
      <c r="J431" s="190">
        <f t="shared" si="100"/>
        <v>0</v>
      </c>
      <c r="K431" s="191"/>
      <c r="L431" s="36"/>
      <c r="M431" s="192" t="s">
        <v>1</v>
      </c>
      <c r="N431" s="193" t="s">
        <v>44</v>
      </c>
      <c r="O431" s="68"/>
      <c r="P431" s="194">
        <f t="shared" si="101"/>
        <v>0</v>
      </c>
      <c r="Q431" s="194">
        <v>0</v>
      </c>
      <c r="R431" s="194">
        <f t="shared" si="102"/>
        <v>0</v>
      </c>
      <c r="S431" s="194">
        <v>0</v>
      </c>
      <c r="T431" s="195">
        <f t="shared" si="103"/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96" t="s">
        <v>193</v>
      </c>
      <c r="AT431" s="196" t="s">
        <v>189</v>
      </c>
      <c r="AU431" s="196" t="s">
        <v>87</v>
      </c>
      <c r="AY431" s="14" t="s">
        <v>186</v>
      </c>
      <c r="BE431" s="197">
        <f t="shared" si="104"/>
        <v>0</v>
      </c>
      <c r="BF431" s="197">
        <f t="shared" si="105"/>
        <v>0</v>
      </c>
      <c r="BG431" s="197">
        <f t="shared" si="106"/>
        <v>0</v>
      </c>
      <c r="BH431" s="197">
        <f t="shared" si="107"/>
        <v>0</v>
      </c>
      <c r="BI431" s="197">
        <f t="shared" si="108"/>
        <v>0</v>
      </c>
      <c r="BJ431" s="14" t="s">
        <v>87</v>
      </c>
      <c r="BK431" s="197">
        <f t="shared" si="109"/>
        <v>0</v>
      </c>
      <c r="BL431" s="14" t="s">
        <v>193</v>
      </c>
      <c r="BM431" s="196" t="s">
        <v>2580</v>
      </c>
    </row>
    <row r="432" spans="1:65" s="2" customFormat="1" ht="16.5" customHeight="1">
      <c r="A432" s="31"/>
      <c r="B432" s="32"/>
      <c r="C432" s="184" t="s">
        <v>2581</v>
      </c>
      <c r="D432" s="184" t="s">
        <v>189</v>
      </c>
      <c r="E432" s="185" t="s">
        <v>2279</v>
      </c>
      <c r="F432" s="186" t="s">
        <v>2280</v>
      </c>
      <c r="G432" s="187" t="s">
        <v>2131</v>
      </c>
      <c r="H432" s="188">
        <v>1</v>
      </c>
      <c r="I432" s="189"/>
      <c r="J432" s="190">
        <f t="shared" si="100"/>
        <v>0</v>
      </c>
      <c r="K432" s="191"/>
      <c r="L432" s="36"/>
      <c r="M432" s="192" t="s">
        <v>1</v>
      </c>
      <c r="N432" s="193" t="s">
        <v>44</v>
      </c>
      <c r="O432" s="68"/>
      <c r="P432" s="194">
        <f t="shared" si="101"/>
        <v>0</v>
      </c>
      <c r="Q432" s="194">
        <v>0</v>
      </c>
      <c r="R432" s="194">
        <f t="shared" si="102"/>
        <v>0</v>
      </c>
      <c r="S432" s="194">
        <v>0</v>
      </c>
      <c r="T432" s="195">
        <f t="shared" si="103"/>
        <v>0</v>
      </c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196" t="s">
        <v>193</v>
      </c>
      <c r="AT432" s="196" t="s">
        <v>189</v>
      </c>
      <c r="AU432" s="196" t="s">
        <v>87</v>
      </c>
      <c r="AY432" s="14" t="s">
        <v>186</v>
      </c>
      <c r="BE432" s="197">
        <f t="shared" si="104"/>
        <v>0</v>
      </c>
      <c r="BF432" s="197">
        <f t="shared" si="105"/>
        <v>0</v>
      </c>
      <c r="BG432" s="197">
        <f t="shared" si="106"/>
        <v>0</v>
      </c>
      <c r="BH432" s="197">
        <f t="shared" si="107"/>
        <v>0</v>
      </c>
      <c r="BI432" s="197">
        <f t="shared" si="108"/>
        <v>0</v>
      </c>
      <c r="BJ432" s="14" t="s">
        <v>87</v>
      </c>
      <c r="BK432" s="197">
        <f t="shared" si="109"/>
        <v>0</v>
      </c>
      <c r="BL432" s="14" t="s">
        <v>193</v>
      </c>
      <c r="BM432" s="196" t="s">
        <v>2582</v>
      </c>
    </row>
    <row r="433" spans="1:65" s="2" customFormat="1" ht="16.5" customHeight="1">
      <c r="A433" s="31"/>
      <c r="B433" s="32"/>
      <c r="C433" s="184" t="s">
        <v>2337</v>
      </c>
      <c r="D433" s="184" t="s">
        <v>189</v>
      </c>
      <c r="E433" s="185" t="s">
        <v>2282</v>
      </c>
      <c r="F433" s="186" t="s">
        <v>2283</v>
      </c>
      <c r="G433" s="187" t="s">
        <v>2131</v>
      </c>
      <c r="H433" s="188">
        <v>53</v>
      </c>
      <c r="I433" s="189"/>
      <c r="J433" s="190">
        <f t="shared" si="100"/>
        <v>0</v>
      </c>
      <c r="K433" s="191"/>
      <c r="L433" s="36"/>
      <c r="M433" s="192" t="s">
        <v>1</v>
      </c>
      <c r="N433" s="193" t="s">
        <v>44</v>
      </c>
      <c r="O433" s="68"/>
      <c r="P433" s="194">
        <f t="shared" si="101"/>
        <v>0</v>
      </c>
      <c r="Q433" s="194">
        <v>0</v>
      </c>
      <c r="R433" s="194">
        <f t="shared" si="102"/>
        <v>0</v>
      </c>
      <c r="S433" s="194">
        <v>0</v>
      </c>
      <c r="T433" s="195">
        <f t="shared" si="103"/>
        <v>0</v>
      </c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196" t="s">
        <v>193</v>
      </c>
      <c r="AT433" s="196" t="s">
        <v>189</v>
      </c>
      <c r="AU433" s="196" t="s">
        <v>87</v>
      </c>
      <c r="AY433" s="14" t="s">
        <v>186</v>
      </c>
      <c r="BE433" s="197">
        <f t="shared" si="104"/>
        <v>0</v>
      </c>
      <c r="BF433" s="197">
        <f t="shared" si="105"/>
        <v>0</v>
      </c>
      <c r="BG433" s="197">
        <f t="shared" si="106"/>
        <v>0</v>
      </c>
      <c r="BH433" s="197">
        <f t="shared" si="107"/>
        <v>0</v>
      </c>
      <c r="BI433" s="197">
        <f t="shared" si="108"/>
        <v>0</v>
      </c>
      <c r="BJ433" s="14" t="s">
        <v>87</v>
      </c>
      <c r="BK433" s="197">
        <f t="shared" si="109"/>
        <v>0</v>
      </c>
      <c r="BL433" s="14" t="s">
        <v>193</v>
      </c>
      <c r="BM433" s="196" t="s">
        <v>2583</v>
      </c>
    </row>
    <row r="434" spans="1:65" s="2" customFormat="1" ht="16.5" customHeight="1">
      <c r="A434" s="31"/>
      <c r="B434" s="32"/>
      <c r="C434" s="184" t="s">
        <v>2584</v>
      </c>
      <c r="D434" s="184" t="s">
        <v>189</v>
      </c>
      <c r="E434" s="185" t="s">
        <v>2331</v>
      </c>
      <c r="F434" s="186" t="s">
        <v>2332</v>
      </c>
      <c r="G434" s="187" t="s">
        <v>2131</v>
      </c>
      <c r="H434" s="188">
        <v>2</v>
      </c>
      <c r="I434" s="189"/>
      <c r="J434" s="190">
        <f t="shared" si="100"/>
        <v>0</v>
      </c>
      <c r="K434" s="191"/>
      <c r="L434" s="36"/>
      <c r="M434" s="192" t="s">
        <v>1</v>
      </c>
      <c r="N434" s="193" t="s">
        <v>44</v>
      </c>
      <c r="O434" s="68"/>
      <c r="P434" s="194">
        <f t="shared" si="101"/>
        <v>0</v>
      </c>
      <c r="Q434" s="194">
        <v>0</v>
      </c>
      <c r="R434" s="194">
        <f t="shared" si="102"/>
        <v>0</v>
      </c>
      <c r="S434" s="194">
        <v>0</v>
      </c>
      <c r="T434" s="195">
        <f t="shared" si="103"/>
        <v>0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196" t="s">
        <v>193</v>
      </c>
      <c r="AT434" s="196" t="s">
        <v>189</v>
      </c>
      <c r="AU434" s="196" t="s">
        <v>87</v>
      </c>
      <c r="AY434" s="14" t="s">
        <v>186</v>
      </c>
      <c r="BE434" s="197">
        <f t="shared" si="104"/>
        <v>0</v>
      </c>
      <c r="BF434" s="197">
        <f t="shared" si="105"/>
        <v>0</v>
      </c>
      <c r="BG434" s="197">
        <f t="shared" si="106"/>
        <v>0</v>
      </c>
      <c r="BH434" s="197">
        <f t="shared" si="107"/>
        <v>0</v>
      </c>
      <c r="BI434" s="197">
        <f t="shared" si="108"/>
        <v>0</v>
      </c>
      <c r="BJ434" s="14" t="s">
        <v>87</v>
      </c>
      <c r="BK434" s="197">
        <f t="shared" si="109"/>
        <v>0</v>
      </c>
      <c r="BL434" s="14" t="s">
        <v>193</v>
      </c>
      <c r="BM434" s="196" t="s">
        <v>2585</v>
      </c>
    </row>
    <row r="435" spans="1:65" s="2" customFormat="1" ht="16.5" customHeight="1">
      <c r="A435" s="31"/>
      <c r="B435" s="32"/>
      <c r="C435" s="184" t="s">
        <v>2340</v>
      </c>
      <c r="D435" s="184" t="s">
        <v>189</v>
      </c>
      <c r="E435" s="185" t="s">
        <v>2285</v>
      </c>
      <c r="F435" s="186" t="s">
        <v>2286</v>
      </c>
      <c r="G435" s="187" t="s">
        <v>2131</v>
      </c>
      <c r="H435" s="188">
        <v>148</v>
      </c>
      <c r="I435" s="189"/>
      <c r="J435" s="190">
        <f t="shared" si="100"/>
        <v>0</v>
      </c>
      <c r="K435" s="191"/>
      <c r="L435" s="36"/>
      <c r="M435" s="192" t="s">
        <v>1</v>
      </c>
      <c r="N435" s="193" t="s">
        <v>44</v>
      </c>
      <c r="O435" s="68"/>
      <c r="P435" s="194">
        <f t="shared" si="101"/>
        <v>0</v>
      </c>
      <c r="Q435" s="194">
        <v>0</v>
      </c>
      <c r="R435" s="194">
        <f t="shared" si="102"/>
        <v>0</v>
      </c>
      <c r="S435" s="194">
        <v>0</v>
      </c>
      <c r="T435" s="195">
        <f t="shared" si="103"/>
        <v>0</v>
      </c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R435" s="196" t="s">
        <v>193</v>
      </c>
      <c r="AT435" s="196" t="s">
        <v>189</v>
      </c>
      <c r="AU435" s="196" t="s">
        <v>87</v>
      </c>
      <c r="AY435" s="14" t="s">
        <v>186</v>
      </c>
      <c r="BE435" s="197">
        <f t="shared" si="104"/>
        <v>0</v>
      </c>
      <c r="BF435" s="197">
        <f t="shared" si="105"/>
        <v>0</v>
      </c>
      <c r="BG435" s="197">
        <f t="shared" si="106"/>
        <v>0</v>
      </c>
      <c r="BH435" s="197">
        <f t="shared" si="107"/>
        <v>0</v>
      </c>
      <c r="BI435" s="197">
        <f t="shared" si="108"/>
        <v>0</v>
      </c>
      <c r="BJ435" s="14" t="s">
        <v>87</v>
      </c>
      <c r="BK435" s="197">
        <f t="shared" si="109"/>
        <v>0</v>
      </c>
      <c r="BL435" s="14" t="s">
        <v>193</v>
      </c>
      <c r="BM435" s="196" t="s">
        <v>2586</v>
      </c>
    </row>
    <row r="436" spans="1:65" s="2" customFormat="1" ht="16.5" customHeight="1">
      <c r="A436" s="31"/>
      <c r="B436" s="32"/>
      <c r="C436" s="184" t="s">
        <v>2587</v>
      </c>
      <c r="D436" s="184" t="s">
        <v>189</v>
      </c>
      <c r="E436" s="185" t="s">
        <v>2335</v>
      </c>
      <c r="F436" s="186" t="s">
        <v>2336</v>
      </c>
      <c r="G436" s="187" t="s">
        <v>2131</v>
      </c>
      <c r="H436" s="188">
        <v>10</v>
      </c>
      <c r="I436" s="189"/>
      <c r="J436" s="190">
        <f t="shared" si="100"/>
        <v>0</v>
      </c>
      <c r="K436" s="191"/>
      <c r="L436" s="36"/>
      <c r="M436" s="192" t="s">
        <v>1</v>
      </c>
      <c r="N436" s="193" t="s">
        <v>44</v>
      </c>
      <c r="O436" s="68"/>
      <c r="P436" s="194">
        <f t="shared" si="101"/>
        <v>0</v>
      </c>
      <c r="Q436" s="194">
        <v>0</v>
      </c>
      <c r="R436" s="194">
        <f t="shared" si="102"/>
        <v>0</v>
      </c>
      <c r="S436" s="194">
        <v>0</v>
      </c>
      <c r="T436" s="195">
        <f t="shared" si="103"/>
        <v>0</v>
      </c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R436" s="196" t="s">
        <v>193</v>
      </c>
      <c r="AT436" s="196" t="s">
        <v>189</v>
      </c>
      <c r="AU436" s="196" t="s">
        <v>87</v>
      </c>
      <c r="AY436" s="14" t="s">
        <v>186</v>
      </c>
      <c r="BE436" s="197">
        <f t="shared" si="104"/>
        <v>0</v>
      </c>
      <c r="BF436" s="197">
        <f t="shared" si="105"/>
        <v>0</v>
      </c>
      <c r="BG436" s="197">
        <f t="shared" si="106"/>
        <v>0</v>
      </c>
      <c r="BH436" s="197">
        <f t="shared" si="107"/>
        <v>0</v>
      </c>
      <c r="BI436" s="197">
        <f t="shared" si="108"/>
        <v>0</v>
      </c>
      <c r="BJ436" s="14" t="s">
        <v>87</v>
      </c>
      <c r="BK436" s="197">
        <f t="shared" si="109"/>
        <v>0</v>
      </c>
      <c r="BL436" s="14" t="s">
        <v>193</v>
      </c>
      <c r="BM436" s="196" t="s">
        <v>2588</v>
      </c>
    </row>
    <row r="437" spans="1:65" s="2" customFormat="1" ht="16.5" customHeight="1">
      <c r="A437" s="31"/>
      <c r="B437" s="32"/>
      <c r="C437" s="184" t="s">
        <v>2343</v>
      </c>
      <c r="D437" s="184" t="s">
        <v>189</v>
      </c>
      <c r="E437" s="185" t="s">
        <v>2338</v>
      </c>
      <c r="F437" s="186" t="s">
        <v>2339</v>
      </c>
      <c r="G437" s="187" t="s">
        <v>845</v>
      </c>
      <c r="H437" s="188">
        <v>1</v>
      </c>
      <c r="I437" s="189"/>
      <c r="J437" s="190">
        <f t="shared" si="100"/>
        <v>0</v>
      </c>
      <c r="K437" s="191"/>
      <c r="L437" s="36"/>
      <c r="M437" s="192" t="s">
        <v>1</v>
      </c>
      <c r="N437" s="193" t="s">
        <v>44</v>
      </c>
      <c r="O437" s="68"/>
      <c r="P437" s="194">
        <f t="shared" si="101"/>
        <v>0</v>
      </c>
      <c r="Q437" s="194">
        <v>0</v>
      </c>
      <c r="R437" s="194">
        <f t="shared" si="102"/>
        <v>0</v>
      </c>
      <c r="S437" s="194">
        <v>0</v>
      </c>
      <c r="T437" s="195">
        <f t="shared" si="103"/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96" t="s">
        <v>193</v>
      </c>
      <c r="AT437" s="196" t="s">
        <v>189</v>
      </c>
      <c r="AU437" s="196" t="s">
        <v>87</v>
      </c>
      <c r="AY437" s="14" t="s">
        <v>186</v>
      </c>
      <c r="BE437" s="197">
        <f t="shared" si="104"/>
        <v>0</v>
      </c>
      <c r="BF437" s="197">
        <f t="shared" si="105"/>
        <v>0</v>
      </c>
      <c r="BG437" s="197">
        <f t="shared" si="106"/>
        <v>0</v>
      </c>
      <c r="BH437" s="197">
        <f t="shared" si="107"/>
        <v>0</v>
      </c>
      <c r="BI437" s="197">
        <f t="shared" si="108"/>
        <v>0</v>
      </c>
      <c r="BJ437" s="14" t="s">
        <v>87</v>
      </c>
      <c r="BK437" s="197">
        <f t="shared" si="109"/>
        <v>0</v>
      </c>
      <c r="BL437" s="14" t="s">
        <v>193</v>
      </c>
      <c r="BM437" s="196" t="s">
        <v>2589</v>
      </c>
    </row>
    <row r="438" spans="1:65" s="2" customFormat="1" ht="16.5" customHeight="1">
      <c r="A438" s="31"/>
      <c r="B438" s="32"/>
      <c r="C438" s="184" t="s">
        <v>2590</v>
      </c>
      <c r="D438" s="184" t="s">
        <v>189</v>
      </c>
      <c r="E438" s="185" t="s">
        <v>2341</v>
      </c>
      <c r="F438" s="186" t="s">
        <v>2342</v>
      </c>
      <c r="G438" s="187" t="s">
        <v>845</v>
      </c>
      <c r="H438" s="188">
        <v>1</v>
      </c>
      <c r="I438" s="189"/>
      <c r="J438" s="190">
        <f t="shared" si="100"/>
        <v>0</v>
      </c>
      <c r="K438" s="191"/>
      <c r="L438" s="36"/>
      <c r="M438" s="192" t="s">
        <v>1</v>
      </c>
      <c r="N438" s="193" t="s">
        <v>44</v>
      </c>
      <c r="O438" s="68"/>
      <c r="P438" s="194">
        <f t="shared" si="101"/>
        <v>0</v>
      </c>
      <c r="Q438" s="194">
        <v>0</v>
      </c>
      <c r="R438" s="194">
        <f t="shared" si="102"/>
        <v>0</v>
      </c>
      <c r="S438" s="194">
        <v>0</v>
      </c>
      <c r="T438" s="195">
        <f t="shared" si="103"/>
        <v>0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196" t="s">
        <v>193</v>
      </c>
      <c r="AT438" s="196" t="s">
        <v>189</v>
      </c>
      <c r="AU438" s="196" t="s">
        <v>87</v>
      </c>
      <c r="AY438" s="14" t="s">
        <v>186</v>
      </c>
      <c r="BE438" s="197">
        <f t="shared" si="104"/>
        <v>0</v>
      </c>
      <c r="BF438" s="197">
        <f t="shared" si="105"/>
        <v>0</v>
      </c>
      <c r="BG438" s="197">
        <f t="shared" si="106"/>
        <v>0</v>
      </c>
      <c r="BH438" s="197">
        <f t="shared" si="107"/>
        <v>0</v>
      </c>
      <c r="BI438" s="197">
        <f t="shared" si="108"/>
        <v>0</v>
      </c>
      <c r="BJ438" s="14" t="s">
        <v>87</v>
      </c>
      <c r="BK438" s="197">
        <f t="shared" si="109"/>
        <v>0</v>
      </c>
      <c r="BL438" s="14" t="s">
        <v>193</v>
      </c>
      <c r="BM438" s="196" t="s">
        <v>2591</v>
      </c>
    </row>
    <row r="439" spans="1:65" s="2" customFormat="1" ht="16.5" customHeight="1">
      <c r="A439" s="31"/>
      <c r="B439" s="32"/>
      <c r="C439" s="184" t="s">
        <v>2346</v>
      </c>
      <c r="D439" s="184" t="s">
        <v>189</v>
      </c>
      <c r="E439" s="185" t="s">
        <v>2344</v>
      </c>
      <c r="F439" s="186" t="s">
        <v>2345</v>
      </c>
      <c r="G439" s="187" t="s">
        <v>845</v>
      </c>
      <c r="H439" s="188">
        <v>2</v>
      </c>
      <c r="I439" s="189"/>
      <c r="J439" s="190">
        <f t="shared" si="100"/>
        <v>0</v>
      </c>
      <c r="K439" s="191"/>
      <c r="L439" s="36"/>
      <c r="M439" s="192" t="s">
        <v>1</v>
      </c>
      <c r="N439" s="193" t="s">
        <v>44</v>
      </c>
      <c r="O439" s="68"/>
      <c r="P439" s="194">
        <f t="shared" si="101"/>
        <v>0</v>
      </c>
      <c r="Q439" s="194">
        <v>0</v>
      </c>
      <c r="R439" s="194">
        <f t="shared" si="102"/>
        <v>0</v>
      </c>
      <c r="S439" s="194">
        <v>0</v>
      </c>
      <c r="T439" s="195">
        <f t="shared" si="103"/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96" t="s">
        <v>193</v>
      </c>
      <c r="AT439" s="196" t="s">
        <v>189</v>
      </c>
      <c r="AU439" s="196" t="s">
        <v>87</v>
      </c>
      <c r="AY439" s="14" t="s">
        <v>186</v>
      </c>
      <c r="BE439" s="197">
        <f t="shared" si="104"/>
        <v>0</v>
      </c>
      <c r="BF439" s="197">
        <f t="shared" si="105"/>
        <v>0</v>
      </c>
      <c r="BG439" s="197">
        <f t="shared" si="106"/>
        <v>0</v>
      </c>
      <c r="BH439" s="197">
        <f t="shared" si="107"/>
        <v>0</v>
      </c>
      <c r="BI439" s="197">
        <f t="shared" si="108"/>
        <v>0</v>
      </c>
      <c r="BJ439" s="14" t="s">
        <v>87</v>
      </c>
      <c r="BK439" s="197">
        <f t="shared" si="109"/>
        <v>0</v>
      </c>
      <c r="BL439" s="14" t="s">
        <v>193</v>
      </c>
      <c r="BM439" s="196" t="s">
        <v>2592</v>
      </c>
    </row>
    <row r="440" spans="1:65" s="2" customFormat="1" ht="16.5" customHeight="1">
      <c r="A440" s="31"/>
      <c r="B440" s="32"/>
      <c r="C440" s="184" t="s">
        <v>2593</v>
      </c>
      <c r="D440" s="184" t="s">
        <v>189</v>
      </c>
      <c r="E440" s="185" t="s">
        <v>2347</v>
      </c>
      <c r="F440" s="186" t="s">
        <v>2348</v>
      </c>
      <c r="G440" s="187" t="s">
        <v>308</v>
      </c>
      <c r="H440" s="188">
        <v>60</v>
      </c>
      <c r="I440" s="189"/>
      <c r="J440" s="190">
        <f t="shared" si="100"/>
        <v>0</v>
      </c>
      <c r="K440" s="191"/>
      <c r="L440" s="36"/>
      <c r="M440" s="192" t="s">
        <v>1</v>
      </c>
      <c r="N440" s="193" t="s">
        <v>44</v>
      </c>
      <c r="O440" s="68"/>
      <c r="P440" s="194">
        <f t="shared" si="101"/>
        <v>0</v>
      </c>
      <c r="Q440" s="194">
        <v>0</v>
      </c>
      <c r="R440" s="194">
        <f t="shared" si="102"/>
        <v>0</v>
      </c>
      <c r="S440" s="194">
        <v>0</v>
      </c>
      <c r="T440" s="195">
        <f t="shared" si="103"/>
        <v>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196" t="s">
        <v>193</v>
      </c>
      <c r="AT440" s="196" t="s">
        <v>189</v>
      </c>
      <c r="AU440" s="196" t="s">
        <v>87</v>
      </c>
      <c r="AY440" s="14" t="s">
        <v>186</v>
      </c>
      <c r="BE440" s="197">
        <f t="shared" si="104"/>
        <v>0</v>
      </c>
      <c r="BF440" s="197">
        <f t="shared" si="105"/>
        <v>0</v>
      </c>
      <c r="BG440" s="197">
        <f t="shared" si="106"/>
        <v>0</v>
      </c>
      <c r="BH440" s="197">
        <f t="shared" si="107"/>
        <v>0</v>
      </c>
      <c r="BI440" s="197">
        <f t="shared" si="108"/>
        <v>0</v>
      </c>
      <c r="BJ440" s="14" t="s">
        <v>87</v>
      </c>
      <c r="BK440" s="197">
        <f t="shared" si="109"/>
        <v>0</v>
      </c>
      <c r="BL440" s="14" t="s">
        <v>193</v>
      </c>
      <c r="BM440" s="196" t="s">
        <v>2594</v>
      </c>
    </row>
    <row r="441" spans="1:65" s="2" customFormat="1" ht="16.5" customHeight="1">
      <c r="A441" s="31"/>
      <c r="B441" s="32"/>
      <c r="C441" s="184" t="s">
        <v>2349</v>
      </c>
      <c r="D441" s="184" t="s">
        <v>189</v>
      </c>
      <c r="E441" s="185" t="s">
        <v>2350</v>
      </c>
      <c r="F441" s="186" t="s">
        <v>2351</v>
      </c>
      <c r="G441" s="187" t="s">
        <v>308</v>
      </c>
      <c r="H441" s="188">
        <v>30</v>
      </c>
      <c r="I441" s="189"/>
      <c r="J441" s="190">
        <f t="shared" si="100"/>
        <v>0</v>
      </c>
      <c r="K441" s="191"/>
      <c r="L441" s="36"/>
      <c r="M441" s="192" t="s">
        <v>1</v>
      </c>
      <c r="N441" s="193" t="s">
        <v>44</v>
      </c>
      <c r="O441" s="68"/>
      <c r="P441" s="194">
        <f t="shared" si="101"/>
        <v>0</v>
      </c>
      <c r="Q441" s="194">
        <v>0</v>
      </c>
      <c r="R441" s="194">
        <f t="shared" si="102"/>
        <v>0</v>
      </c>
      <c r="S441" s="194">
        <v>0</v>
      </c>
      <c r="T441" s="195">
        <f t="shared" si="103"/>
        <v>0</v>
      </c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R441" s="196" t="s">
        <v>193</v>
      </c>
      <c r="AT441" s="196" t="s">
        <v>189</v>
      </c>
      <c r="AU441" s="196" t="s">
        <v>87</v>
      </c>
      <c r="AY441" s="14" t="s">
        <v>186</v>
      </c>
      <c r="BE441" s="197">
        <f t="shared" si="104"/>
        <v>0</v>
      </c>
      <c r="BF441" s="197">
        <f t="shared" si="105"/>
        <v>0</v>
      </c>
      <c r="BG441" s="197">
        <f t="shared" si="106"/>
        <v>0</v>
      </c>
      <c r="BH441" s="197">
        <f t="shared" si="107"/>
        <v>0</v>
      </c>
      <c r="BI441" s="197">
        <f t="shared" si="108"/>
        <v>0</v>
      </c>
      <c r="BJ441" s="14" t="s">
        <v>87</v>
      </c>
      <c r="BK441" s="197">
        <f t="shared" si="109"/>
        <v>0</v>
      </c>
      <c r="BL441" s="14" t="s">
        <v>193</v>
      </c>
      <c r="BM441" s="196" t="s">
        <v>2595</v>
      </c>
    </row>
    <row r="442" spans="1:65" s="2" customFormat="1" ht="16.5" customHeight="1">
      <c r="A442" s="31"/>
      <c r="B442" s="32"/>
      <c r="C442" s="184" t="s">
        <v>2596</v>
      </c>
      <c r="D442" s="184" t="s">
        <v>189</v>
      </c>
      <c r="E442" s="185" t="s">
        <v>2353</v>
      </c>
      <c r="F442" s="186" t="s">
        <v>2354</v>
      </c>
      <c r="G442" s="187" t="s">
        <v>2131</v>
      </c>
      <c r="H442" s="188">
        <v>1</v>
      </c>
      <c r="I442" s="189"/>
      <c r="J442" s="190">
        <f t="shared" si="100"/>
        <v>0</v>
      </c>
      <c r="K442" s="191"/>
      <c r="L442" s="36"/>
      <c r="M442" s="192" t="s">
        <v>1</v>
      </c>
      <c r="N442" s="193" t="s">
        <v>44</v>
      </c>
      <c r="O442" s="68"/>
      <c r="P442" s="194">
        <f t="shared" si="101"/>
        <v>0</v>
      </c>
      <c r="Q442" s="194">
        <v>0</v>
      </c>
      <c r="R442" s="194">
        <f t="shared" si="102"/>
        <v>0</v>
      </c>
      <c r="S442" s="194">
        <v>0</v>
      </c>
      <c r="T442" s="195">
        <f t="shared" si="103"/>
        <v>0</v>
      </c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R442" s="196" t="s">
        <v>193</v>
      </c>
      <c r="AT442" s="196" t="s">
        <v>189</v>
      </c>
      <c r="AU442" s="196" t="s">
        <v>87</v>
      </c>
      <c r="AY442" s="14" t="s">
        <v>186</v>
      </c>
      <c r="BE442" s="197">
        <f t="shared" si="104"/>
        <v>0</v>
      </c>
      <c r="BF442" s="197">
        <f t="shared" si="105"/>
        <v>0</v>
      </c>
      <c r="BG442" s="197">
        <f t="shared" si="106"/>
        <v>0</v>
      </c>
      <c r="BH442" s="197">
        <f t="shared" si="107"/>
        <v>0</v>
      </c>
      <c r="BI442" s="197">
        <f t="shared" si="108"/>
        <v>0</v>
      </c>
      <c r="BJ442" s="14" t="s">
        <v>87</v>
      </c>
      <c r="BK442" s="197">
        <f t="shared" si="109"/>
        <v>0</v>
      </c>
      <c r="BL442" s="14" t="s">
        <v>193</v>
      </c>
      <c r="BM442" s="196" t="s">
        <v>2597</v>
      </c>
    </row>
    <row r="443" spans="1:65" s="2" customFormat="1" ht="16.5" customHeight="1">
      <c r="A443" s="31"/>
      <c r="B443" s="32"/>
      <c r="C443" s="184" t="s">
        <v>2352</v>
      </c>
      <c r="D443" s="184" t="s">
        <v>189</v>
      </c>
      <c r="E443" s="185" t="s">
        <v>2465</v>
      </c>
      <c r="F443" s="186" t="s">
        <v>2466</v>
      </c>
      <c r="G443" s="187" t="s">
        <v>2131</v>
      </c>
      <c r="H443" s="188">
        <v>1</v>
      </c>
      <c r="I443" s="189"/>
      <c r="J443" s="190">
        <f t="shared" si="100"/>
        <v>0</v>
      </c>
      <c r="K443" s="191"/>
      <c r="L443" s="36"/>
      <c r="M443" s="192" t="s">
        <v>1</v>
      </c>
      <c r="N443" s="193" t="s">
        <v>44</v>
      </c>
      <c r="O443" s="68"/>
      <c r="P443" s="194">
        <f t="shared" si="101"/>
        <v>0</v>
      </c>
      <c r="Q443" s="194">
        <v>0</v>
      </c>
      <c r="R443" s="194">
        <f t="shared" si="102"/>
        <v>0</v>
      </c>
      <c r="S443" s="194">
        <v>0</v>
      </c>
      <c r="T443" s="195">
        <f t="shared" si="103"/>
        <v>0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196" t="s">
        <v>193</v>
      </c>
      <c r="AT443" s="196" t="s">
        <v>189</v>
      </c>
      <c r="AU443" s="196" t="s">
        <v>87</v>
      </c>
      <c r="AY443" s="14" t="s">
        <v>186</v>
      </c>
      <c r="BE443" s="197">
        <f t="shared" si="104"/>
        <v>0</v>
      </c>
      <c r="BF443" s="197">
        <f t="shared" si="105"/>
        <v>0</v>
      </c>
      <c r="BG443" s="197">
        <f t="shared" si="106"/>
        <v>0</v>
      </c>
      <c r="BH443" s="197">
        <f t="shared" si="107"/>
        <v>0</v>
      </c>
      <c r="BI443" s="197">
        <f t="shared" si="108"/>
        <v>0</v>
      </c>
      <c r="BJ443" s="14" t="s">
        <v>87</v>
      </c>
      <c r="BK443" s="197">
        <f t="shared" si="109"/>
        <v>0</v>
      </c>
      <c r="BL443" s="14" t="s">
        <v>193</v>
      </c>
      <c r="BM443" s="196" t="s">
        <v>2598</v>
      </c>
    </row>
    <row r="444" spans="1:65" s="2" customFormat="1" ht="16.5" customHeight="1">
      <c r="A444" s="31"/>
      <c r="B444" s="32"/>
      <c r="C444" s="184" t="s">
        <v>2599</v>
      </c>
      <c r="D444" s="184" t="s">
        <v>189</v>
      </c>
      <c r="E444" s="185" t="s">
        <v>2359</v>
      </c>
      <c r="F444" s="186" t="s">
        <v>2360</v>
      </c>
      <c r="G444" s="187" t="s">
        <v>308</v>
      </c>
      <c r="H444" s="188">
        <v>750</v>
      </c>
      <c r="I444" s="189"/>
      <c r="J444" s="190">
        <f t="shared" si="100"/>
        <v>0</v>
      </c>
      <c r="K444" s="191"/>
      <c r="L444" s="36"/>
      <c r="M444" s="192" t="s">
        <v>1</v>
      </c>
      <c r="N444" s="193" t="s">
        <v>44</v>
      </c>
      <c r="O444" s="68"/>
      <c r="P444" s="194">
        <f t="shared" si="101"/>
        <v>0</v>
      </c>
      <c r="Q444" s="194">
        <v>0</v>
      </c>
      <c r="R444" s="194">
        <f t="shared" si="102"/>
        <v>0</v>
      </c>
      <c r="S444" s="194">
        <v>0</v>
      </c>
      <c r="T444" s="195">
        <f t="shared" si="103"/>
        <v>0</v>
      </c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R444" s="196" t="s">
        <v>193</v>
      </c>
      <c r="AT444" s="196" t="s">
        <v>189</v>
      </c>
      <c r="AU444" s="196" t="s">
        <v>87</v>
      </c>
      <c r="AY444" s="14" t="s">
        <v>186</v>
      </c>
      <c r="BE444" s="197">
        <f t="shared" si="104"/>
        <v>0</v>
      </c>
      <c r="BF444" s="197">
        <f t="shared" si="105"/>
        <v>0</v>
      </c>
      <c r="BG444" s="197">
        <f t="shared" si="106"/>
        <v>0</v>
      </c>
      <c r="BH444" s="197">
        <f t="shared" si="107"/>
        <v>0</v>
      </c>
      <c r="BI444" s="197">
        <f t="shared" si="108"/>
        <v>0</v>
      </c>
      <c r="BJ444" s="14" t="s">
        <v>87</v>
      </c>
      <c r="BK444" s="197">
        <f t="shared" si="109"/>
        <v>0</v>
      </c>
      <c r="BL444" s="14" t="s">
        <v>193</v>
      </c>
      <c r="BM444" s="196" t="s">
        <v>2600</v>
      </c>
    </row>
    <row r="445" spans="1:65" s="2" customFormat="1" ht="16.5" customHeight="1">
      <c r="A445" s="31"/>
      <c r="B445" s="32"/>
      <c r="C445" s="184" t="s">
        <v>2355</v>
      </c>
      <c r="D445" s="184" t="s">
        <v>189</v>
      </c>
      <c r="E445" s="185" t="s">
        <v>2362</v>
      </c>
      <c r="F445" s="186" t="s">
        <v>2363</v>
      </c>
      <c r="G445" s="187" t="s">
        <v>308</v>
      </c>
      <c r="H445" s="188">
        <v>25</v>
      </c>
      <c r="I445" s="189"/>
      <c r="J445" s="190">
        <f t="shared" si="100"/>
        <v>0</v>
      </c>
      <c r="K445" s="191"/>
      <c r="L445" s="36"/>
      <c r="M445" s="192" t="s">
        <v>1</v>
      </c>
      <c r="N445" s="193" t="s">
        <v>44</v>
      </c>
      <c r="O445" s="68"/>
      <c r="P445" s="194">
        <f t="shared" si="101"/>
        <v>0</v>
      </c>
      <c r="Q445" s="194">
        <v>0</v>
      </c>
      <c r="R445" s="194">
        <f t="shared" si="102"/>
        <v>0</v>
      </c>
      <c r="S445" s="194">
        <v>0</v>
      </c>
      <c r="T445" s="195">
        <f t="shared" si="103"/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96" t="s">
        <v>193</v>
      </c>
      <c r="AT445" s="196" t="s">
        <v>189</v>
      </c>
      <c r="AU445" s="196" t="s">
        <v>87</v>
      </c>
      <c r="AY445" s="14" t="s">
        <v>186</v>
      </c>
      <c r="BE445" s="197">
        <f t="shared" si="104"/>
        <v>0</v>
      </c>
      <c r="BF445" s="197">
        <f t="shared" si="105"/>
        <v>0</v>
      </c>
      <c r="BG445" s="197">
        <f t="shared" si="106"/>
        <v>0</v>
      </c>
      <c r="BH445" s="197">
        <f t="shared" si="107"/>
        <v>0</v>
      </c>
      <c r="BI445" s="197">
        <f t="shared" si="108"/>
        <v>0</v>
      </c>
      <c r="BJ445" s="14" t="s">
        <v>87</v>
      </c>
      <c r="BK445" s="197">
        <f t="shared" si="109"/>
        <v>0</v>
      </c>
      <c r="BL445" s="14" t="s">
        <v>193</v>
      </c>
      <c r="BM445" s="196" t="s">
        <v>2601</v>
      </c>
    </row>
    <row r="446" spans="1:65" s="2" customFormat="1" ht="16.5" customHeight="1">
      <c r="A446" s="31"/>
      <c r="B446" s="32"/>
      <c r="C446" s="184" t="s">
        <v>2602</v>
      </c>
      <c r="D446" s="184" t="s">
        <v>189</v>
      </c>
      <c r="E446" s="185" t="s">
        <v>2365</v>
      </c>
      <c r="F446" s="186" t="s">
        <v>2366</v>
      </c>
      <c r="G446" s="187" t="s">
        <v>308</v>
      </c>
      <c r="H446" s="188">
        <v>20</v>
      </c>
      <c r="I446" s="189"/>
      <c r="J446" s="190">
        <f t="shared" si="100"/>
        <v>0</v>
      </c>
      <c r="K446" s="191"/>
      <c r="L446" s="36"/>
      <c r="M446" s="192" t="s">
        <v>1</v>
      </c>
      <c r="N446" s="193" t="s">
        <v>44</v>
      </c>
      <c r="O446" s="68"/>
      <c r="P446" s="194">
        <f t="shared" si="101"/>
        <v>0</v>
      </c>
      <c r="Q446" s="194">
        <v>0</v>
      </c>
      <c r="R446" s="194">
        <f t="shared" si="102"/>
        <v>0</v>
      </c>
      <c r="S446" s="194">
        <v>0</v>
      </c>
      <c r="T446" s="195">
        <f t="shared" si="103"/>
        <v>0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196" t="s">
        <v>193</v>
      </c>
      <c r="AT446" s="196" t="s">
        <v>189</v>
      </c>
      <c r="AU446" s="196" t="s">
        <v>87</v>
      </c>
      <c r="AY446" s="14" t="s">
        <v>186</v>
      </c>
      <c r="BE446" s="197">
        <f t="shared" si="104"/>
        <v>0</v>
      </c>
      <c r="BF446" s="197">
        <f t="shared" si="105"/>
        <v>0</v>
      </c>
      <c r="BG446" s="197">
        <f t="shared" si="106"/>
        <v>0</v>
      </c>
      <c r="BH446" s="197">
        <f t="shared" si="107"/>
        <v>0</v>
      </c>
      <c r="BI446" s="197">
        <f t="shared" si="108"/>
        <v>0</v>
      </c>
      <c r="BJ446" s="14" t="s">
        <v>87</v>
      </c>
      <c r="BK446" s="197">
        <f t="shared" si="109"/>
        <v>0</v>
      </c>
      <c r="BL446" s="14" t="s">
        <v>193</v>
      </c>
      <c r="BM446" s="196" t="s">
        <v>2603</v>
      </c>
    </row>
    <row r="447" spans="1:65" s="2" customFormat="1" ht="16.5" customHeight="1">
      <c r="A447" s="31"/>
      <c r="B447" s="32"/>
      <c r="C447" s="184" t="s">
        <v>2358</v>
      </c>
      <c r="D447" s="184" t="s">
        <v>189</v>
      </c>
      <c r="E447" s="185" t="s">
        <v>2368</v>
      </c>
      <c r="F447" s="186" t="s">
        <v>2369</v>
      </c>
      <c r="G447" s="187" t="s">
        <v>2131</v>
      </c>
      <c r="H447" s="188">
        <v>2</v>
      </c>
      <c r="I447" s="189"/>
      <c r="J447" s="190">
        <f t="shared" si="100"/>
        <v>0</v>
      </c>
      <c r="K447" s="191"/>
      <c r="L447" s="36"/>
      <c r="M447" s="192" t="s">
        <v>1</v>
      </c>
      <c r="N447" s="193" t="s">
        <v>44</v>
      </c>
      <c r="O447" s="68"/>
      <c r="P447" s="194">
        <f t="shared" si="101"/>
        <v>0</v>
      </c>
      <c r="Q447" s="194">
        <v>0</v>
      </c>
      <c r="R447" s="194">
        <f t="shared" si="102"/>
        <v>0</v>
      </c>
      <c r="S447" s="194">
        <v>0</v>
      </c>
      <c r="T447" s="195">
        <f t="shared" si="103"/>
        <v>0</v>
      </c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R447" s="196" t="s">
        <v>193</v>
      </c>
      <c r="AT447" s="196" t="s">
        <v>189</v>
      </c>
      <c r="AU447" s="196" t="s">
        <v>87</v>
      </c>
      <c r="AY447" s="14" t="s">
        <v>186</v>
      </c>
      <c r="BE447" s="197">
        <f t="shared" si="104"/>
        <v>0</v>
      </c>
      <c r="BF447" s="197">
        <f t="shared" si="105"/>
        <v>0</v>
      </c>
      <c r="BG447" s="197">
        <f t="shared" si="106"/>
        <v>0</v>
      </c>
      <c r="BH447" s="197">
        <f t="shared" si="107"/>
        <v>0</v>
      </c>
      <c r="BI447" s="197">
        <f t="shared" si="108"/>
        <v>0</v>
      </c>
      <c r="BJ447" s="14" t="s">
        <v>87</v>
      </c>
      <c r="BK447" s="197">
        <f t="shared" si="109"/>
        <v>0</v>
      </c>
      <c r="BL447" s="14" t="s">
        <v>193</v>
      </c>
      <c r="BM447" s="196" t="s">
        <v>2604</v>
      </c>
    </row>
    <row r="448" spans="2:63" s="12" customFormat="1" ht="25.9" customHeight="1">
      <c r="B448" s="168"/>
      <c r="C448" s="169"/>
      <c r="D448" s="170" t="s">
        <v>78</v>
      </c>
      <c r="E448" s="171" t="s">
        <v>2605</v>
      </c>
      <c r="F448" s="171" t="s">
        <v>2606</v>
      </c>
      <c r="G448" s="169"/>
      <c r="H448" s="169"/>
      <c r="I448" s="172"/>
      <c r="J448" s="173">
        <f>BK448</f>
        <v>0</v>
      </c>
      <c r="K448" s="169"/>
      <c r="L448" s="174"/>
      <c r="M448" s="175"/>
      <c r="N448" s="176"/>
      <c r="O448" s="176"/>
      <c r="P448" s="177">
        <f>SUM(P449:P452)</f>
        <v>0</v>
      </c>
      <c r="Q448" s="176"/>
      <c r="R448" s="177">
        <f>SUM(R449:R452)</f>
        <v>0</v>
      </c>
      <c r="S448" s="176"/>
      <c r="T448" s="178">
        <f>SUM(T449:T452)</f>
        <v>0</v>
      </c>
      <c r="AR448" s="179" t="s">
        <v>193</v>
      </c>
      <c r="AT448" s="180" t="s">
        <v>78</v>
      </c>
      <c r="AU448" s="180" t="s">
        <v>79</v>
      </c>
      <c r="AY448" s="179" t="s">
        <v>186</v>
      </c>
      <c r="BK448" s="181">
        <f>SUM(BK449:BK452)</f>
        <v>0</v>
      </c>
    </row>
    <row r="449" spans="1:65" s="2" customFormat="1" ht="16.5" customHeight="1">
      <c r="A449" s="31"/>
      <c r="B449" s="32"/>
      <c r="C449" s="184" t="s">
        <v>2607</v>
      </c>
      <c r="D449" s="184" t="s">
        <v>189</v>
      </c>
      <c r="E449" s="185" t="s">
        <v>2608</v>
      </c>
      <c r="F449" s="186" t="s">
        <v>2609</v>
      </c>
      <c r="G449" s="187" t="s">
        <v>2131</v>
      </c>
      <c r="H449" s="188">
        <v>1</v>
      </c>
      <c r="I449" s="189"/>
      <c r="J449" s="190">
        <f>ROUND(I449*H449,1)</f>
        <v>0</v>
      </c>
      <c r="K449" s="191"/>
      <c r="L449" s="36"/>
      <c r="M449" s="192" t="s">
        <v>1</v>
      </c>
      <c r="N449" s="193" t="s">
        <v>44</v>
      </c>
      <c r="O449" s="68"/>
      <c r="P449" s="194">
        <f>O449*H449</f>
        <v>0</v>
      </c>
      <c r="Q449" s="194">
        <v>0</v>
      </c>
      <c r="R449" s="194">
        <f>Q449*H449</f>
        <v>0</v>
      </c>
      <c r="S449" s="194">
        <v>0</v>
      </c>
      <c r="T449" s="195">
        <f>S449*H449</f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96" t="s">
        <v>2610</v>
      </c>
      <c r="AT449" s="196" t="s">
        <v>189</v>
      </c>
      <c r="AU449" s="196" t="s">
        <v>87</v>
      </c>
      <c r="AY449" s="14" t="s">
        <v>186</v>
      </c>
      <c r="BE449" s="197">
        <f>IF(N449="základní",J449,0)</f>
        <v>0</v>
      </c>
      <c r="BF449" s="197">
        <f>IF(N449="snížená",J449,0)</f>
        <v>0</v>
      </c>
      <c r="BG449" s="197">
        <f>IF(N449="zákl. přenesená",J449,0)</f>
        <v>0</v>
      </c>
      <c r="BH449" s="197">
        <f>IF(N449="sníž. přenesená",J449,0)</f>
        <v>0</v>
      </c>
      <c r="BI449" s="197">
        <f>IF(N449="nulová",J449,0)</f>
        <v>0</v>
      </c>
      <c r="BJ449" s="14" t="s">
        <v>87</v>
      </c>
      <c r="BK449" s="197">
        <f>ROUND(I449*H449,1)</f>
        <v>0</v>
      </c>
      <c r="BL449" s="14" t="s">
        <v>2610</v>
      </c>
      <c r="BM449" s="196" t="s">
        <v>2611</v>
      </c>
    </row>
    <row r="450" spans="1:65" s="2" customFormat="1" ht="16.5" customHeight="1">
      <c r="A450" s="31"/>
      <c r="B450" s="32"/>
      <c r="C450" s="184" t="s">
        <v>2361</v>
      </c>
      <c r="D450" s="184" t="s">
        <v>189</v>
      </c>
      <c r="E450" s="185" t="s">
        <v>2612</v>
      </c>
      <c r="F450" s="186" t="s">
        <v>2613</v>
      </c>
      <c r="G450" s="187" t="s">
        <v>2131</v>
      </c>
      <c r="H450" s="188">
        <v>1</v>
      </c>
      <c r="I450" s="189"/>
      <c r="J450" s="190">
        <f>ROUND(I450*H450,1)</f>
        <v>0</v>
      </c>
      <c r="K450" s="191"/>
      <c r="L450" s="36"/>
      <c r="M450" s="192" t="s">
        <v>1</v>
      </c>
      <c r="N450" s="193" t="s">
        <v>44</v>
      </c>
      <c r="O450" s="68"/>
      <c r="P450" s="194">
        <f>O450*H450</f>
        <v>0</v>
      </c>
      <c r="Q450" s="194">
        <v>0</v>
      </c>
      <c r="R450" s="194">
        <f>Q450*H450</f>
        <v>0</v>
      </c>
      <c r="S450" s="194">
        <v>0</v>
      </c>
      <c r="T450" s="195">
        <f>S450*H450</f>
        <v>0</v>
      </c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R450" s="196" t="s">
        <v>2610</v>
      </c>
      <c r="AT450" s="196" t="s">
        <v>189</v>
      </c>
      <c r="AU450" s="196" t="s">
        <v>87</v>
      </c>
      <c r="AY450" s="14" t="s">
        <v>186</v>
      </c>
      <c r="BE450" s="197">
        <f>IF(N450="základní",J450,0)</f>
        <v>0</v>
      </c>
      <c r="BF450" s="197">
        <f>IF(N450="snížená",J450,0)</f>
        <v>0</v>
      </c>
      <c r="BG450" s="197">
        <f>IF(N450="zákl. přenesená",J450,0)</f>
        <v>0</v>
      </c>
      <c r="BH450" s="197">
        <f>IF(N450="sníž. přenesená",J450,0)</f>
        <v>0</v>
      </c>
      <c r="BI450" s="197">
        <f>IF(N450="nulová",J450,0)</f>
        <v>0</v>
      </c>
      <c r="BJ450" s="14" t="s">
        <v>87</v>
      </c>
      <c r="BK450" s="197">
        <f>ROUND(I450*H450,1)</f>
        <v>0</v>
      </c>
      <c r="BL450" s="14" t="s">
        <v>2610</v>
      </c>
      <c r="BM450" s="196" t="s">
        <v>2614</v>
      </c>
    </row>
    <row r="451" spans="1:65" s="2" customFormat="1" ht="16.5" customHeight="1">
      <c r="A451" s="31"/>
      <c r="B451" s="32"/>
      <c r="C451" s="184" t="s">
        <v>2615</v>
      </c>
      <c r="D451" s="184" t="s">
        <v>189</v>
      </c>
      <c r="E451" s="185" t="s">
        <v>2616</v>
      </c>
      <c r="F451" s="186" t="s">
        <v>2617</v>
      </c>
      <c r="G451" s="187" t="s">
        <v>2131</v>
      </c>
      <c r="H451" s="188">
        <v>1</v>
      </c>
      <c r="I451" s="189"/>
      <c r="J451" s="190">
        <f>ROUND(I451*H451,1)</f>
        <v>0</v>
      </c>
      <c r="K451" s="191"/>
      <c r="L451" s="36"/>
      <c r="M451" s="192" t="s">
        <v>1</v>
      </c>
      <c r="N451" s="193" t="s">
        <v>44</v>
      </c>
      <c r="O451" s="68"/>
      <c r="P451" s="194">
        <f>O451*H451</f>
        <v>0</v>
      </c>
      <c r="Q451" s="194">
        <v>0</v>
      </c>
      <c r="R451" s="194">
        <f>Q451*H451</f>
        <v>0</v>
      </c>
      <c r="S451" s="194">
        <v>0</v>
      </c>
      <c r="T451" s="195">
        <f>S451*H451</f>
        <v>0</v>
      </c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R451" s="196" t="s">
        <v>2610</v>
      </c>
      <c r="AT451" s="196" t="s">
        <v>189</v>
      </c>
      <c r="AU451" s="196" t="s">
        <v>87</v>
      </c>
      <c r="AY451" s="14" t="s">
        <v>186</v>
      </c>
      <c r="BE451" s="197">
        <f>IF(N451="základní",J451,0)</f>
        <v>0</v>
      </c>
      <c r="BF451" s="197">
        <f>IF(N451="snížená",J451,0)</f>
        <v>0</v>
      </c>
      <c r="BG451" s="197">
        <f>IF(N451="zákl. přenesená",J451,0)</f>
        <v>0</v>
      </c>
      <c r="BH451" s="197">
        <f>IF(N451="sníž. přenesená",J451,0)</f>
        <v>0</v>
      </c>
      <c r="BI451" s="197">
        <f>IF(N451="nulová",J451,0)</f>
        <v>0</v>
      </c>
      <c r="BJ451" s="14" t="s">
        <v>87</v>
      </c>
      <c r="BK451" s="197">
        <f>ROUND(I451*H451,1)</f>
        <v>0</v>
      </c>
      <c r="BL451" s="14" t="s">
        <v>2610</v>
      </c>
      <c r="BM451" s="196" t="s">
        <v>2618</v>
      </c>
    </row>
    <row r="452" spans="1:65" s="2" customFormat="1" ht="16.5" customHeight="1">
      <c r="A452" s="31"/>
      <c r="B452" s="32"/>
      <c r="C452" s="184" t="s">
        <v>2364</v>
      </c>
      <c r="D452" s="184" t="s">
        <v>189</v>
      </c>
      <c r="E452" s="185" t="s">
        <v>2619</v>
      </c>
      <c r="F452" s="186" t="s">
        <v>2620</v>
      </c>
      <c r="G452" s="187" t="s">
        <v>192</v>
      </c>
      <c r="H452" s="188">
        <v>1</v>
      </c>
      <c r="I452" s="189"/>
      <c r="J452" s="190">
        <f>ROUND(I452*H452,1)</f>
        <v>0</v>
      </c>
      <c r="K452" s="191"/>
      <c r="L452" s="36"/>
      <c r="M452" s="214" t="s">
        <v>1</v>
      </c>
      <c r="N452" s="215" t="s">
        <v>44</v>
      </c>
      <c r="O452" s="216"/>
      <c r="P452" s="217">
        <f>O452*H452</f>
        <v>0</v>
      </c>
      <c r="Q452" s="217">
        <v>0</v>
      </c>
      <c r="R452" s="217">
        <f>Q452*H452</f>
        <v>0</v>
      </c>
      <c r="S452" s="217">
        <v>0</v>
      </c>
      <c r="T452" s="218">
        <f>S452*H452</f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196" t="s">
        <v>2610</v>
      </c>
      <c r="AT452" s="196" t="s">
        <v>189</v>
      </c>
      <c r="AU452" s="196" t="s">
        <v>87</v>
      </c>
      <c r="AY452" s="14" t="s">
        <v>186</v>
      </c>
      <c r="BE452" s="197">
        <f>IF(N452="základní",J452,0)</f>
        <v>0</v>
      </c>
      <c r="BF452" s="197">
        <f>IF(N452="snížená",J452,0)</f>
        <v>0</v>
      </c>
      <c r="BG452" s="197">
        <f>IF(N452="zákl. přenesená",J452,0)</f>
        <v>0</v>
      </c>
      <c r="BH452" s="197">
        <f>IF(N452="sníž. přenesená",J452,0)</f>
        <v>0</v>
      </c>
      <c r="BI452" s="197">
        <f>IF(N452="nulová",J452,0)</f>
        <v>0</v>
      </c>
      <c r="BJ452" s="14" t="s">
        <v>87</v>
      </c>
      <c r="BK452" s="197">
        <f>ROUND(I452*H452,1)</f>
        <v>0</v>
      </c>
      <c r="BL452" s="14" t="s">
        <v>2610</v>
      </c>
      <c r="BM452" s="196" t="s">
        <v>2621</v>
      </c>
    </row>
    <row r="453" spans="1:31" s="2" customFormat="1" ht="6.95" customHeight="1">
      <c r="A453" s="31"/>
      <c r="B453" s="51"/>
      <c r="C453" s="52"/>
      <c r="D453" s="52"/>
      <c r="E453" s="52"/>
      <c r="F453" s="52"/>
      <c r="G453" s="52"/>
      <c r="H453" s="52"/>
      <c r="I453" s="52"/>
      <c r="J453" s="52"/>
      <c r="K453" s="52"/>
      <c r="L453" s="36"/>
      <c r="M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</row>
  </sheetData>
  <sheetProtection algorithmName="SHA-512" hashValue="y89lGdSR9Gb8FZWqy/5mnBDwsewOtARzc6z1qIlmlHl0a5FNO/3iCCQd4hZKCU6twPsJOYgUnC/JEBsDCMbmFQ==" saltValue="grvKlBYUh6lD8TQb35FfgrdZwGWZ0cvYfLP9wd13koC+N6egjgITVKA1ggx43sQ32YRC65wvLogaA5vWHVw4tg==" spinCount="100000" sheet="1" objects="1" scenarios="1" formatColumns="0" formatRows="0" autoFilter="0"/>
  <autoFilter ref="C128:K452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140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2622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ROUND(J117,1)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ROUND((SUM(BE117:BE130)),1)</f>
        <v>0</v>
      </c>
      <c r="G33" s="31"/>
      <c r="H33" s="31"/>
      <c r="I33" s="121">
        <v>0.21</v>
      </c>
      <c r="J33" s="120">
        <f>ROUND(((SUM(BE117:BE130))*I33),1)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ROUND((SUM(BF117:BF130)),1)</f>
        <v>0</v>
      </c>
      <c r="G34" s="31"/>
      <c r="H34" s="31"/>
      <c r="I34" s="121">
        <v>0.15</v>
      </c>
      <c r="J34" s="120">
        <f>ROUND(((SUM(BF117:BF130))*I34),1)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ROUND((SUM(BG117:BG130)),1)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ROUND((SUM(BH117:BH130)),1)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ROUND((SUM(BI117:BI130)),1)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VRN - Vedlejší rozpočtové náklady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J117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2622</v>
      </c>
      <c r="E97" s="147"/>
      <c r="F97" s="147"/>
      <c r="G97" s="147"/>
      <c r="H97" s="147"/>
      <c r="I97" s="147"/>
      <c r="J97" s="148">
        <f>J118</f>
        <v>0</v>
      </c>
      <c r="K97" s="145"/>
      <c r="L97" s="149"/>
    </row>
    <row r="98" spans="1:31" s="2" customFormat="1" ht="21.75" customHeight="1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2" customFormat="1" ht="6.95" customHeight="1">
      <c r="A99" s="31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3" spans="1:31" s="2" customFormat="1" ht="6.95" customHeight="1">
      <c r="A103" s="31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4.95" customHeight="1">
      <c r="A104" s="31"/>
      <c r="B104" s="32"/>
      <c r="C104" s="20" t="s">
        <v>171</v>
      </c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2" customHeight="1">
      <c r="A106" s="31"/>
      <c r="B106" s="32"/>
      <c r="C106" s="26" t="s">
        <v>16</v>
      </c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6.5" customHeight="1">
      <c r="A107" s="31"/>
      <c r="B107" s="32"/>
      <c r="C107" s="33"/>
      <c r="D107" s="33"/>
      <c r="E107" s="270" t="str">
        <f>E7</f>
        <v>Odborné učebny G Brandýs – Gymnázium J.S. Machara</v>
      </c>
      <c r="F107" s="271"/>
      <c r="G107" s="271"/>
      <c r="H107" s="271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142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3"/>
      <c r="D109" s="33"/>
      <c r="E109" s="226" t="str">
        <f>E9</f>
        <v>VRN - Vedlejší rozpočtové náklady</v>
      </c>
      <c r="F109" s="272"/>
      <c r="G109" s="272"/>
      <c r="H109" s="272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20</v>
      </c>
      <c r="D111" s="33"/>
      <c r="E111" s="33"/>
      <c r="F111" s="24" t="str">
        <f>F12</f>
        <v xml:space="preserve">Gymnázium J. S. Machara, Královická 668  </v>
      </c>
      <c r="G111" s="33"/>
      <c r="H111" s="33"/>
      <c r="I111" s="26" t="s">
        <v>22</v>
      </c>
      <c r="J111" s="63" t="str">
        <f>IF(J12="","",J12)</f>
        <v>15. 5. 2022</v>
      </c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40.15" customHeight="1">
      <c r="A113" s="31"/>
      <c r="B113" s="32"/>
      <c r="C113" s="26" t="s">
        <v>24</v>
      </c>
      <c r="D113" s="33"/>
      <c r="E113" s="33"/>
      <c r="F113" s="24" t="str">
        <f>E15</f>
        <v>Středočeský kraj, Praha 5, Zborovská 81/11</v>
      </c>
      <c r="G113" s="33"/>
      <c r="H113" s="33"/>
      <c r="I113" s="26" t="s">
        <v>31</v>
      </c>
      <c r="J113" s="29" t="str">
        <f>E21</f>
        <v>Stebau s.r.o., Jižní 870, 500 03 Hradec Králové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29</v>
      </c>
      <c r="D114" s="33"/>
      <c r="E114" s="33"/>
      <c r="F114" s="24" t="str">
        <f>IF(E18="","",E18)</f>
        <v>Vyplň údaj</v>
      </c>
      <c r="G114" s="33"/>
      <c r="H114" s="33"/>
      <c r="I114" s="26" t="s">
        <v>35</v>
      </c>
      <c r="J114" s="29" t="str">
        <f>E24</f>
        <v xml:space="preserve"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0.3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1" customFormat="1" ht="29.25" customHeight="1">
      <c r="A116" s="156"/>
      <c r="B116" s="157"/>
      <c r="C116" s="158" t="s">
        <v>172</v>
      </c>
      <c r="D116" s="159" t="s">
        <v>64</v>
      </c>
      <c r="E116" s="159" t="s">
        <v>60</v>
      </c>
      <c r="F116" s="159" t="s">
        <v>61</v>
      </c>
      <c r="G116" s="159" t="s">
        <v>173</v>
      </c>
      <c r="H116" s="159" t="s">
        <v>174</v>
      </c>
      <c r="I116" s="159" t="s">
        <v>175</v>
      </c>
      <c r="J116" s="160" t="s">
        <v>146</v>
      </c>
      <c r="K116" s="161" t="s">
        <v>176</v>
      </c>
      <c r="L116" s="162"/>
      <c r="M116" s="72" t="s">
        <v>1</v>
      </c>
      <c r="N116" s="73" t="s">
        <v>43</v>
      </c>
      <c r="O116" s="73" t="s">
        <v>177</v>
      </c>
      <c r="P116" s="73" t="s">
        <v>178</v>
      </c>
      <c r="Q116" s="73" t="s">
        <v>179</v>
      </c>
      <c r="R116" s="73" t="s">
        <v>180</v>
      </c>
      <c r="S116" s="73" t="s">
        <v>181</v>
      </c>
      <c r="T116" s="74" t="s">
        <v>182</v>
      </c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</row>
    <row r="117" spans="1:63" s="2" customFormat="1" ht="22.9" customHeight="1">
      <c r="A117" s="31"/>
      <c r="B117" s="32"/>
      <c r="C117" s="79" t="s">
        <v>183</v>
      </c>
      <c r="D117" s="33"/>
      <c r="E117" s="33"/>
      <c r="F117" s="33"/>
      <c r="G117" s="33"/>
      <c r="H117" s="33"/>
      <c r="I117" s="33"/>
      <c r="J117" s="163">
        <f>BK117</f>
        <v>0</v>
      </c>
      <c r="K117" s="33"/>
      <c r="L117" s="36"/>
      <c r="M117" s="75"/>
      <c r="N117" s="164"/>
      <c r="O117" s="76"/>
      <c r="P117" s="165">
        <f>P118</f>
        <v>0</v>
      </c>
      <c r="Q117" s="76"/>
      <c r="R117" s="165">
        <f>R118</f>
        <v>0</v>
      </c>
      <c r="S117" s="76"/>
      <c r="T117" s="166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4" t="s">
        <v>78</v>
      </c>
      <c r="AU117" s="14" t="s">
        <v>148</v>
      </c>
      <c r="BK117" s="167">
        <f>BK118</f>
        <v>0</v>
      </c>
    </row>
    <row r="118" spans="2:63" s="12" customFormat="1" ht="25.9" customHeight="1">
      <c r="B118" s="168"/>
      <c r="C118" s="169"/>
      <c r="D118" s="170" t="s">
        <v>78</v>
      </c>
      <c r="E118" s="171" t="s">
        <v>138</v>
      </c>
      <c r="F118" s="171" t="s">
        <v>139</v>
      </c>
      <c r="G118" s="169"/>
      <c r="H118" s="169"/>
      <c r="I118" s="172"/>
      <c r="J118" s="173">
        <f>BK118</f>
        <v>0</v>
      </c>
      <c r="K118" s="169"/>
      <c r="L118" s="174"/>
      <c r="M118" s="175"/>
      <c r="N118" s="176"/>
      <c r="O118" s="176"/>
      <c r="P118" s="177">
        <f>SUM(P119:P130)</f>
        <v>0</v>
      </c>
      <c r="Q118" s="176"/>
      <c r="R118" s="177">
        <f>SUM(R119:R130)</f>
        <v>0</v>
      </c>
      <c r="S118" s="176"/>
      <c r="T118" s="178">
        <f>SUM(T119:T130)</f>
        <v>0</v>
      </c>
      <c r="AR118" s="179" t="s">
        <v>208</v>
      </c>
      <c r="AT118" s="180" t="s">
        <v>78</v>
      </c>
      <c r="AU118" s="180" t="s">
        <v>79</v>
      </c>
      <c r="AY118" s="179" t="s">
        <v>186</v>
      </c>
      <c r="BK118" s="181">
        <f>SUM(BK119:BK130)</f>
        <v>0</v>
      </c>
    </row>
    <row r="119" spans="1:65" s="2" customFormat="1" ht="16.5" customHeight="1">
      <c r="A119" s="31"/>
      <c r="B119" s="32"/>
      <c r="C119" s="184" t="s">
        <v>87</v>
      </c>
      <c r="D119" s="184" t="s">
        <v>189</v>
      </c>
      <c r="E119" s="185" t="s">
        <v>2623</v>
      </c>
      <c r="F119" s="186" t="s">
        <v>2624</v>
      </c>
      <c r="G119" s="187" t="s">
        <v>2625</v>
      </c>
      <c r="H119" s="188">
        <v>1</v>
      </c>
      <c r="I119" s="189"/>
      <c r="J119" s="190">
        <f>ROUND(I119*H119,1)</f>
        <v>0</v>
      </c>
      <c r="K119" s="191"/>
      <c r="L119" s="36"/>
      <c r="M119" s="192" t="s">
        <v>1</v>
      </c>
      <c r="N119" s="193" t="s">
        <v>44</v>
      </c>
      <c r="O119" s="68"/>
      <c r="P119" s="194">
        <f>O119*H119</f>
        <v>0</v>
      </c>
      <c r="Q119" s="194">
        <v>0</v>
      </c>
      <c r="R119" s="194">
        <f>Q119*H119</f>
        <v>0</v>
      </c>
      <c r="S119" s="194">
        <v>0</v>
      </c>
      <c r="T119" s="195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96" t="s">
        <v>2626</v>
      </c>
      <c r="AT119" s="196" t="s">
        <v>189</v>
      </c>
      <c r="AU119" s="196" t="s">
        <v>87</v>
      </c>
      <c r="AY119" s="14" t="s">
        <v>186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14" t="s">
        <v>87</v>
      </c>
      <c r="BK119" s="197">
        <f>ROUND(I119*H119,1)</f>
        <v>0</v>
      </c>
      <c r="BL119" s="14" t="s">
        <v>2626</v>
      </c>
      <c r="BM119" s="196" t="s">
        <v>2627</v>
      </c>
    </row>
    <row r="120" spans="1:47" s="2" customFormat="1" ht="29.25">
      <c r="A120" s="31"/>
      <c r="B120" s="32"/>
      <c r="C120" s="33"/>
      <c r="D120" s="198" t="s">
        <v>206</v>
      </c>
      <c r="E120" s="33"/>
      <c r="F120" s="199" t="s">
        <v>2628</v>
      </c>
      <c r="G120" s="33"/>
      <c r="H120" s="33"/>
      <c r="I120" s="200"/>
      <c r="J120" s="33"/>
      <c r="K120" s="33"/>
      <c r="L120" s="36"/>
      <c r="M120" s="201"/>
      <c r="N120" s="202"/>
      <c r="O120" s="68"/>
      <c r="P120" s="68"/>
      <c r="Q120" s="68"/>
      <c r="R120" s="68"/>
      <c r="S120" s="68"/>
      <c r="T120" s="69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206</v>
      </c>
      <c r="AU120" s="14" t="s">
        <v>87</v>
      </c>
    </row>
    <row r="121" spans="1:65" s="2" customFormat="1" ht="16.5" customHeight="1">
      <c r="A121" s="31"/>
      <c r="B121" s="32"/>
      <c r="C121" s="184" t="s">
        <v>89</v>
      </c>
      <c r="D121" s="184" t="s">
        <v>189</v>
      </c>
      <c r="E121" s="185" t="s">
        <v>2629</v>
      </c>
      <c r="F121" s="186" t="s">
        <v>2630</v>
      </c>
      <c r="G121" s="187" t="s">
        <v>2625</v>
      </c>
      <c r="H121" s="188">
        <v>1</v>
      </c>
      <c r="I121" s="189"/>
      <c r="J121" s="190">
        <f>ROUND(I121*H121,1)</f>
        <v>0</v>
      </c>
      <c r="K121" s="191"/>
      <c r="L121" s="36"/>
      <c r="M121" s="192" t="s">
        <v>1</v>
      </c>
      <c r="N121" s="193" t="s">
        <v>44</v>
      </c>
      <c r="O121" s="68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6" t="s">
        <v>2626</v>
      </c>
      <c r="AT121" s="196" t="s">
        <v>189</v>
      </c>
      <c r="AU121" s="196" t="s">
        <v>87</v>
      </c>
      <c r="AY121" s="14" t="s">
        <v>186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4" t="s">
        <v>87</v>
      </c>
      <c r="BK121" s="197">
        <f>ROUND(I121*H121,1)</f>
        <v>0</v>
      </c>
      <c r="BL121" s="14" t="s">
        <v>2626</v>
      </c>
      <c r="BM121" s="196" t="s">
        <v>2631</v>
      </c>
    </row>
    <row r="122" spans="1:47" s="2" customFormat="1" ht="19.5">
      <c r="A122" s="31"/>
      <c r="B122" s="32"/>
      <c r="C122" s="33"/>
      <c r="D122" s="198" t="s">
        <v>206</v>
      </c>
      <c r="E122" s="33"/>
      <c r="F122" s="199" t="s">
        <v>2632</v>
      </c>
      <c r="G122" s="33"/>
      <c r="H122" s="33"/>
      <c r="I122" s="200"/>
      <c r="J122" s="33"/>
      <c r="K122" s="33"/>
      <c r="L122" s="36"/>
      <c r="M122" s="201"/>
      <c r="N122" s="202"/>
      <c r="O122" s="68"/>
      <c r="P122" s="68"/>
      <c r="Q122" s="68"/>
      <c r="R122" s="68"/>
      <c r="S122" s="68"/>
      <c r="T122" s="69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206</v>
      </c>
      <c r="AU122" s="14" t="s">
        <v>87</v>
      </c>
    </row>
    <row r="123" spans="1:65" s="2" customFormat="1" ht="16.5" customHeight="1">
      <c r="A123" s="31"/>
      <c r="B123" s="32"/>
      <c r="C123" s="184" t="s">
        <v>199</v>
      </c>
      <c r="D123" s="184" t="s">
        <v>189</v>
      </c>
      <c r="E123" s="185" t="s">
        <v>2633</v>
      </c>
      <c r="F123" s="186" t="s">
        <v>2634</v>
      </c>
      <c r="G123" s="187" t="s">
        <v>2625</v>
      </c>
      <c r="H123" s="188">
        <v>1</v>
      </c>
      <c r="I123" s="189"/>
      <c r="J123" s="190">
        <f>ROUND(I123*H123,1)</f>
        <v>0</v>
      </c>
      <c r="K123" s="191"/>
      <c r="L123" s="36"/>
      <c r="M123" s="192" t="s">
        <v>1</v>
      </c>
      <c r="N123" s="193" t="s">
        <v>44</v>
      </c>
      <c r="O123" s="68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6" t="s">
        <v>2626</v>
      </c>
      <c r="AT123" s="196" t="s">
        <v>189</v>
      </c>
      <c r="AU123" s="196" t="s">
        <v>87</v>
      </c>
      <c r="AY123" s="14" t="s">
        <v>186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4" t="s">
        <v>87</v>
      </c>
      <c r="BK123" s="197">
        <f>ROUND(I123*H123,1)</f>
        <v>0</v>
      </c>
      <c r="BL123" s="14" t="s">
        <v>2626</v>
      </c>
      <c r="BM123" s="196" t="s">
        <v>2635</v>
      </c>
    </row>
    <row r="124" spans="1:47" s="2" customFormat="1" ht="19.5">
      <c r="A124" s="31"/>
      <c r="B124" s="32"/>
      <c r="C124" s="33"/>
      <c r="D124" s="198" t="s">
        <v>206</v>
      </c>
      <c r="E124" s="33"/>
      <c r="F124" s="199" t="s">
        <v>2636</v>
      </c>
      <c r="G124" s="33"/>
      <c r="H124" s="33"/>
      <c r="I124" s="200"/>
      <c r="J124" s="33"/>
      <c r="K124" s="33"/>
      <c r="L124" s="36"/>
      <c r="M124" s="201"/>
      <c r="N124" s="202"/>
      <c r="O124" s="68"/>
      <c r="P124" s="68"/>
      <c r="Q124" s="68"/>
      <c r="R124" s="68"/>
      <c r="S124" s="68"/>
      <c r="T124" s="69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206</v>
      </c>
      <c r="AU124" s="14" t="s">
        <v>87</v>
      </c>
    </row>
    <row r="125" spans="1:65" s="2" customFormat="1" ht="16.5" customHeight="1">
      <c r="A125" s="31"/>
      <c r="B125" s="32"/>
      <c r="C125" s="184" t="s">
        <v>193</v>
      </c>
      <c r="D125" s="184" t="s">
        <v>189</v>
      </c>
      <c r="E125" s="185" t="s">
        <v>2637</v>
      </c>
      <c r="F125" s="186" t="s">
        <v>2638</v>
      </c>
      <c r="G125" s="187" t="s">
        <v>2625</v>
      </c>
      <c r="H125" s="188">
        <v>1</v>
      </c>
      <c r="I125" s="189"/>
      <c r="J125" s="190">
        <f>ROUND(I125*H125,1)</f>
        <v>0</v>
      </c>
      <c r="K125" s="191"/>
      <c r="L125" s="36"/>
      <c r="M125" s="192" t="s">
        <v>1</v>
      </c>
      <c r="N125" s="193" t="s">
        <v>44</v>
      </c>
      <c r="O125" s="68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2626</v>
      </c>
      <c r="AT125" s="196" t="s">
        <v>189</v>
      </c>
      <c r="AU125" s="196" t="s">
        <v>87</v>
      </c>
      <c r="AY125" s="14" t="s">
        <v>186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4" t="s">
        <v>87</v>
      </c>
      <c r="BK125" s="197">
        <f>ROUND(I125*H125,1)</f>
        <v>0</v>
      </c>
      <c r="BL125" s="14" t="s">
        <v>2626</v>
      </c>
      <c r="BM125" s="196" t="s">
        <v>2639</v>
      </c>
    </row>
    <row r="126" spans="1:47" s="2" customFormat="1" ht="58.5">
      <c r="A126" s="31"/>
      <c r="B126" s="32"/>
      <c r="C126" s="33"/>
      <c r="D126" s="198" t="s">
        <v>206</v>
      </c>
      <c r="E126" s="33"/>
      <c r="F126" s="199" t="s">
        <v>2640</v>
      </c>
      <c r="G126" s="33"/>
      <c r="H126" s="33"/>
      <c r="I126" s="200"/>
      <c r="J126" s="33"/>
      <c r="K126" s="33"/>
      <c r="L126" s="36"/>
      <c r="M126" s="201"/>
      <c r="N126" s="202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206</v>
      </c>
      <c r="AU126" s="14" t="s">
        <v>87</v>
      </c>
    </row>
    <row r="127" spans="1:65" s="2" customFormat="1" ht="16.5" customHeight="1">
      <c r="A127" s="31"/>
      <c r="B127" s="32"/>
      <c r="C127" s="184" t="s">
        <v>208</v>
      </c>
      <c r="D127" s="184" t="s">
        <v>189</v>
      </c>
      <c r="E127" s="185" t="s">
        <v>2641</v>
      </c>
      <c r="F127" s="186" t="s">
        <v>2642</v>
      </c>
      <c r="G127" s="187" t="s">
        <v>2625</v>
      </c>
      <c r="H127" s="188">
        <v>1</v>
      </c>
      <c r="I127" s="189"/>
      <c r="J127" s="190">
        <f>ROUND(I127*H127,1)</f>
        <v>0</v>
      </c>
      <c r="K127" s="191"/>
      <c r="L127" s="36"/>
      <c r="M127" s="192" t="s">
        <v>1</v>
      </c>
      <c r="N127" s="193" t="s">
        <v>44</v>
      </c>
      <c r="O127" s="68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2626</v>
      </c>
      <c r="AT127" s="196" t="s">
        <v>189</v>
      </c>
      <c r="AU127" s="196" t="s">
        <v>87</v>
      </c>
      <c r="AY127" s="14" t="s">
        <v>186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4" t="s">
        <v>87</v>
      </c>
      <c r="BK127" s="197">
        <f>ROUND(I127*H127,1)</f>
        <v>0</v>
      </c>
      <c r="BL127" s="14" t="s">
        <v>2626</v>
      </c>
      <c r="BM127" s="196" t="s">
        <v>2643</v>
      </c>
    </row>
    <row r="128" spans="1:47" s="2" customFormat="1" ht="29.25">
      <c r="A128" s="31"/>
      <c r="B128" s="32"/>
      <c r="C128" s="33"/>
      <c r="D128" s="198" t="s">
        <v>206</v>
      </c>
      <c r="E128" s="33"/>
      <c r="F128" s="199" t="s">
        <v>2644</v>
      </c>
      <c r="G128" s="33"/>
      <c r="H128" s="33"/>
      <c r="I128" s="200"/>
      <c r="J128" s="33"/>
      <c r="K128" s="33"/>
      <c r="L128" s="36"/>
      <c r="M128" s="201"/>
      <c r="N128" s="202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206</v>
      </c>
      <c r="AU128" s="14" t="s">
        <v>87</v>
      </c>
    </row>
    <row r="129" spans="1:65" s="2" customFormat="1" ht="16.5" customHeight="1">
      <c r="A129" s="31"/>
      <c r="B129" s="32"/>
      <c r="C129" s="184" t="s">
        <v>187</v>
      </c>
      <c r="D129" s="184" t="s">
        <v>189</v>
      </c>
      <c r="E129" s="185" t="s">
        <v>2645</v>
      </c>
      <c r="F129" s="186" t="s">
        <v>2646</v>
      </c>
      <c r="G129" s="187" t="s">
        <v>2625</v>
      </c>
      <c r="H129" s="188">
        <v>1</v>
      </c>
      <c r="I129" s="189"/>
      <c r="J129" s="190">
        <f>ROUND(I129*H129,1)</f>
        <v>0</v>
      </c>
      <c r="K129" s="191"/>
      <c r="L129" s="36"/>
      <c r="M129" s="192" t="s">
        <v>1</v>
      </c>
      <c r="N129" s="193" t="s">
        <v>44</v>
      </c>
      <c r="O129" s="68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2626</v>
      </c>
      <c r="AT129" s="196" t="s">
        <v>189</v>
      </c>
      <c r="AU129" s="196" t="s">
        <v>87</v>
      </c>
      <c r="AY129" s="14" t="s">
        <v>186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4" t="s">
        <v>87</v>
      </c>
      <c r="BK129" s="197">
        <f>ROUND(I129*H129,1)</f>
        <v>0</v>
      </c>
      <c r="BL129" s="14" t="s">
        <v>2626</v>
      </c>
      <c r="BM129" s="196" t="s">
        <v>2647</v>
      </c>
    </row>
    <row r="130" spans="1:47" s="2" customFormat="1" ht="29.25">
      <c r="A130" s="31"/>
      <c r="B130" s="32"/>
      <c r="C130" s="33"/>
      <c r="D130" s="198" t="s">
        <v>206</v>
      </c>
      <c r="E130" s="33"/>
      <c r="F130" s="199" t="s">
        <v>2648</v>
      </c>
      <c r="G130" s="33"/>
      <c r="H130" s="33"/>
      <c r="I130" s="200"/>
      <c r="J130" s="33"/>
      <c r="K130" s="33"/>
      <c r="L130" s="36"/>
      <c r="M130" s="219"/>
      <c r="N130" s="220"/>
      <c r="O130" s="216"/>
      <c r="P130" s="216"/>
      <c r="Q130" s="216"/>
      <c r="R130" s="216"/>
      <c r="S130" s="216"/>
      <c r="T130" s="22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206</v>
      </c>
      <c r="AU130" s="14" t="s">
        <v>87</v>
      </c>
    </row>
    <row r="131" spans="1:31" s="2" customFormat="1" ht="6.95" customHeight="1">
      <c r="A131" s="31"/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36"/>
      <c r="M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</sheetData>
  <sheetProtection algorithmName="SHA-512" hashValue="xGnYkmIyJWJWxDLVAGMOL1t8+iDhTmk7nfVZk8EZV++pIg+Sl/weE2s0E2MdrhXlwHNOet4wj0mCKLiYBLLLUg==" saltValue="xaB4p+cL7s4un1IdOcCXOsstaja0C0jyKzX403Y8o5gS+wttHr5zumyMGVppnW800NznP+OIb1bpY0XaCPvv9Q==" spinCount="100000" sheet="1" objects="1" scenarios="1" formatColumns="0" formatRows="0" autoFilter="0"/>
  <autoFilter ref="C116:K130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88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143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ROUND(J138,1)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ROUND((SUM(BE138:BE331)),1)</f>
        <v>0</v>
      </c>
      <c r="G33" s="31"/>
      <c r="H33" s="31"/>
      <c r="I33" s="121">
        <v>0.21</v>
      </c>
      <c r="J33" s="120">
        <f>ROUND(((SUM(BE138:BE331))*I33),1)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ROUND((SUM(BF138:BF331)),1)</f>
        <v>0</v>
      </c>
      <c r="G34" s="31"/>
      <c r="H34" s="31"/>
      <c r="I34" s="121">
        <v>0.15</v>
      </c>
      <c r="J34" s="120">
        <f>ROUND(((SUM(BF138:BF331))*I34),1)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ROUND((SUM(BG138:BG331)),1)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ROUND((SUM(BH138:BH331)),1)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ROUND((SUM(BI138:BI331)),1)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2.1.1.1. - Odborná učebna chemie S11     1.NP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J138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J139</f>
        <v>0</v>
      </c>
      <c r="K97" s="145"/>
      <c r="L97" s="149"/>
    </row>
    <row r="98" spans="2:12" s="10" customFormat="1" ht="19.9" customHeight="1">
      <c r="B98" s="150"/>
      <c r="C98" s="151"/>
      <c r="D98" s="152" t="s">
        <v>150</v>
      </c>
      <c r="E98" s="153"/>
      <c r="F98" s="153"/>
      <c r="G98" s="153"/>
      <c r="H98" s="153"/>
      <c r="I98" s="153"/>
      <c r="J98" s="154">
        <f>J140</f>
        <v>0</v>
      </c>
      <c r="K98" s="151"/>
      <c r="L98" s="155"/>
    </row>
    <row r="99" spans="2:12" s="10" customFormat="1" ht="19.9" customHeight="1">
      <c r="B99" s="150"/>
      <c r="C99" s="151"/>
      <c r="D99" s="152" t="s">
        <v>151</v>
      </c>
      <c r="E99" s="153"/>
      <c r="F99" s="153"/>
      <c r="G99" s="153"/>
      <c r="H99" s="153"/>
      <c r="I99" s="153"/>
      <c r="J99" s="154">
        <f>J152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152</v>
      </c>
      <c r="E100" s="153"/>
      <c r="F100" s="153"/>
      <c r="G100" s="153"/>
      <c r="H100" s="153"/>
      <c r="I100" s="153"/>
      <c r="J100" s="154">
        <f>J165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153</v>
      </c>
      <c r="E101" s="153"/>
      <c r="F101" s="153"/>
      <c r="G101" s="153"/>
      <c r="H101" s="153"/>
      <c r="I101" s="153"/>
      <c r="J101" s="154">
        <f>J172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154</v>
      </c>
      <c r="E102" s="147"/>
      <c r="F102" s="147"/>
      <c r="G102" s="147"/>
      <c r="H102" s="147"/>
      <c r="I102" s="147"/>
      <c r="J102" s="148">
        <f>J175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155</v>
      </c>
      <c r="E103" s="153"/>
      <c r="F103" s="153"/>
      <c r="G103" s="153"/>
      <c r="H103" s="153"/>
      <c r="I103" s="153"/>
      <c r="J103" s="154">
        <f>J176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156</v>
      </c>
      <c r="E104" s="153"/>
      <c r="F104" s="153"/>
      <c r="G104" s="153"/>
      <c r="H104" s="153"/>
      <c r="I104" s="153"/>
      <c r="J104" s="154">
        <f>J191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157</v>
      </c>
      <c r="E105" s="153"/>
      <c r="F105" s="153"/>
      <c r="G105" s="153"/>
      <c r="H105" s="153"/>
      <c r="I105" s="153"/>
      <c r="J105" s="154">
        <f>J211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158</v>
      </c>
      <c r="E106" s="153"/>
      <c r="F106" s="153"/>
      <c r="G106" s="153"/>
      <c r="H106" s="153"/>
      <c r="I106" s="153"/>
      <c r="J106" s="154">
        <f>J230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159</v>
      </c>
      <c r="E107" s="153"/>
      <c r="F107" s="153"/>
      <c r="G107" s="153"/>
      <c r="H107" s="153"/>
      <c r="I107" s="153"/>
      <c r="J107" s="154">
        <f>J239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160</v>
      </c>
      <c r="E108" s="153"/>
      <c r="F108" s="153"/>
      <c r="G108" s="153"/>
      <c r="H108" s="153"/>
      <c r="I108" s="153"/>
      <c r="J108" s="154">
        <f>J248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161</v>
      </c>
      <c r="E109" s="153"/>
      <c r="F109" s="153"/>
      <c r="G109" s="153"/>
      <c r="H109" s="153"/>
      <c r="I109" s="153"/>
      <c r="J109" s="154">
        <f>J257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162</v>
      </c>
      <c r="E110" s="153"/>
      <c r="F110" s="153"/>
      <c r="G110" s="153"/>
      <c r="H110" s="153"/>
      <c r="I110" s="153"/>
      <c r="J110" s="154">
        <f>J263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163</v>
      </c>
      <c r="E111" s="153"/>
      <c r="F111" s="153"/>
      <c r="G111" s="153"/>
      <c r="H111" s="153"/>
      <c r="I111" s="153"/>
      <c r="J111" s="154">
        <f>J266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164</v>
      </c>
      <c r="E112" s="153"/>
      <c r="F112" s="153"/>
      <c r="G112" s="153"/>
      <c r="H112" s="153"/>
      <c r="I112" s="153"/>
      <c r="J112" s="154">
        <f>J273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165</v>
      </c>
      <c r="E113" s="153"/>
      <c r="F113" s="153"/>
      <c r="G113" s="153"/>
      <c r="H113" s="153"/>
      <c r="I113" s="153"/>
      <c r="J113" s="154">
        <f>J276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166</v>
      </c>
      <c r="E114" s="153"/>
      <c r="F114" s="153"/>
      <c r="G114" s="153"/>
      <c r="H114" s="153"/>
      <c r="I114" s="153"/>
      <c r="J114" s="154">
        <f>J297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167</v>
      </c>
      <c r="E115" s="153"/>
      <c r="F115" s="153"/>
      <c r="G115" s="153"/>
      <c r="H115" s="153"/>
      <c r="I115" s="153"/>
      <c r="J115" s="154">
        <f>J311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168</v>
      </c>
      <c r="E116" s="153"/>
      <c r="F116" s="153"/>
      <c r="G116" s="153"/>
      <c r="H116" s="153"/>
      <c r="I116" s="153"/>
      <c r="J116" s="154">
        <f>J318</f>
        <v>0</v>
      </c>
      <c r="K116" s="151"/>
      <c r="L116" s="155"/>
    </row>
    <row r="117" spans="2:12" s="10" customFormat="1" ht="19.9" customHeight="1">
      <c r="B117" s="150"/>
      <c r="C117" s="151"/>
      <c r="D117" s="152" t="s">
        <v>169</v>
      </c>
      <c r="E117" s="153"/>
      <c r="F117" s="153"/>
      <c r="G117" s="153"/>
      <c r="H117" s="153"/>
      <c r="I117" s="153"/>
      <c r="J117" s="154">
        <f>J325</f>
        <v>0</v>
      </c>
      <c r="K117" s="151"/>
      <c r="L117" s="155"/>
    </row>
    <row r="118" spans="2:12" s="9" customFormat="1" ht="24.95" customHeight="1">
      <c r="B118" s="144"/>
      <c r="C118" s="145"/>
      <c r="D118" s="146" t="s">
        <v>170</v>
      </c>
      <c r="E118" s="147"/>
      <c r="F118" s="147"/>
      <c r="G118" s="147"/>
      <c r="H118" s="147"/>
      <c r="I118" s="147"/>
      <c r="J118" s="148">
        <f>J328</f>
        <v>0</v>
      </c>
      <c r="K118" s="145"/>
      <c r="L118" s="149"/>
    </row>
    <row r="119" spans="1:31" s="2" customFormat="1" ht="21.7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4" spans="1:31" s="2" customFormat="1" ht="6.95" customHeight="1">
      <c r="A124" s="31"/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24.95" customHeight="1">
      <c r="A125" s="31"/>
      <c r="B125" s="32"/>
      <c r="C125" s="20" t="s">
        <v>171</v>
      </c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16</v>
      </c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6.5" customHeight="1">
      <c r="A128" s="31"/>
      <c r="B128" s="32"/>
      <c r="C128" s="33"/>
      <c r="D128" s="33"/>
      <c r="E128" s="270" t="str">
        <f>E7</f>
        <v>Odborné učebny G Brandýs – Gymnázium J.S. Machara</v>
      </c>
      <c r="F128" s="271"/>
      <c r="G128" s="271"/>
      <c r="H128" s="271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2" customHeight="1">
      <c r="A129" s="31"/>
      <c r="B129" s="32"/>
      <c r="C129" s="26" t="s">
        <v>142</v>
      </c>
      <c r="D129" s="33"/>
      <c r="E129" s="33"/>
      <c r="F129" s="33"/>
      <c r="G129" s="33"/>
      <c r="H129" s="33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6.5" customHeight="1">
      <c r="A130" s="31"/>
      <c r="B130" s="32"/>
      <c r="C130" s="33"/>
      <c r="D130" s="33"/>
      <c r="E130" s="226" t="str">
        <f>E9</f>
        <v>2.1.1.1. - Odborná učebna chemie S11     1.NP</v>
      </c>
      <c r="F130" s="272"/>
      <c r="G130" s="272"/>
      <c r="H130" s="272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6.95" customHeight="1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2" customHeight="1">
      <c r="A132" s="31"/>
      <c r="B132" s="32"/>
      <c r="C132" s="26" t="s">
        <v>20</v>
      </c>
      <c r="D132" s="33"/>
      <c r="E132" s="33"/>
      <c r="F132" s="24" t="str">
        <f>F12</f>
        <v xml:space="preserve">Gymnázium J. S. Machara, Královická 668  </v>
      </c>
      <c r="G132" s="33"/>
      <c r="H132" s="33"/>
      <c r="I132" s="26" t="s">
        <v>22</v>
      </c>
      <c r="J132" s="63" t="str">
        <f>IF(J12="","",J12)</f>
        <v>15. 5. 2022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6.95" customHeight="1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40.15" customHeight="1">
      <c r="A134" s="31"/>
      <c r="B134" s="32"/>
      <c r="C134" s="26" t="s">
        <v>24</v>
      </c>
      <c r="D134" s="33"/>
      <c r="E134" s="33"/>
      <c r="F134" s="24" t="str">
        <f>E15</f>
        <v>Středočeský kraj, Praha 5, Zborovská 81/11</v>
      </c>
      <c r="G134" s="33"/>
      <c r="H134" s="33"/>
      <c r="I134" s="26" t="s">
        <v>31</v>
      </c>
      <c r="J134" s="29" t="str">
        <f>E21</f>
        <v>Stebau s.r.o., Jižní 870, 500 03 Hradec Králové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5.2" customHeight="1">
      <c r="A135" s="31"/>
      <c r="B135" s="32"/>
      <c r="C135" s="26" t="s">
        <v>29</v>
      </c>
      <c r="D135" s="33"/>
      <c r="E135" s="33"/>
      <c r="F135" s="24" t="str">
        <f>IF(E18="","",E18)</f>
        <v>Vyplň údaj</v>
      </c>
      <c r="G135" s="33"/>
      <c r="H135" s="33"/>
      <c r="I135" s="26" t="s">
        <v>35</v>
      </c>
      <c r="J135" s="29" t="str">
        <f>E24</f>
        <v xml:space="preserve"> </v>
      </c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10.35" customHeight="1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11" customFormat="1" ht="29.25" customHeight="1">
      <c r="A137" s="156"/>
      <c r="B137" s="157"/>
      <c r="C137" s="158" t="s">
        <v>172</v>
      </c>
      <c r="D137" s="159" t="s">
        <v>64</v>
      </c>
      <c r="E137" s="159" t="s">
        <v>60</v>
      </c>
      <c r="F137" s="159" t="s">
        <v>61</v>
      </c>
      <c r="G137" s="159" t="s">
        <v>173</v>
      </c>
      <c r="H137" s="159" t="s">
        <v>174</v>
      </c>
      <c r="I137" s="159" t="s">
        <v>175</v>
      </c>
      <c r="J137" s="160" t="s">
        <v>146</v>
      </c>
      <c r="K137" s="161" t="s">
        <v>176</v>
      </c>
      <c r="L137" s="162"/>
      <c r="M137" s="72" t="s">
        <v>1</v>
      </c>
      <c r="N137" s="73" t="s">
        <v>43</v>
      </c>
      <c r="O137" s="73" t="s">
        <v>177</v>
      </c>
      <c r="P137" s="73" t="s">
        <v>178</v>
      </c>
      <c r="Q137" s="73" t="s">
        <v>179</v>
      </c>
      <c r="R137" s="73" t="s">
        <v>180</v>
      </c>
      <c r="S137" s="73" t="s">
        <v>181</v>
      </c>
      <c r="T137" s="74" t="s">
        <v>182</v>
      </c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</row>
    <row r="138" spans="1:63" s="2" customFormat="1" ht="22.9" customHeight="1">
      <c r="A138" s="31"/>
      <c r="B138" s="32"/>
      <c r="C138" s="79" t="s">
        <v>183</v>
      </c>
      <c r="D138" s="33"/>
      <c r="E138" s="33"/>
      <c r="F138" s="33"/>
      <c r="G138" s="33"/>
      <c r="H138" s="33"/>
      <c r="I138" s="33"/>
      <c r="J138" s="163">
        <f>BK138</f>
        <v>0</v>
      </c>
      <c r="K138" s="33"/>
      <c r="L138" s="36"/>
      <c r="M138" s="75"/>
      <c r="N138" s="164"/>
      <c r="O138" s="76"/>
      <c r="P138" s="165">
        <f>P139+P175+P328</f>
        <v>0</v>
      </c>
      <c r="Q138" s="76"/>
      <c r="R138" s="165">
        <f>R139+R175+R328</f>
        <v>8.6549234</v>
      </c>
      <c r="S138" s="76"/>
      <c r="T138" s="166">
        <f>T139+T175+T328</f>
        <v>11.977305000000001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78</v>
      </c>
      <c r="AU138" s="14" t="s">
        <v>148</v>
      </c>
      <c r="BK138" s="167">
        <f>BK139+BK175+BK328</f>
        <v>0</v>
      </c>
    </row>
    <row r="139" spans="2:63" s="12" customFormat="1" ht="25.9" customHeight="1">
      <c r="B139" s="168"/>
      <c r="C139" s="169"/>
      <c r="D139" s="170" t="s">
        <v>78</v>
      </c>
      <c r="E139" s="171" t="s">
        <v>184</v>
      </c>
      <c r="F139" s="171" t="s">
        <v>185</v>
      </c>
      <c r="G139" s="169"/>
      <c r="H139" s="169"/>
      <c r="I139" s="172"/>
      <c r="J139" s="173">
        <f>BK139</f>
        <v>0</v>
      </c>
      <c r="K139" s="169"/>
      <c r="L139" s="174"/>
      <c r="M139" s="175"/>
      <c r="N139" s="176"/>
      <c r="O139" s="176"/>
      <c r="P139" s="177">
        <f>P140+P152+P165+P172</f>
        <v>0</v>
      </c>
      <c r="Q139" s="176"/>
      <c r="R139" s="177">
        <f>R140+R152+R165+R172</f>
        <v>5.907153</v>
      </c>
      <c r="S139" s="176"/>
      <c r="T139" s="178">
        <f>T140+T152+T165+T172</f>
        <v>9.292570000000001</v>
      </c>
      <c r="AR139" s="179" t="s">
        <v>87</v>
      </c>
      <c r="AT139" s="180" t="s">
        <v>78</v>
      </c>
      <c r="AU139" s="180" t="s">
        <v>79</v>
      </c>
      <c r="AY139" s="179" t="s">
        <v>186</v>
      </c>
      <c r="BK139" s="181">
        <f>BK140+BK152+BK165+BK172</f>
        <v>0</v>
      </c>
    </row>
    <row r="140" spans="2:63" s="12" customFormat="1" ht="22.9" customHeight="1">
      <c r="B140" s="168"/>
      <c r="C140" s="169"/>
      <c r="D140" s="170" t="s">
        <v>78</v>
      </c>
      <c r="E140" s="182" t="s">
        <v>187</v>
      </c>
      <c r="F140" s="182" t="s">
        <v>188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SUM(P141:P151)</f>
        <v>0</v>
      </c>
      <c r="Q140" s="176"/>
      <c r="R140" s="177">
        <f>SUM(R141:R151)</f>
        <v>5.882278</v>
      </c>
      <c r="S140" s="176"/>
      <c r="T140" s="178">
        <f>SUM(T141:T151)</f>
        <v>0</v>
      </c>
      <c r="AR140" s="179" t="s">
        <v>87</v>
      </c>
      <c r="AT140" s="180" t="s">
        <v>78</v>
      </c>
      <c r="AU140" s="180" t="s">
        <v>87</v>
      </c>
      <c r="AY140" s="179" t="s">
        <v>186</v>
      </c>
      <c r="BK140" s="181">
        <f>SUM(BK141:BK151)</f>
        <v>0</v>
      </c>
    </row>
    <row r="141" spans="1:65" s="2" customFormat="1" ht="16.5" customHeight="1">
      <c r="A141" s="31"/>
      <c r="B141" s="32"/>
      <c r="C141" s="184" t="s">
        <v>87</v>
      </c>
      <c r="D141" s="184" t="s">
        <v>189</v>
      </c>
      <c r="E141" s="185" t="s">
        <v>190</v>
      </c>
      <c r="F141" s="186" t="s">
        <v>191</v>
      </c>
      <c r="G141" s="187" t="s">
        <v>192</v>
      </c>
      <c r="H141" s="188">
        <v>17</v>
      </c>
      <c r="I141" s="189"/>
      <c r="J141" s="190">
        <f>ROUND(I141*H141,1)</f>
        <v>0</v>
      </c>
      <c r="K141" s="191"/>
      <c r="L141" s="36"/>
      <c r="M141" s="192" t="s">
        <v>1</v>
      </c>
      <c r="N141" s="193" t="s">
        <v>44</v>
      </c>
      <c r="O141" s="68"/>
      <c r="P141" s="194">
        <f>O141*H141</f>
        <v>0</v>
      </c>
      <c r="Q141" s="194">
        <v>0.0102</v>
      </c>
      <c r="R141" s="194">
        <f>Q141*H141</f>
        <v>0.1734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193</v>
      </c>
      <c r="AT141" s="196" t="s">
        <v>189</v>
      </c>
      <c r="AU141" s="196" t="s">
        <v>89</v>
      </c>
      <c r="AY141" s="14" t="s">
        <v>186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87</v>
      </c>
      <c r="BK141" s="197">
        <f>ROUND(I141*H141,1)</f>
        <v>0</v>
      </c>
      <c r="BL141" s="14" t="s">
        <v>193</v>
      </c>
      <c r="BM141" s="196" t="s">
        <v>194</v>
      </c>
    </row>
    <row r="142" spans="1:65" s="2" customFormat="1" ht="16.5" customHeight="1">
      <c r="A142" s="31"/>
      <c r="B142" s="32"/>
      <c r="C142" s="184" t="s">
        <v>89</v>
      </c>
      <c r="D142" s="184" t="s">
        <v>189</v>
      </c>
      <c r="E142" s="185" t="s">
        <v>195</v>
      </c>
      <c r="F142" s="186" t="s">
        <v>196</v>
      </c>
      <c r="G142" s="187" t="s">
        <v>197</v>
      </c>
      <c r="H142" s="188">
        <v>106.5</v>
      </c>
      <c r="I142" s="189"/>
      <c r="J142" s="190">
        <f>ROUND(I142*H142,1)</f>
        <v>0</v>
      </c>
      <c r="K142" s="191"/>
      <c r="L142" s="36"/>
      <c r="M142" s="192" t="s">
        <v>1</v>
      </c>
      <c r="N142" s="193" t="s">
        <v>44</v>
      </c>
      <c r="O142" s="68"/>
      <c r="P142" s="194">
        <f>O142*H142</f>
        <v>0</v>
      </c>
      <c r="Q142" s="194">
        <v>0.0057</v>
      </c>
      <c r="R142" s="194">
        <f>Q142*H142</f>
        <v>0.60705</v>
      </c>
      <c r="S142" s="194">
        <v>0</v>
      </c>
      <c r="T142" s="19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193</v>
      </c>
      <c r="AT142" s="196" t="s">
        <v>189</v>
      </c>
      <c r="AU142" s="196" t="s">
        <v>89</v>
      </c>
      <c r="AY142" s="14" t="s">
        <v>186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4" t="s">
        <v>87</v>
      </c>
      <c r="BK142" s="197">
        <f>ROUND(I142*H142,1)</f>
        <v>0</v>
      </c>
      <c r="BL142" s="14" t="s">
        <v>193</v>
      </c>
      <c r="BM142" s="196" t="s">
        <v>198</v>
      </c>
    </row>
    <row r="143" spans="1:65" s="2" customFormat="1" ht="16.5" customHeight="1">
      <c r="A143" s="31"/>
      <c r="B143" s="32"/>
      <c r="C143" s="184" t="s">
        <v>199</v>
      </c>
      <c r="D143" s="184" t="s">
        <v>189</v>
      </c>
      <c r="E143" s="185" t="s">
        <v>200</v>
      </c>
      <c r="F143" s="186" t="s">
        <v>201</v>
      </c>
      <c r="G143" s="187" t="s">
        <v>197</v>
      </c>
      <c r="H143" s="188">
        <v>17.6</v>
      </c>
      <c r="I143" s="189"/>
      <c r="J143" s="190">
        <f>ROUND(I143*H143,1)</f>
        <v>0</v>
      </c>
      <c r="K143" s="191"/>
      <c r="L143" s="36"/>
      <c r="M143" s="192" t="s">
        <v>1</v>
      </c>
      <c r="N143" s="193" t="s">
        <v>44</v>
      </c>
      <c r="O143" s="68"/>
      <c r="P143" s="194">
        <f>O143*H143</f>
        <v>0</v>
      </c>
      <c r="Q143" s="194">
        <v>0.04</v>
      </c>
      <c r="R143" s="194">
        <f>Q143*H143</f>
        <v>0.7040000000000001</v>
      </c>
      <c r="S143" s="194">
        <v>0</v>
      </c>
      <c r="T143" s="19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193</v>
      </c>
      <c r="AT143" s="196" t="s">
        <v>189</v>
      </c>
      <c r="AU143" s="196" t="s">
        <v>89</v>
      </c>
      <c r="AY143" s="14" t="s">
        <v>186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87</v>
      </c>
      <c r="BK143" s="197">
        <f>ROUND(I143*H143,1)</f>
        <v>0</v>
      </c>
      <c r="BL143" s="14" t="s">
        <v>193</v>
      </c>
      <c r="BM143" s="196" t="s">
        <v>202</v>
      </c>
    </row>
    <row r="144" spans="1:65" s="2" customFormat="1" ht="16.5" customHeight="1">
      <c r="A144" s="31"/>
      <c r="B144" s="32"/>
      <c r="C144" s="184" t="s">
        <v>193</v>
      </c>
      <c r="D144" s="184" t="s">
        <v>189</v>
      </c>
      <c r="E144" s="185" t="s">
        <v>203</v>
      </c>
      <c r="F144" s="186" t="s">
        <v>204</v>
      </c>
      <c r="G144" s="187" t="s">
        <v>192</v>
      </c>
      <c r="H144" s="188">
        <v>2</v>
      </c>
      <c r="I144" s="189"/>
      <c r="J144" s="190">
        <f>ROUND(I144*H144,1)</f>
        <v>0</v>
      </c>
      <c r="K144" s="191"/>
      <c r="L144" s="36"/>
      <c r="M144" s="192" t="s">
        <v>1</v>
      </c>
      <c r="N144" s="193" t="s">
        <v>44</v>
      </c>
      <c r="O144" s="68"/>
      <c r="P144" s="194">
        <f>O144*H144</f>
        <v>0</v>
      </c>
      <c r="Q144" s="194">
        <v>0.1575</v>
      </c>
      <c r="R144" s="194">
        <f>Q144*H144</f>
        <v>0.315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193</v>
      </c>
      <c r="AT144" s="196" t="s">
        <v>189</v>
      </c>
      <c r="AU144" s="196" t="s">
        <v>89</v>
      </c>
      <c r="AY144" s="14" t="s">
        <v>186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87</v>
      </c>
      <c r="BK144" s="197">
        <f>ROUND(I144*H144,1)</f>
        <v>0</v>
      </c>
      <c r="BL144" s="14" t="s">
        <v>193</v>
      </c>
      <c r="BM144" s="196" t="s">
        <v>205</v>
      </c>
    </row>
    <row r="145" spans="1:47" s="2" customFormat="1" ht="19.5">
      <c r="A145" s="31"/>
      <c r="B145" s="32"/>
      <c r="C145" s="33"/>
      <c r="D145" s="198" t="s">
        <v>206</v>
      </c>
      <c r="E145" s="33"/>
      <c r="F145" s="199" t="s">
        <v>207</v>
      </c>
      <c r="G145" s="33"/>
      <c r="H145" s="33"/>
      <c r="I145" s="200"/>
      <c r="J145" s="33"/>
      <c r="K145" s="33"/>
      <c r="L145" s="36"/>
      <c r="M145" s="201"/>
      <c r="N145" s="202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206</v>
      </c>
      <c r="AU145" s="14" t="s">
        <v>89</v>
      </c>
    </row>
    <row r="146" spans="1:65" s="2" customFormat="1" ht="16.5" customHeight="1">
      <c r="A146" s="31"/>
      <c r="B146" s="32"/>
      <c r="C146" s="184" t="s">
        <v>208</v>
      </c>
      <c r="D146" s="184" t="s">
        <v>189</v>
      </c>
      <c r="E146" s="185" t="s">
        <v>209</v>
      </c>
      <c r="F146" s="186" t="s">
        <v>210</v>
      </c>
      <c r="G146" s="187" t="s">
        <v>197</v>
      </c>
      <c r="H146" s="188">
        <v>6.2</v>
      </c>
      <c r="I146" s="189"/>
      <c r="J146" s="190">
        <f>ROUND(I146*H146,1)</f>
        <v>0</v>
      </c>
      <c r="K146" s="191"/>
      <c r="L146" s="36"/>
      <c r="M146" s="192" t="s">
        <v>1</v>
      </c>
      <c r="N146" s="193" t="s">
        <v>44</v>
      </c>
      <c r="O146" s="68"/>
      <c r="P146" s="194">
        <f>O146*H146</f>
        <v>0</v>
      </c>
      <c r="Q146" s="194">
        <v>0.03358</v>
      </c>
      <c r="R146" s="194">
        <f>Q146*H146</f>
        <v>0.208196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193</v>
      </c>
      <c r="AT146" s="196" t="s">
        <v>189</v>
      </c>
      <c r="AU146" s="196" t="s">
        <v>89</v>
      </c>
      <c r="AY146" s="14" t="s">
        <v>186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87</v>
      </c>
      <c r="BK146" s="197">
        <f>ROUND(I146*H146,1)</f>
        <v>0</v>
      </c>
      <c r="BL146" s="14" t="s">
        <v>193</v>
      </c>
      <c r="BM146" s="196" t="s">
        <v>211</v>
      </c>
    </row>
    <row r="147" spans="1:65" s="2" customFormat="1" ht="24.2" customHeight="1">
      <c r="A147" s="31"/>
      <c r="B147" s="32"/>
      <c r="C147" s="184" t="s">
        <v>187</v>
      </c>
      <c r="D147" s="184" t="s">
        <v>189</v>
      </c>
      <c r="E147" s="185" t="s">
        <v>212</v>
      </c>
      <c r="F147" s="186" t="s">
        <v>213</v>
      </c>
      <c r="G147" s="187" t="s">
        <v>197</v>
      </c>
      <c r="H147" s="188">
        <v>126.6</v>
      </c>
      <c r="I147" s="189"/>
      <c r="J147" s="190">
        <f>ROUND(I147*H147,1)</f>
        <v>0</v>
      </c>
      <c r="K147" s="191"/>
      <c r="L147" s="36"/>
      <c r="M147" s="192" t="s">
        <v>1</v>
      </c>
      <c r="N147" s="193" t="s">
        <v>44</v>
      </c>
      <c r="O147" s="68"/>
      <c r="P147" s="194">
        <f>O147*H147</f>
        <v>0</v>
      </c>
      <c r="Q147" s="194">
        <v>0.0197</v>
      </c>
      <c r="R147" s="194">
        <f>Q147*H147</f>
        <v>2.49402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193</v>
      </c>
      <c r="AT147" s="196" t="s">
        <v>189</v>
      </c>
      <c r="AU147" s="196" t="s">
        <v>89</v>
      </c>
      <c r="AY147" s="14" t="s">
        <v>186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87</v>
      </c>
      <c r="BK147" s="197">
        <f>ROUND(I147*H147,1)</f>
        <v>0</v>
      </c>
      <c r="BL147" s="14" t="s">
        <v>193</v>
      </c>
      <c r="BM147" s="196" t="s">
        <v>214</v>
      </c>
    </row>
    <row r="148" spans="1:65" s="2" customFormat="1" ht="16.5" customHeight="1">
      <c r="A148" s="31"/>
      <c r="B148" s="32"/>
      <c r="C148" s="184" t="s">
        <v>215</v>
      </c>
      <c r="D148" s="184" t="s">
        <v>189</v>
      </c>
      <c r="E148" s="185" t="s">
        <v>216</v>
      </c>
      <c r="F148" s="186" t="s">
        <v>217</v>
      </c>
      <c r="G148" s="187" t="s">
        <v>218</v>
      </c>
      <c r="H148" s="188">
        <v>0.6</v>
      </c>
      <c r="I148" s="189"/>
      <c r="J148" s="190">
        <f>ROUND(I148*H148,1)</f>
        <v>0</v>
      </c>
      <c r="K148" s="191"/>
      <c r="L148" s="36"/>
      <c r="M148" s="192" t="s">
        <v>1</v>
      </c>
      <c r="N148" s="193" t="s">
        <v>44</v>
      </c>
      <c r="O148" s="68"/>
      <c r="P148" s="194">
        <f>O148*H148</f>
        <v>0</v>
      </c>
      <c r="Q148" s="194">
        <v>2.30102</v>
      </c>
      <c r="R148" s="194">
        <f>Q148*H148</f>
        <v>1.380612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193</v>
      </c>
      <c r="AT148" s="196" t="s">
        <v>189</v>
      </c>
      <c r="AU148" s="196" t="s">
        <v>89</v>
      </c>
      <c r="AY148" s="14" t="s">
        <v>186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87</v>
      </c>
      <c r="BK148" s="197">
        <f>ROUND(I148*H148,1)</f>
        <v>0</v>
      </c>
      <c r="BL148" s="14" t="s">
        <v>193</v>
      </c>
      <c r="BM148" s="196" t="s">
        <v>219</v>
      </c>
    </row>
    <row r="149" spans="1:47" s="2" customFormat="1" ht="19.5">
      <c r="A149" s="31"/>
      <c r="B149" s="32"/>
      <c r="C149" s="33"/>
      <c r="D149" s="198" t="s">
        <v>206</v>
      </c>
      <c r="E149" s="33"/>
      <c r="F149" s="199" t="s">
        <v>220</v>
      </c>
      <c r="G149" s="33"/>
      <c r="H149" s="33"/>
      <c r="I149" s="200"/>
      <c r="J149" s="33"/>
      <c r="K149" s="33"/>
      <c r="L149" s="36"/>
      <c r="M149" s="201"/>
      <c r="N149" s="202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206</v>
      </c>
      <c r="AU149" s="14" t="s">
        <v>89</v>
      </c>
    </row>
    <row r="150" spans="1:65" s="2" customFormat="1" ht="16.5" customHeight="1">
      <c r="A150" s="31"/>
      <c r="B150" s="32"/>
      <c r="C150" s="184" t="s">
        <v>221</v>
      </c>
      <c r="D150" s="184" t="s">
        <v>189</v>
      </c>
      <c r="E150" s="185" t="s">
        <v>222</v>
      </c>
      <c r="F150" s="186" t="s">
        <v>223</v>
      </c>
      <c r="G150" s="187" t="s">
        <v>192</v>
      </c>
      <c r="H150" s="188">
        <v>3</v>
      </c>
      <c r="I150" s="189"/>
      <c r="J150" s="190">
        <f>ROUND(I150*H150,1)</f>
        <v>0</v>
      </c>
      <c r="K150" s="191"/>
      <c r="L150" s="36"/>
      <c r="M150" s="192" t="s">
        <v>1</v>
      </c>
      <c r="N150" s="193" t="s">
        <v>44</v>
      </c>
      <c r="O150" s="68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193</v>
      </c>
      <c r="AT150" s="196" t="s">
        <v>189</v>
      </c>
      <c r="AU150" s="196" t="s">
        <v>89</v>
      </c>
      <c r="AY150" s="14" t="s">
        <v>186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87</v>
      </c>
      <c r="BK150" s="197">
        <f>ROUND(I150*H150,1)</f>
        <v>0</v>
      </c>
      <c r="BL150" s="14" t="s">
        <v>193</v>
      </c>
      <c r="BM150" s="196" t="s">
        <v>224</v>
      </c>
    </row>
    <row r="151" spans="1:47" s="2" customFormat="1" ht="29.25">
      <c r="A151" s="31"/>
      <c r="B151" s="32"/>
      <c r="C151" s="33"/>
      <c r="D151" s="198" t="s">
        <v>206</v>
      </c>
      <c r="E151" s="33"/>
      <c r="F151" s="199" t="s">
        <v>225</v>
      </c>
      <c r="G151" s="33"/>
      <c r="H151" s="33"/>
      <c r="I151" s="200"/>
      <c r="J151" s="33"/>
      <c r="K151" s="33"/>
      <c r="L151" s="36"/>
      <c r="M151" s="201"/>
      <c r="N151" s="202"/>
      <c r="O151" s="68"/>
      <c r="P151" s="68"/>
      <c r="Q151" s="68"/>
      <c r="R151" s="68"/>
      <c r="S151" s="68"/>
      <c r="T151" s="69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4" t="s">
        <v>206</v>
      </c>
      <c r="AU151" s="14" t="s">
        <v>89</v>
      </c>
    </row>
    <row r="152" spans="2:63" s="12" customFormat="1" ht="22.9" customHeight="1">
      <c r="B152" s="168"/>
      <c r="C152" s="169"/>
      <c r="D152" s="170" t="s">
        <v>78</v>
      </c>
      <c r="E152" s="182" t="s">
        <v>226</v>
      </c>
      <c r="F152" s="182" t="s">
        <v>227</v>
      </c>
      <c r="G152" s="169"/>
      <c r="H152" s="169"/>
      <c r="I152" s="172"/>
      <c r="J152" s="183">
        <f>BK152</f>
        <v>0</v>
      </c>
      <c r="K152" s="169"/>
      <c r="L152" s="174"/>
      <c r="M152" s="175"/>
      <c r="N152" s="176"/>
      <c r="O152" s="176"/>
      <c r="P152" s="177">
        <f>SUM(P153:P164)</f>
        <v>0</v>
      </c>
      <c r="Q152" s="176"/>
      <c r="R152" s="177">
        <f>SUM(R153:R164)</f>
        <v>0.024875</v>
      </c>
      <c r="S152" s="176"/>
      <c r="T152" s="178">
        <f>SUM(T153:T164)</f>
        <v>9.292570000000001</v>
      </c>
      <c r="AR152" s="179" t="s">
        <v>87</v>
      </c>
      <c r="AT152" s="180" t="s">
        <v>78</v>
      </c>
      <c r="AU152" s="180" t="s">
        <v>87</v>
      </c>
      <c r="AY152" s="179" t="s">
        <v>186</v>
      </c>
      <c r="BK152" s="181">
        <f>SUM(BK153:BK164)</f>
        <v>0</v>
      </c>
    </row>
    <row r="153" spans="1:65" s="2" customFormat="1" ht="24.2" customHeight="1">
      <c r="A153" s="31"/>
      <c r="B153" s="32"/>
      <c r="C153" s="184" t="s">
        <v>226</v>
      </c>
      <c r="D153" s="184" t="s">
        <v>189</v>
      </c>
      <c r="E153" s="185" t="s">
        <v>228</v>
      </c>
      <c r="F153" s="186" t="s">
        <v>229</v>
      </c>
      <c r="G153" s="187" t="s">
        <v>197</v>
      </c>
      <c r="H153" s="188">
        <v>99.5</v>
      </c>
      <c r="I153" s="189"/>
      <c r="J153" s="190">
        <f>ROUND(I153*H153,1)</f>
        <v>0</v>
      </c>
      <c r="K153" s="191"/>
      <c r="L153" s="36"/>
      <c r="M153" s="192" t="s">
        <v>1</v>
      </c>
      <c r="N153" s="193" t="s">
        <v>44</v>
      </c>
      <c r="O153" s="68"/>
      <c r="P153" s="194">
        <f>O153*H153</f>
        <v>0</v>
      </c>
      <c r="Q153" s="194">
        <v>0.00021</v>
      </c>
      <c r="R153" s="194">
        <f>Q153*H153</f>
        <v>0.020895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193</v>
      </c>
      <c r="AT153" s="196" t="s">
        <v>189</v>
      </c>
      <c r="AU153" s="196" t="s">
        <v>89</v>
      </c>
      <c r="AY153" s="14" t="s">
        <v>186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87</v>
      </c>
      <c r="BK153" s="197">
        <f>ROUND(I153*H153,1)</f>
        <v>0</v>
      </c>
      <c r="BL153" s="14" t="s">
        <v>193</v>
      </c>
      <c r="BM153" s="196" t="s">
        <v>230</v>
      </c>
    </row>
    <row r="154" spans="1:65" s="2" customFormat="1" ht="16.5" customHeight="1">
      <c r="A154" s="31"/>
      <c r="B154" s="32"/>
      <c r="C154" s="184" t="s">
        <v>231</v>
      </c>
      <c r="D154" s="184" t="s">
        <v>189</v>
      </c>
      <c r="E154" s="185" t="s">
        <v>232</v>
      </c>
      <c r="F154" s="186" t="s">
        <v>233</v>
      </c>
      <c r="G154" s="187" t="s">
        <v>197</v>
      </c>
      <c r="H154" s="188">
        <v>99.5</v>
      </c>
      <c r="I154" s="189"/>
      <c r="J154" s="190">
        <f>ROUND(I154*H154,1)</f>
        <v>0</v>
      </c>
      <c r="K154" s="191"/>
      <c r="L154" s="36"/>
      <c r="M154" s="192" t="s">
        <v>1</v>
      </c>
      <c r="N154" s="193" t="s">
        <v>44</v>
      </c>
      <c r="O154" s="68"/>
      <c r="P154" s="194">
        <f>O154*H154</f>
        <v>0</v>
      </c>
      <c r="Q154" s="194">
        <v>4E-05</v>
      </c>
      <c r="R154" s="194">
        <f>Q154*H154</f>
        <v>0.00398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193</v>
      </c>
      <c r="AT154" s="196" t="s">
        <v>189</v>
      </c>
      <c r="AU154" s="196" t="s">
        <v>89</v>
      </c>
      <c r="AY154" s="14" t="s">
        <v>186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87</v>
      </c>
      <c r="BK154" s="197">
        <f>ROUND(I154*H154,1)</f>
        <v>0</v>
      </c>
      <c r="BL154" s="14" t="s">
        <v>193</v>
      </c>
      <c r="BM154" s="196" t="s">
        <v>234</v>
      </c>
    </row>
    <row r="155" spans="1:65" s="2" customFormat="1" ht="21.75" customHeight="1">
      <c r="A155" s="31"/>
      <c r="B155" s="32"/>
      <c r="C155" s="184" t="s">
        <v>235</v>
      </c>
      <c r="D155" s="184" t="s">
        <v>189</v>
      </c>
      <c r="E155" s="185" t="s">
        <v>236</v>
      </c>
      <c r="F155" s="186" t="s">
        <v>237</v>
      </c>
      <c r="G155" s="187" t="s">
        <v>218</v>
      </c>
      <c r="H155" s="188">
        <v>2.4</v>
      </c>
      <c r="I155" s="189"/>
      <c r="J155" s="190">
        <f>ROUND(I155*H155,1)</f>
        <v>0</v>
      </c>
      <c r="K155" s="191"/>
      <c r="L155" s="36"/>
      <c r="M155" s="192" t="s">
        <v>1</v>
      </c>
      <c r="N155" s="193" t="s">
        <v>44</v>
      </c>
      <c r="O155" s="68"/>
      <c r="P155" s="194">
        <f>O155*H155</f>
        <v>0</v>
      </c>
      <c r="Q155" s="194">
        <v>0</v>
      </c>
      <c r="R155" s="194">
        <f>Q155*H155</f>
        <v>0</v>
      </c>
      <c r="S155" s="194">
        <v>2.2</v>
      </c>
      <c r="T155" s="195">
        <f>S155*H155</f>
        <v>5.28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193</v>
      </c>
      <c r="AT155" s="196" t="s">
        <v>189</v>
      </c>
      <c r="AU155" s="196" t="s">
        <v>89</v>
      </c>
      <c r="AY155" s="14" t="s">
        <v>186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87</v>
      </c>
      <c r="BK155" s="197">
        <f>ROUND(I155*H155,1)</f>
        <v>0</v>
      </c>
      <c r="BL155" s="14" t="s">
        <v>193</v>
      </c>
      <c r="BM155" s="196" t="s">
        <v>238</v>
      </c>
    </row>
    <row r="156" spans="1:47" s="2" customFormat="1" ht="19.5">
      <c r="A156" s="31"/>
      <c r="B156" s="32"/>
      <c r="C156" s="33"/>
      <c r="D156" s="198" t="s">
        <v>206</v>
      </c>
      <c r="E156" s="33"/>
      <c r="F156" s="199" t="s">
        <v>239</v>
      </c>
      <c r="G156" s="33"/>
      <c r="H156" s="33"/>
      <c r="I156" s="200"/>
      <c r="J156" s="33"/>
      <c r="K156" s="33"/>
      <c r="L156" s="36"/>
      <c r="M156" s="201"/>
      <c r="N156" s="202"/>
      <c r="O156" s="68"/>
      <c r="P156" s="68"/>
      <c r="Q156" s="68"/>
      <c r="R156" s="68"/>
      <c r="S156" s="68"/>
      <c r="T156" s="69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4" t="s">
        <v>206</v>
      </c>
      <c r="AU156" s="14" t="s">
        <v>89</v>
      </c>
    </row>
    <row r="157" spans="1:65" s="2" customFormat="1" ht="16.5" customHeight="1">
      <c r="A157" s="31"/>
      <c r="B157" s="32"/>
      <c r="C157" s="184" t="s">
        <v>240</v>
      </c>
      <c r="D157" s="184" t="s">
        <v>189</v>
      </c>
      <c r="E157" s="185" t="s">
        <v>241</v>
      </c>
      <c r="F157" s="186" t="s">
        <v>242</v>
      </c>
      <c r="G157" s="187" t="s">
        <v>197</v>
      </c>
      <c r="H157" s="188">
        <v>4.9</v>
      </c>
      <c r="I157" s="189"/>
      <c r="J157" s="190">
        <f>ROUND(I157*H157,1)</f>
        <v>0</v>
      </c>
      <c r="K157" s="191"/>
      <c r="L157" s="36"/>
      <c r="M157" s="192" t="s">
        <v>1</v>
      </c>
      <c r="N157" s="193" t="s">
        <v>44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0.055</v>
      </c>
      <c r="T157" s="195">
        <f>S157*H157</f>
        <v>0.2695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193</v>
      </c>
      <c r="AT157" s="196" t="s">
        <v>189</v>
      </c>
      <c r="AU157" s="196" t="s">
        <v>89</v>
      </c>
      <c r="AY157" s="14" t="s">
        <v>186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87</v>
      </c>
      <c r="BK157" s="197">
        <f>ROUND(I157*H157,1)</f>
        <v>0</v>
      </c>
      <c r="BL157" s="14" t="s">
        <v>193</v>
      </c>
      <c r="BM157" s="196" t="s">
        <v>243</v>
      </c>
    </row>
    <row r="158" spans="1:65" s="2" customFormat="1" ht="16.5" customHeight="1">
      <c r="A158" s="31"/>
      <c r="B158" s="32"/>
      <c r="C158" s="184" t="s">
        <v>244</v>
      </c>
      <c r="D158" s="184" t="s">
        <v>189</v>
      </c>
      <c r="E158" s="185" t="s">
        <v>245</v>
      </c>
      <c r="F158" s="186" t="s">
        <v>246</v>
      </c>
      <c r="G158" s="187" t="s">
        <v>197</v>
      </c>
      <c r="H158" s="188">
        <v>4.14</v>
      </c>
      <c r="I158" s="189"/>
      <c r="J158" s="190">
        <f>ROUND(I158*H158,1)</f>
        <v>0</v>
      </c>
      <c r="K158" s="191"/>
      <c r="L158" s="36"/>
      <c r="M158" s="192" t="s">
        <v>1</v>
      </c>
      <c r="N158" s="193" t="s">
        <v>44</v>
      </c>
      <c r="O158" s="68"/>
      <c r="P158" s="194">
        <f>O158*H158</f>
        <v>0</v>
      </c>
      <c r="Q158" s="194">
        <v>0</v>
      </c>
      <c r="R158" s="194">
        <f>Q158*H158</f>
        <v>0</v>
      </c>
      <c r="S158" s="194">
        <v>0.088</v>
      </c>
      <c r="T158" s="195">
        <f>S158*H158</f>
        <v>0.36432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193</v>
      </c>
      <c r="AT158" s="196" t="s">
        <v>189</v>
      </c>
      <c r="AU158" s="196" t="s">
        <v>89</v>
      </c>
      <c r="AY158" s="14" t="s">
        <v>186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4" t="s">
        <v>87</v>
      </c>
      <c r="BK158" s="197">
        <f>ROUND(I158*H158,1)</f>
        <v>0</v>
      </c>
      <c r="BL158" s="14" t="s">
        <v>193</v>
      </c>
      <c r="BM158" s="196" t="s">
        <v>247</v>
      </c>
    </row>
    <row r="159" spans="1:65" s="2" customFormat="1" ht="16.5" customHeight="1">
      <c r="A159" s="31"/>
      <c r="B159" s="32"/>
      <c r="C159" s="184" t="s">
        <v>248</v>
      </c>
      <c r="D159" s="184" t="s">
        <v>189</v>
      </c>
      <c r="E159" s="185" t="s">
        <v>249</v>
      </c>
      <c r="F159" s="186" t="s">
        <v>250</v>
      </c>
      <c r="G159" s="187" t="s">
        <v>197</v>
      </c>
      <c r="H159" s="188">
        <v>0.75</v>
      </c>
      <c r="I159" s="189"/>
      <c r="J159" s="190">
        <f>ROUND(I159*H159,1)</f>
        <v>0</v>
      </c>
      <c r="K159" s="191"/>
      <c r="L159" s="36"/>
      <c r="M159" s="192" t="s">
        <v>1</v>
      </c>
      <c r="N159" s="193" t="s">
        <v>44</v>
      </c>
      <c r="O159" s="68"/>
      <c r="P159" s="194">
        <f>O159*H159</f>
        <v>0</v>
      </c>
      <c r="Q159" s="194">
        <v>0</v>
      </c>
      <c r="R159" s="194">
        <f>Q159*H159</f>
        <v>0</v>
      </c>
      <c r="S159" s="194">
        <v>0.065</v>
      </c>
      <c r="T159" s="195">
        <f>S159*H159</f>
        <v>0.04875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193</v>
      </c>
      <c r="AT159" s="196" t="s">
        <v>189</v>
      </c>
      <c r="AU159" s="196" t="s">
        <v>89</v>
      </c>
      <c r="AY159" s="14" t="s">
        <v>186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4" t="s">
        <v>87</v>
      </c>
      <c r="BK159" s="197">
        <f>ROUND(I159*H159,1)</f>
        <v>0</v>
      </c>
      <c r="BL159" s="14" t="s">
        <v>193</v>
      </c>
      <c r="BM159" s="196" t="s">
        <v>251</v>
      </c>
    </row>
    <row r="160" spans="1:47" s="2" customFormat="1" ht="19.5">
      <c r="A160" s="31"/>
      <c r="B160" s="32"/>
      <c r="C160" s="33"/>
      <c r="D160" s="198" t="s">
        <v>206</v>
      </c>
      <c r="E160" s="33"/>
      <c r="F160" s="199" t="s">
        <v>252</v>
      </c>
      <c r="G160" s="33"/>
      <c r="H160" s="33"/>
      <c r="I160" s="200"/>
      <c r="J160" s="33"/>
      <c r="K160" s="33"/>
      <c r="L160" s="36"/>
      <c r="M160" s="201"/>
      <c r="N160" s="202"/>
      <c r="O160" s="68"/>
      <c r="P160" s="68"/>
      <c r="Q160" s="68"/>
      <c r="R160" s="68"/>
      <c r="S160" s="68"/>
      <c r="T160" s="69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4" t="s">
        <v>206</v>
      </c>
      <c r="AU160" s="14" t="s">
        <v>89</v>
      </c>
    </row>
    <row r="161" spans="1:65" s="2" customFormat="1" ht="21.75" customHeight="1">
      <c r="A161" s="31"/>
      <c r="B161" s="32"/>
      <c r="C161" s="184" t="s">
        <v>8</v>
      </c>
      <c r="D161" s="184" t="s">
        <v>189</v>
      </c>
      <c r="E161" s="185" t="s">
        <v>253</v>
      </c>
      <c r="F161" s="186" t="s">
        <v>254</v>
      </c>
      <c r="G161" s="187" t="s">
        <v>197</v>
      </c>
      <c r="H161" s="188">
        <v>106.5</v>
      </c>
      <c r="I161" s="189"/>
      <c r="J161" s="190">
        <f>ROUND(I161*H161,1)</f>
        <v>0</v>
      </c>
      <c r="K161" s="191"/>
      <c r="L161" s="36"/>
      <c r="M161" s="192" t="s">
        <v>1</v>
      </c>
      <c r="N161" s="193" t="s">
        <v>44</v>
      </c>
      <c r="O161" s="68"/>
      <c r="P161" s="194">
        <f>O161*H161</f>
        <v>0</v>
      </c>
      <c r="Q161" s="194">
        <v>0</v>
      </c>
      <c r="R161" s="194">
        <f>Q161*H161</f>
        <v>0</v>
      </c>
      <c r="S161" s="194">
        <v>0.004</v>
      </c>
      <c r="T161" s="195">
        <f>S161*H161</f>
        <v>0.426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193</v>
      </c>
      <c r="AT161" s="196" t="s">
        <v>189</v>
      </c>
      <c r="AU161" s="196" t="s">
        <v>89</v>
      </c>
      <c r="AY161" s="14" t="s">
        <v>186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4" t="s">
        <v>87</v>
      </c>
      <c r="BK161" s="197">
        <f>ROUND(I161*H161,1)</f>
        <v>0</v>
      </c>
      <c r="BL161" s="14" t="s">
        <v>193</v>
      </c>
      <c r="BM161" s="196" t="s">
        <v>255</v>
      </c>
    </row>
    <row r="162" spans="1:65" s="2" customFormat="1" ht="21.75" customHeight="1">
      <c r="A162" s="31"/>
      <c r="B162" s="32"/>
      <c r="C162" s="184" t="s">
        <v>256</v>
      </c>
      <c r="D162" s="184" t="s">
        <v>189</v>
      </c>
      <c r="E162" s="185" t="s">
        <v>257</v>
      </c>
      <c r="F162" s="186" t="s">
        <v>258</v>
      </c>
      <c r="G162" s="187" t="s">
        <v>197</v>
      </c>
      <c r="H162" s="188">
        <v>126.6</v>
      </c>
      <c r="I162" s="189"/>
      <c r="J162" s="190">
        <f>ROUND(I162*H162,1)</f>
        <v>0</v>
      </c>
      <c r="K162" s="191"/>
      <c r="L162" s="36"/>
      <c r="M162" s="192" t="s">
        <v>1</v>
      </c>
      <c r="N162" s="193" t="s">
        <v>44</v>
      </c>
      <c r="O162" s="68"/>
      <c r="P162" s="194">
        <f>O162*H162</f>
        <v>0</v>
      </c>
      <c r="Q162" s="194">
        <v>0</v>
      </c>
      <c r="R162" s="194">
        <f>Q162*H162</f>
        <v>0</v>
      </c>
      <c r="S162" s="194">
        <v>0.01</v>
      </c>
      <c r="T162" s="195">
        <f>S162*H162</f>
        <v>1.266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193</v>
      </c>
      <c r="AT162" s="196" t="s">
        <v>189</v>
      </c>
      <c r="AU162" s="196" t="s">
        <v>89</v>
      </c>
      <c r="AY162" s="14" t="s">
        <v>186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4" t="s">
        <v>87</v>
      </c>
      <c r="BK162" s="197">
        <f>ROUND(I162*H162,1)</f>
        <v>0</v>
      </c>
      <c r="BL162" s="14" t="s">
        <v>193</v>
      </c>
      <c r="BM162" s="196" t="s">
        <v>259</v>
      </c>
    </row>
    <row r="163" spans="1:65" s="2" customFormat="1" ht="16.5" customHeight="1">
      <c r="A163" s="31"/>
      <c r="B163" s="32"/>
      <c r="C163" s="184" t="s">
        <v>260</v>
      </c>
      <c r="D163" s="184" t="s">
        <v>189</v>
      </c>
      <c r="E163" s="185" t="s">
        <v>261</v>
      </c>
      <c r="F163" s="186" t="s">
        <v>262</v>
      </c>
      <c r="G163" s="187" t="s">
        <v>218</v>
      </c>
      <c r="H163" s="188">
        <v>42</v>
      </c>
      <c r="I163" s="189"/>
      <c r="J163" s="190">
        <f>ROUND(I163*H163,1)</f>
        <v>0</v>
      </c>
      <c r="K163" s="191"/>
      <c r="L163" s="36"/>
      <c r="M163" s="192" t="s">
        <v>1</v>
      </c>
      <c r="N163" s="193" t="s">
        <v>44</v>
      </c>
      <c r="O163" s="68"/>
      <c r="P163" s="194">
        <f>O163*H163</f>
        <v>0</v>
      </c>
      <c r="Q163" s="194">
        <v>0</v>
      </c>
      <c r="R163" s="194">
        <f>Q163*H163</f>
        <v>0</v>
      </c>
      <c r="S163" s="194">
        <v>0.039</v>
      </c>
      <c r="T163" s="195">
        <f>S163*H163</f>
        <v>1.638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193</v>
      </c>
      <c r="AT163" s="196" t="s">
        <v>189</v>
      </c>
      <c r="AU163" s="196" t="s">
        <v>89</v>
      </c>
      <c r="AY163" s="14" t="s">
        <v>186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4" t="s">
        <v>87</v>
      </c>
      <c r="BK163" s="197">
        <f>ROUND(I163*H163,1)</f>
        <v>0</v>
      </c>
      <c r="BL163" s="14" t="s">
        <v>193</v>
      </c>
      <c r="BM163" s="196" t="s">
        <v>263</v>
      </c>
    </row>
    <row r="164" spans="1:47" s="2" customFormat="1" ht="117">
      <c r="A164" s="31"/>
      <c r="B164" s="32"/>
      <c r="C164" s="33"/>
      <c r="D164" s="198" t="s">
        <v>206</v>
      </c>
      <c r="E164" s="33"/>
      <c r="F164" s="199" t="s">
        <v>264</v>
      </c>
      <c r="G164" s="33"/>
      <c r="H164" s="33"/>
      <c r="I164" s="200"/>
      <c r="J164" s="33"/>
      <c r="K164" s="33"/>
      <c r="L164" s="36"/>
      <c r="M164" s="201"/>
      <c r="N164" s="202"/>
      <c r="O164" s="68"/>
      <c r="P164" s="68"/>
      <c r="Q164" s="68"/>
      <c r="R164" s="68"/>
      <c r="S164" s="68"/>
      <c r="T164" s="69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4" t="s">
        <v>206</v>
      </c>
      <c r="AU164" s="14" t="s">
        <v>89</v>
      </c>
    </row>
    <row r="165" spans="2:63" s="12" customFormat="1" ht="22.9" customHeight="1">
      <c r="B165" s="168"/>
      <c r="C165" s="169"/>
      <c r="D165" s="170" t="s">
        <v>78</v>
      </c>
      <c r="E165" s="182" t="s">
        <v>265</v>
      </c>
      <c r="F165" s="182" t="s">
        <v>266</v>
      </c>
      <c r="G165" s="169"/>
      <c r="H165" s="169"/>
      <c r="I165" s="172"/>
      <c r="J165" s="183">
        <f>BK165</f>
        <v>0</v>
      </c>
      <c r="K165" s="169"/>
      <c r="L165" s="174"/>
      <c r="M165" s="175"/>
      <c r="N165" s="176"/>
      <c r="O165" s="176"/>
      <c r="P165" s="177">
        <f>SUM(P166:P171)</f>
        <v>0</v>
      </c>
      <c r="Q165" s="176"/>
      <c r="R165" s="177">
        <f>SUM(R166:R171)</f>
        <v>0</v>
      </c>
      <c r="S165" s="176"/>
      <c r="T165" s="178">
        <f>SUM(T166:T171)</f>
        <v>0</v>
      </c>
      <c r="AR165" s="179" t="s">
        <v>87</v>
      </c>
      <c r="AT165" s="180" t="s">
        <v>78</v>
      </c>
      <c r="AU165" s="180" t="s">
        <v>87</v>
      </c>
      <c r="AY165" s="179" t="s">
        <v>186</v>
      </c>
      <c r="BK165" s="181">
        <f>SUM(BK166:BK171)</f>
        <v>0</v>
      </c>
    </row>
    <row r="166" spans="1:65" s="2" customFormat="1" ht="16.5" customHeight="1">
      <c r="A166" s="31"/>
      <c r="B166" s="32"/>
      <c r="C166" s="184" t="s">
        <v>267</v>
      </c>
      <c r="D166" s="184" t="s">
        <v>189</v>
      </c>
      <c r="E166" s="185" t="s">
        <v>268</v>
      </c>
      <c r="F166" s="186" t="s">
        <v>269</v>
      </c>
      <c r="G166" s="187" t="s">
        <v>270</v>
      </c>
      <c r="H166" s="188">
        <v>11.977</v>
      </c>
      <c r="I166" s="189"/>
      <c r="J166" s="190">
        <f aca="true" t="shared" si="0" ref="J166:J171">ROUND(I166*H166,1)</f>
        <v>0</v>
      </c>
      <c r="K166" s="191"/>
      <c r="L166" s="36"/>
      <c r="M166" s="192" t="s">
        <v>1</v>
      </c>
      <c r="N166" s="193" t="s">
        <v>44</v>
      </c>
      <c r="O166" s="68"/>
      <c r="P166" s="194">
        <f aca="true" t="shared" si="1" ref="P166:P171">O166*H166</f>
        <v>0</v>
      </c>
      <c r="Q166" s="194">
        <v>0</v>
      </c>
      <c r="R166" s="194">
        <f aca="true" t="shared" si="2" ref="R166:R171">Q166*H166</f>
        <v>0</v>
      </c>
      <c r="S166" s="194">
        <v>0</v>
      </c>
      <c r="T166" s="195">
        <f aca="true" t="shared" si="3" ref="T166:T171"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193</v>
      </c>
      <c r="AT166" s="196" t="s">
        <v>189</v>
      </c>
      <c r="AU166" s="196" t="s">
        <v>89</v>
      </c>
      <c r="AY166" s="14" t="s">
        <v>186</v>
      </c>
      <c r="BE166" s="197">
        <f aca="true" t="shared" si="4" ref="BE166:BE171">IF(N166="základní",J166,0)</f>
        <v>0</v>
      </c>
      <c r="BF166" s="197">
        <f aca="true" t="shared" si="5" ref="BF166:BF171">IF(N166="snížená",J166,0)</f>
        <v>0</v>
      </c>
      <c r="BG166" s="197">
        <f aca="true" t="shared" si="6" ref="BG166:BG171">IF(N166="zákl. přenesená",J166,0)</f>
        <v>0</v>
      </c>
      <c r="BH166" s="197">
        <f aca="true" t="shared" si="7" ref="BH166:BH171">IF(N166="sníž. přenesená",J166,0)</f>
        <v>0</v>
      </c>
      <c r="BI166" s="197">
        <f aca="true" t="shared" si="8" ref="BI166:BI171">IF(N166="nulová",J166,0)</f>
        <v>0</v>
      </c>
      <c r="BJ166" s="14" t="s">
        <v>87</v>
      </c>
      <c r="BK166" s="197">
        <f aca="true" t="shared" si="9" ref="BK166:BK171">ROUND(I166*H166,1)</f>
        <v>0</v>
      </c>
      <c r="BL166" s="14" t="s">
        <v>193</v>
      </c>
      <c r="BM166" s="196" t="s">
        <v>271</v>
      </c>
    </row>
    <row r="167" spans="1:65" s="2" customFormat="1" ht="16.5" customHeight="1">
      <c r="A167" s="31"/>
      <c r="B167" s="32"/>
      <c r="C167" s="184" t="s">
        <v>272</v>
      </c>
      <c r="D167" s="184" t="s">
        <v>189</v>
      </c>
      <c r="E167" s="185" t="s">
        <v>273</v>
      </c>
      <c r="F167" s="186" t="s">
        <v>274</v>
      </c>
      <c r="G167" s="187" t="s">
        <v>270</v>
      </c>
      <c r="H167" s="188">
        <v>11.977</v>
      </c>
      <c r="I167" s="189"/>
      <c r="J167" s="190">
        <f t="shared" si="0"/>
        <v>0</v>
      </c>
      <c r="K167" s="191"/>
      <c r="L167" s="36"/>
      <c r="M167" s="192" t="s">
        <v>1</v>
      </c>
      <c r="N167" s="193" t="s">
        <v>44</v>
      </c>
      <c r="O167" s="68"/>
      <c r="P167" s="194">
        <f t="shared" si="1"/>
        <v>0</v>
      </c>
      <c r="Q167" s="194">
        <v>0</v>
      </c>
      <c r="R167" s="194">
        <f t="shared" si="2"/>
        <v>0</v>
      </c>
      <c r="S167" s="194">
        <v>0</v>
      </c>
      <c r="T167" s="195">
        <f t="shared" si="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193</v>
      </c>
      <c r="AT167" s="196" t="s">
        <v>189</v>
      </c>
      <c r="AU167" s="196" t="s">
        <v>89</v>
      </c>
      <c r="AY167" s="14" t="s">
        <v>186</v>
      </c>
      <c r="BE167" s="197">
        <f t="shared" si="4"/>
        <v>0</v>
      </c>
      <c r="BF167" s="197">
        <f t="shared" si="5"/>
        <v>0</v>
      </c>
      <c r="BG167" s="197">
        <f t="shared" si="6"/>
        <v>0</v>
      </c>
      <c r="BH167" s="197">
        <f t="shared" si="7"/>
        <v>0</v>
      </c>
      <c r="BI167" s="197">
        <f t="shared" si="8"/>
        <v>0</v>
      </c>
      <c r="BJ167" s="14" t="s">
        <v>87</v>
      </c>
      <c r="BK167" s="197">
        <f t="shared" si="9"/>
        <v>0</v>
      </c>
      <c r="BL167" s="14" t="s">
        <v>193</v>
      </c>
      <c r="BM167" s="196" t="s">
        <v>275</v>
      </c>
    </row>
    <row r="168" spans="1:65" s="2" customFormat="1" ht="21.75" customHeight="1">
      <c r="A168" s="31"/>
      <c r="B168" s="32"/>
      <c r="C168" s="184" t="s">
        <v>276</v>
      </c>
      <c r="D168" s="184" t="s">
        <v>189</v>
      </c>
      <c r="E168" s="185" t="s">
        <v>277</v>
      </c>
      <c r="F168" s="186" t="s">
        <v>278</v>
      </c>
      <c r="G168" s="187" t="s">
        <v>270</v>
      </c>
      <c r="H168" s="188">
        <v>11.977</v>
      </c>
      <c r="I168" s="189"/>
      <c r="J168" s="190">
        <f t="shared" si="0"/>
        <v>0</v>
      </c>
      <c r="K168" s="191"/>
      <c r="L168" s="36"/>
      <c r="M168" s="192" t="s">
        <v>1</v>
      </c>
      <c r="N168" s="193" t="s">
        <v>44</v>
      </c>
      <c r="O168" s="68"/>
      <c r="P168" s="194">
        <f t="shared" si="1"/>
        <v>0</v>
      </c>
      <c r="Q168" s="194">
        <v>0</v>
      </c>
      <c r="R168" s="194">
        <f t="shared" si="2"/>
        <v>0</v>
      </c>
      <c r="S168" s="194">
        <v>0</v>
      </c>
      <c r="T168" s="195">
        <f t="shared" si="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193</v>
      </c>
      <c r="AT168" s="196" t="s">
        <v>189</v>
      </c>
      <c r="AU168" s="196" t="s">
        <v>89</v>
      </c>
      <c r="AY168" s="14" t="s">
        <v>186</v>
      </c>
      <c r="BE168" s="197">
        <f t="shared" si="4"/>
        <v>0</v>
      </c>
      <c r="BF168" s="197">
        <f t="shared" si="5"/>
        <v>0</v>
      </c>
      <c r="BG168" s="197">
        <f t="shared" si="6"/>
        <v>0</v>
      </c>
      <c r="BH168" s="197">
        <f t="shared" si="7"/>
        <v>0</v>
      </c>
      <c r="BI168" s="197">
        <f t="shared" si="8"/>
        <v>0</v>
      </c>
      <c r="BJ168" s="14" t="s">
        <v>87</v>
      </c>
      <c r="BK168" s="197">
        <f t="shared" si="9"/>
        <v>0</v>
      </c>
      <c r="BL168" s="14" t="s">
        <v>193</v>
      </c>
      <c r="BM168" s="196" t="s">
        <v>279</v>
      </c>
    </row>
    <row r="169" spans="1:65" s="2" customFormat="1" ht="16.5" customHeight="1">
      <c r="A169" s="31"/>
      <c r="B169" s="32"/>
      <c r="C169" s="184" t="s">
        <v>7</v>
      </c>
      <c r="D169" s="184" t="s">
        <v>189</v>
      </c>
      <c r="E169" s="185" t="s">
        <v>280</v>
      </c>
      <c r="F169" s="186" t="s">
        <v>281</v>
      </c>
      <c r="G169" s="187" t="s">
        <v>270</v>
      </c>
      <c r="H169" s="188">
        <v>11.977</v>
      </c>
      <c r="I169" s="189"/>
      <c r="J169" s="190">
        <f t="shared" si="0"/>
        <v>0</v>
      </c>
      <c r="K169" s="191"/>
      <c r="L169" s="36"/>
      <c r="M169" s="192" t="s">
        <v>1</v>
      </c>
      <c r="N169" s="193" t="s">
        <v>44</v>
      </c>
      <c r="O169" s="68"/>
      <c r="P169" s="194">
        <f t="shared" si="1"/>
        <v>0</v>
      </c>
      <c r="Q169" s="194">
        <v>0</v>
      </c>
      <c r="R169" s="194">
        <f t="shared" si="2"/>
        <v>0</v>
      </c>
      <c r="S169" s="194">
        <v>0</v>
      </c>
      <c r="T169" s="195">
        <f t="shared" si="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193</v>
      </c>
      <c r="AT169" s="196" t="s">
        <v>189</v>
      </c>
      <c r="AU169" s="196" t="s">
        <v>89</v>
      </c>
      <c r="AY169" s="14" t="s">
        <v>186</v>
      </c>
      <c r="BE169" s="197">
        <f t="shared" si="4"/>
        <v>0</v>
      </c>
      <c r="BF169" s="197">
        <f t="shared" si="5"/>
        <v>0</v>
      </c>
      <c r="BG169" s="197">
        <f t="shared" si="6"/>
        <v>0</v>
      </c>
      <c r="BH169" s="197">
        <f t="shared" si="7"/>
        <v>0</v>
      </c>
      <c r="BI169" s="197">
        <f t="shared" si="8"/>
        <v>0</v>
      </c>
      <c r="BJ169" s="14" t="s">
        <v>87</v>
      </c>
      <c r="BK169" s="197">
        <f t="shared" si="9"/>
        <v>0</v>
      </c>
      <c r="BL169" s="14" t="s">
        <v>193</v>
      </c>
      <c r="BM169" s="196" t="s">
        <v>282</v>
      </c>
    </row>
    <row r="170" spans="1:65" s="2" customFormat="1" ht="16.5" customHeight="1">
      <c r="A170" s="31"/>
      <c r="B170" s="32"/>
      <c r="C170" s="184" t="s">
        <v>283</v>
      </c>
      <c r="D170" s="184" t="s">
        <v>189</v>
      </c>
      <c r="E170" s="185" t="s">
        <v>284</v>
      </c>
      <c r="F170" s="186" t="s">
        <v>285</v>
      </c>
      <c r="G170" s="187" t="s">
        <v>270</v>
      </c>
      <c r="H170" s="188">
        <v>227.563</v>
      </c>
      <c r="I170" s="189"/>
      <c r="J170" s="190">
        <f t="shared" si="0"/>
        <v>0</v>
      </c>
      <c r="K170" s="191"/>
      <c r="L170" s="36"/>
      <c r="M170" s="192" t="s">
        <v>1</v>
      </c>
      <c r="N170" s="193" t="s">
        <v>44</v>
      </c>
      <c r="O170" s="68"/>
      <c r="P170" s="194">
        <f t="shared" si="1"/>
        <v>0</v>
      </c>
      <c r="Q170" s="194">
        <v>0</v>
      </c>
      <c r="R170" s="194">
        <f t="shared" si="2"/>
        <v>0</v>
      </c>
      <c r="S170" s="194">
        <v>0</v>
      </c>
      <c r="T170" s="195">
        <f t="shared" si="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193</v>
      </c>
      <c r="AT170" s="196" t="s">
        <v>189</v>
      </c>
      <c r="AU170" s="196" t="s">
        <v>89</v>
      </c>
      <c r="AY170" s="14" t="s">
        <v>186</v>
      </c>
      <c r="BE170" s="197">
        <f t="shared" si="4"/>
        <v>0</v>
      </c>
      <c r="BF170" s="197">
        <f t="shared" si="5"/>
        <v>0</v>
      </c>
      <c r="BG170" s="197">
        <f t="shared" si="6"/>
        <v>0</v>
      </c>
      <c r="BH170" s="197">
        <f t="shared" si="7"/>
        <v>0</v>
      </c>
      <c r="BI170" s="197">
        <f t="shared" si="8"/>
        <v>0</v>
      </c>
      <c r="BJ170" s="14" t="s">
        <v>87</v>
      </c>
      <c r="BK170" s="197">
        <f t="shared" si="9"/>
        <v>0</v>
      </c>
      <c r="BL170" s="14" t="s">
        <v>193</v>
      </c>
      <c r="BM170" s="196" t="s">
        <v>286</v>
      </c>
    </row>
    <row r="171" spans="1:65" s="2" customFormat="1" ht="24.2" customHeight="1">
      <c r="A171" s="31"/>
      <c r="B171" s="32"/>
      <c r="C171" s="184" t="s">
        <v>287</v>
      </c>
      <c r="D171" s="184" t="s">
        <v>189</v>
      </c>
      <c r="E171" s="185" t="s">
        <v>288</v>
      </c>
      <c r="F171" s="186" t="s">
        <v>289</v>
      </c>
      <c r="G171" s="187" t="s">
        <v>270</v>
      </c>
      <c r="H171" s="188">
        <v>11.977</v>
      </c>
      <c r="I171" s="189"/>
      <c r="J171" s="190">
        <f t="shared" si="0"/>
        <v>0</v>
      </c>
      <c r="K171" s="191"/>
      <c r="L171" s="36"/>
      <c r="M171" s="192" t="s">
        <v>1</v>
      </c>
      <c r="N171" s="193" t="s">
        <v>44</v>
      </c>
      <c r="O171" s="68"/>
      <c r="P171" s="194">
        <f t="shared" si="1"/>
        <v>0</v>
      </c>
      <c r="Q171" s="194">
        <v>0</v>
      </c>
      <c r="R171" s="194">
        <f t="shared" si="2"/>
        <v>0</v>
      </c>
      <c r="S171" s="194">
        <v>0</v>
      </c>
      <c r="T171" s="195">
        <f t="shared" si="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193</v>
      </c>
      <c r="AT171" s="196" t="s">
        <v>189</v>
      </c>
      <c r="AU171" s="196" t="s">
        <v>89</v>
      </c>
      <c r="AY171" s="14" t="s">
        <v>186</v>
      </c>
      <c r="BE171" s="197">
        <f t="shared" si="4"/>
        <v>0</v>
      </c>
      <c r="BF171" s="197">
        <f t="shared" si="5"/>
        <v>0</v>
      </c>
      <c r="BG171" s="197">
        <f t="shared" si="6"/>
        <v>0</v>
      </c>
      <c r="BH171" s="197">
        <f t="shared" si="7"/>
        <v>0</v>
      </c>
      <c r="BI171" s="197">
        <f t="shared" si="8"/>
        <v>0</v>
      </c>
      <c r="BJ171" s="14" t="s">
        <v>87</v>
      </c>
      <c r="BK171" s="197">
        <f t="shared" si="9"/>
        <v>0</v>
      </c>
      <c r="BL171" s="14" t="s">
        <v>193</v>
      </c>
      <c r="BM171" s="196" t="s">
        <v>290</v>
      </c>
    </row>
    <row r="172" spans="2:63" s="12" customFormat="1" ht="22.9" customHeight="1">
      <c r="B172" s="168"/>
      <c r="C172" s="169"/>
      <c r="D172" s="170" t="s">
        <v>78</v>
      </c>
      <c r="E172" s="182" t="s">
        <v>291</v>
      </c>
      <c r="F172" s="182" t="s">
        <v>292</v>
      </c>
      <c r="G172" s="169"/>
      <c r="H172" s="169"/>
      <c r="I172" s="172"/>
      <c r="J172" s="183">
        <f>BK172</f>
        <v>0</v>
      </c>
      <c r="K172" s="169"/>
      <c r="L172" s="174"/>
      <c r="M172" s="175"/>
      <c r="N172" s="176"/>
      <c r="O172" s="176"/>
      <c r="P172" s="177">
        <f>SUM(P173:P174)</f>
        <v>0</v>
      </c>
      <c r="Q172" s="176"/>
      <c r="R172" s="177">
        <f>SUM(R173:R174)</f>
        <v>0</v>
      </c>
      <c r="S172" s="176"/>
      <c r="T172" s="178">
        <f>SUM(T173:T174)</f>
        <v>0</v>
      </c>
      <c r="AR172" s="179" t="s">
        <v>87</v>
      </c>
      <c r="AT172" s="180" t="s">
        <v>78</v>
      </c>
      <c r="AU172" s="180" t="s">
        <v>87</v>
      </c>
      <c r="AY172" s="179" t="s">
        <v>186</v>
      </c>
      <c r="BK172" s="181">
        <f>SUM(BK173:BK174)</f>
        <v>0</v>
      </c>
    </row>
    <row r="173" spans="1:65" s="2" customFormat="1" ht="16.5" customHeight="1">
      <c r="A173" s="31"/>
      <c r="B173" s="32"/>
      <c r="C173" s="184" t="s">
        <v>293</v>
      </c>
      <c r="D173" s="184" t="s">
        <v>189</v>
      </c>
      <c r="E173" s="185" t="s">
        <v>294</v>
      </c>
      <c r="F173" s="186" t="s">
        <v>295</v>
      </c>
      <c r="G173" s="187" t="s">
        <v>270</v>
      </c>
      <c r="H173" s="188">
        <v>5.907</v>
      </c>
      <c r="I173" s="189"/>
      <c r="J173" s="190">
        <f>ROUND(I173*H173,1)</f>
        <v>0</v>
      </c>
      <c r="K173" s="191"/>
      <c r="L173" s="36"/>
      <c r="M173" s="192" t="s">
        <v>1</v>
      </c>
      <c r="N173" s="193" t="s">
        <v>44</v>
      </c>
      <c r="O173" s="68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193</v>
      </c>
      <c r="AT173" s="196" t="s">
        <v>189</v>
      </c>
      <c r="AU173" s="196" t="s">
        <v>89</v>
      </c>
      <c r="AY173" s="14" t="s">
        <v>186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4" t="s">
        <v>87</v>
      </c>
      <c r="BK173" s="197">
        <f>ROUND(I173*H173,1)</f>
        <v>0</v>
      </c>
      <c r="BL173" s="14" t="s">
        <v>193</v>
      </c>
      <c r="BM173" s="196" t="s">
        <v>296</v>
      </c>
    </row>
    <row r="174" spans="1:65" s="2" customFormat="1" ht="16.5" customHeight="1">
      <c r="A174" s="31"/>
      <c r="B174" s="32"/>
      <c r="C174" s="184" t="s">
        <v>297</v>
      </c>
      <c r="D174" s="184" t="s">
        <v>189</v>
      </c>
      <c r="E174" s="185" t="s">
        <v>298</v>
      </c>
      <c r="F174" s="186" t="s">
        <v>299</v>
      </c>
      <c r="G174" s="187" t="s">
        <v>270</v>
      </c>
      <c r="H174" s="188">
        <v>5.907</v>
      </c>
      <c r="I174" s="189"/>
      <c r="J174" s="190">
        <f>ROUND(I174*H174,1)</f>
        <v>0</v>
      </c>
      <c r="K174" s="191"/>
      <c r="L174" s="36"/>
      <c r="M174" s="192" t="s">
        <v>1</v>
      </c>
      <c r="N174" s="193" t="s">
        <v>44</v>
      </c>
      <c r="O174" s="68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193</v>
      </c>
      <c r="AT174" s="196" t="s">
        <v>189</v>
      </c>
      <c r="AU174" s="196" t="s">
        <v>89</v>
      </c>
      <c r="AY174" s="14" t="s">
        <v>186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4" t="s">
        <v>87</v>
      </c>
      <c r="BK174" s="197">
        <f>ROUND(I174*H174,1)</f>
        <v>0</v>
      </c>
      <c r="BL174" s="14" t="s">
        <v>193</v>
      </c>
      <c r="BM174" s="196" t="s">
        <v>300</v>
      </c>
    </row>
    <row r="175" spans="2:63" s="12" customFormat="1" ht="25.9" customHeight="1">
      <c r="B175" s="168"/>
      <c r="C175" s="169"/>
      <c r="D175" s="170" t="s">
        <v>78</v>
      </c>
      <c r="E175" s="171" t="s">
        <v>301</v>
      </c>
      <c r="F175" s="171" t="s">
        <v>302</v>
      </c>
      <c r="G175" s="169"/>
      <c r="H175" s="169"/>
      <c r="I175" s="172"/>
      <c r="J175" s="173">
        <f>BK175</f>
        <v>0</v>
      </c>
      <c r="K175" s="169"/>
      <c r="L175" s="174"/>
      <c r="M175" s="175"/>
      <c r="N175" s="176"/>
      <c r="O175" s="176"/>
      <c r="P175" s="177">
        <f>P176+P191+P211+P230+P239+P248+P257+P263+P266+P273+P276+P297+P311+P318+P325</f>
        <v>0</v>
      </c>
      <c r="Q175" s="176"/>
      <c r="R175" s="177">
        <f>R176+R191+R211+R230+R239+R248+R257+R263+R266+R273+R276+R297+R311+R318+R325</f>
        <v>2.7477703999999994</v>
      </c>
      <c r="S175" s="176"/>
      <c r="T175" s="178">
        <f>T176+T191+T211+T230+T239+T248+T257+T263+T266+T273+T276+T297+T311+T318+T325</f>
        <v>2.684735</v>
      </c>
      <c r="AR175" s="179" t="s">
        <v>89</v>
      </c>
      <c r="AT175" s="180" t="s">
        <v>78</v>
      </c>
      <c r="AU175" s="180" t="s">
        <v>79</v>
      </c>
      <c r="AY175" s="179" t="s">
        <v>186</v>
      </c>
      <c r="BK175" s="181">
        <f>BK176+BK191+BK211+BK230+BK239+BK248+BK257+BK263+BK266+BK273+BK276+BK297+BK311+BK318+BK325</f>
        <v>0</v>
      </c>
    </row>
    <row r="176" spans="2:63" s="12" customFormat="1" ht="22.9" customHeight="1">
      <c r="B176" s="168"/>
      <c r="C176" s="169"/>
      <c r="D176" s="170" t="s">
        <v>78</v>
      </c>
      <c r="E176" s="182" t="s">
        <v>303</v>
      </c>
      <c r="F176" s="182" t="s">
        <v>304</v>
      </c>
      <c r="G176" s="169"/>
      <c r="H176" s="169"/>
      <c r="I176" s="172"/>
      <c r="J176" s="183">
        <f>BK176</f>
        <v>0</v>
      </c>
      <c r="K176" s="169"/>
      <c r="L176" s="174"/>
      <c r="M176" s="175"/>
      <c r="N176" s="176"/>
      <c r="O176" s="176"/>
      <c r="P176" s="177">
        <f>SUM(P177:P190)</f>
        <v>0</v>
      </c>
      <c r="Q176" s="176"/>
      <c r="R176" s="177">
        <f>SUM(R177:R190)</f>
        <v>0.01132</v>
      </c>
      <c r="S176" s="176"/>
      <c r="T176" s="178">
        <f>SUM(T177:T190)</f>
        <v>0.0746</v>
      </c>
      <c r="AR176" s="179" t="s">
        <v>89</v>
      </c>
      <c r="AT176" s="180" t="s">
        <v>78</v>
      </c>
      <c r="AU176" s="180" t="s">
        <v>87</v>
      </c>
      <c r="AY176" s="179" t="s">
        <v>186</v>
      </c>
      <c r="BK176" s="181">
        <f>SUM(BK177:BK190)</f>
        <v>0</v>
      </c>
    </row>
    <row r="177" spans="1:65" s="2" customFormat="1" ht="16.5" customHeight="1">
      <c r="A177" s="31"/>
      <c r="B177" s="32"/>
      <c r="C177" s="184" t="s">
        <v>305</v>
      </c>
      <c r="D177" s="184" t="s">
        <v>189</v>
      </c>
      <c r="E177" s="185" t="s">
        <v>306</v>
      </c>
      <c r="F177" s="186" t="s">
        <v>307</v>
      </c>
      <c r="G177" s="187" t="s">
        <v>308</v>
      </c>
      <c r="H177" s="188">
        <v>5</v>
      </c>
      <c r="I177" s="189"/>
      <c r="J177" s="190">
        <f aca="true" t="shared" si="10" ref="J177:J190">ROUND(I177*H177,1)</f>
        <v>0</v>
      </c>
      <c r="K177" s="191"/>
      <c r="L177" s="36"/>
      <c r="M177" s="192" t="s">
        <v>1</v>
      </c>
      <c r="N177" s="193" t="s">
        <v>44</v>
      </c>
      <c r="O177" s="68"/>
      <c r="P177" s="194">
        <f aca="true" t="shared" si="11" ref="P177:P190">O177*H177</f>
        <v>0</v>
      </c>
      <c r="Q177" s="194">
        <v>0</v>
      </c>
      <c r="R177" s="194">
        <f aca="true" t="shared" si="12" ref="R177:R190">Q177*H177</f>
        <v>0</v>
      </c>
      <c r="S177" s="194">
        <v>0.01492</v>
      </c>
      <c r="T177" s="195">
        <f aca="true" t="shared" si="13" ref="T177:T190">S177*H177</f>
        <v>0.0746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256</v>
      </c>
      <c r="AT177" s="196" t="s">
        <v>189</v>
      </c>
      <c r="AU177" s="196" t="s">
        <v>89</v>
      </c>
      <c r="AY177" s="14" t="s">
        <v>186</v>
      </c>
      <c r="BE177" s="197">
        <f aca="true" t="shared" si="14" ref="BE177:BE190">IF(N177="základní",J177,0)</f>
        <v>0</v>
      </c>
      <c r="BF177" s="197">
        <f aca="true" t="shared" si="15" ref="BF177:BF190">IF(N177="snížená",J177,0)</f>
        <v>0</v>
      </c>
      <c r="BG177" s="197">
        <f aca="true" t="shared" si="16" ref="BG177:BG190">IF(N177="zákl. přenesená",J177,0)</f>
        <v>0</v>
      </c>
      <c r="BH177" s="197">
        <f aca="true" t="shared" si="17" ref="BH177:BH190">IF(N177="sníž. přenesená",J177,0)</f>
        <v>0</v>
      </c>
      <c r="BI177" s="197">
        <f aca="true" t="shared" si="18" ref="BI177:BI190">IF(N177="nulová",J177,0)</f>
        <v>0</v>
      </c>
      <c r="BJ177" s="14" t="s">
        <v>87</v>
      </c>
      <c r="BK177" s="197">
        <f aca="true" t="shared" si="19" ref="BK177:BK190">ROUND(I177*H177,1)</f>
        <v>0</v>
      </c>
      <c r="BL177" s="14" t="s">
        <v>256</v>
      </c>
      <c r="BM177" s="196" t="s">
        <v>309</v>
      </c>
    </row>
    <row r="178" spans="1:65" s="2" customFormat="1" ht="16.5" customHeight="1">
      <c r="A178" s="31"/>
      <c r="B178" s="32"/>
      <c r="C178" s="184" t="s">
        <v>310</v>
      </c>
      <c r="D178" s="184" t="s">
        <v>189</v>
      </c>
      <c r="E178" s="185" t="s">
        <v>311</v>
      </c>
      <c r="F178" s="186" t="s">
        <v>312</v>
      </c>
      <c r="G178" s="187" t="s">
        <v>192</v>
      </c>
      <c r="H178" s="188">
        <v>1</v>
      </c>
      <c r="I178" s="189"/>
      <c r="J178" s="190">
        <f t="shared" si="10"/>
        <v>0</v>
      </c>
      <c r="K178" s="191"/>
      <c r="L178" s="36"/>
      <c r="M178" s="192" t="s">
        <v>1</v>
      </c>
      <c r="N178" s="193" t="s">
        <v>44</v>
      </c>
      <c r="O178" s="68"/>
      <c r="P178" s="194">
        <f t="shared" si="11"/>
        <v>0</v>
      </c>
      <c r="Q178" s="194">
        <v>0.0005</v>
      </c>
      <c r="R178" s="194">
        <f t="shared" si="12"/>
        <v>0.0005</v>
      </c>
      <c r="S178" s="194">
        <v>0</v>
      </c>
      <c r="T178" s="195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256</v>
      </c>
      <c r="AT178" s="196" t="s">
        <v>189</v>
      </c>
      <c r="AU178" s="196" t="s">
        <v>89</v>
      </c>
      <c r="AY178" s="14" t="s">
        <v>186</v>
      </c>
      <c r="BE178" s="197">
        <f t="shared" si="14"/>
        <v>0</v>
      </c>
      <c r="BF178" s="197">
        <f t="shared" si="15"/>
        <v>0</v>
      </c>
      <c r="BG178" s="197">
        <f t="shared" si="16"/>
        <v>0</v>
      </c>
      <c r="BH178" s="197">
        <f t="shared" si="17"/>
        <v>0</v>
      </c>
      <c r="BI178" s="197">
        <f t="shared" si="18"/>
        <v>0</v>
      </c>
      <c r="BJ178" s="14" t="s">
        <v>87</v>
      </c>
      <c r="BK178" s="197">
        <f t="shared" si="19"/>
        <v>0</v>
      </c>
      <c r="BL178" s="14" t="s">
        <v>256</v>
      </c>
      <c r="BM178" s="196" t="s">
        <v>313</v>
      </c>
    </row>
    <row r="179" spans="1:65" s="2" customFormat="1" ht="16.5" customHeight="1">
      <c r="A179" s="31"/>
      <c r="B179" s="32"/>
      <c r="C179" s="184" t="s">
        <v>314</v>
      </c>
      <c r="D179" s="184" t="s">
        <v>189</v>
      </c>
      <c r="E179" s="185" t="s">
        <v>315</v>
      </c>
      <c r="F179" s="186" t="s">
        <v>316</v>
      </c>
      <c r="G179" s="187" t="s">
        <v>192</v>
      </c>
      <c r="H179" s="188">
        <v>1</v>
      </c>
      <c r="I179" s="189"/>
      <c r="J179" s="190">
        <f t="shared" si="10"/>
        <v>0</v>
      </c>
      <c r="K179" s="191"/>
      <c r="L179" s="36"/>
      <c r="M179" s="192" t="s">
        <v>1</v>
      </c>
      <c r="N179" s="193" t="s">
        <v>44</v>
      </c>
      <c r="O179" s="68"/>
      <c r="P179" s="194">
        <f t="shared" si="11"/>
        <v>0</v>
      </c>
      <c r="Q179" s="194">
        <v>0.00031</v>
      </c>
      <c r="R179" s="194">
        <f t="shared" si="12"/>
        <v>0.00031</v>
      </c>
      <c r="S179" s="194">
        <v>0</v>
      </c>
      <c r="T179" s="195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256</v>
      </c>
      <c r="AT179" s="196" t="s">
        <v>189</v>
      </c>
      <c r="AU179" s="196" t="s">
        <v>89</v>
      </c>
      <c r="AY179" s="14" t="s">
        <v>186</v>
      </c>
      <c r="BE179" s="197">
        <f t="shared" si="14"/>
        <v>0</v>
      </c>
      <c r="BF179" s="197">
        <f t="shared" si="15"/>
        <v>0</v>
      </c>
      <c r="BG179" s="197">
        <f t="shared" si="16"/>
        <v>0</v>
      </c>
      <c r="BH179" s="197">
        <f t="shared" si="17"/>
        <v>0</v>
      </c>
      <c r="BI179" s="197">
        <f t="shared" si="18"/>
        <v>0</v>
      </c>
      <c r="BJ179" s="14" t="s">
        <v>87</v>
      </c>
      <c r="BK179" s="197">
        <f t="shared" si="19"/>
        <v>0</v>
      </c>
      <c r="BL179" s="14" t="s">
        <v>256</v>
      </c>
      <c r="BM179" s="196" t="s">
        <v>317</v>
      </c>
    </row>
    <row r="180" spans="1:65" s="2" customFormat="1" ht="16.5" customHeight="1">
      <c r="A180" s="31"/>
      <c r="B180" s="32"/>
      <c r="C180" s="184" t="s">
        <v>318</v>
      </c>
      <c r="D180" s="184" t="s">
        <v>189</v>
      </c>
      <c r="E180" s="185" t="s">
        <v>319</v>
      </c>
      <c r="F180" s="186" t="s">
        <v>320</v>
      </c>
      <c r="G180" s="187" t="s">
        <v>308</v>
      </c>
      <c r="H180" s="188">
        <v>3</v>
      </c>
      <c r="I180" s="189"/>
      <c r="J180" s="190">
        <f t="shared" si="10"/>
        <v>0</v>
      </c>
      <c r="K180" s="191"/>
      <c r="L180" s="36"/>
      <c r="M180" s="192" t="s">
        <v>1</v>
      </c>
      <c r="N180" s="193" t="s">
        <v>44</v>
      </c>
      <c r="O180" s="68"/>
      <c r="P180" s="194">
        <f t="shared" si="11"/>
        <v>0</v>
      </c>
      <c r="Q180" s="194">
        <v>0.00041</v>
      </c>
      <c r="R180" s="194">
        <f t="shared" si="12"/>
        <v>0.00123</v>
      </c>
      <c r="S180" s="194">
        <v>0</v>
      </c>
      <c r="T180" s="195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256</v>
      </c>
      <c r="AT180" s="196" t="s">
        <v>189</v>
      </c>
      <c r="AU180" s="196" t="s">
        <v>89</v>
      </c>
      <c r="AY180" s="14" t="s">
        <v>186</v>
      </c>
      <c r="BE180" s="197">
        <f t="shared" si="14"/>
        <v>0</v>
      </c>
      <c r="BF180" s="197">
        <f t="shared" si="15"/>
        <v>0</v>
      </c>
      <c r="BG180" s="197">
        <f t="shared" si="16"/>
        <v>0</v>
      </c>
      <c r="BH180" s="197">
        <f t="shared" si="17"/>
        <v>0</v>
      </c>
      <c r="BI180" s="197">
        <f t="shared" si="18"/>
        <v>0</v>
      </c>
      <c r="BJ180" s="14" t="s">
        <v>87</v>
      </c>
      <c r="BK180" s="197">
        <f t="shared" si="19"/>
        <v>0</v>
      </c>
      <c r="BL180" s="14" t="s">
        <v>256</v>
      </c>
      <c r="BM180" s="196" t="s">
        <v>321</v>
      </c>
    </row>
    <row r="181" spans="1:65" s="2" customFormat="1" ht="16.5" customHeight="1">
      <c r="A181" s="31"/>
      <c r="B181" s="32"/>
      <c r="C181" s="184" t="s">
        <v>322</v>
      </c>
      <c r="D181" s="184" t="s">
        <v>189</v>
      </c>
      <c r="E181" s="185" t="s">
        <v>323</v>
      </c>
      <c r="F181" s="186" t="s">
        <v>324</v>
      </c>
      <c r="G181" s="187" t="s">
        <v>308</v>
      </c>
      <c r="H181" s="188">
        <v>1</v>
      </c>
      <c r="I181" s="189"/>
      <c r="J181" s="190">
        <f t="shared" si="10"/>
        <v>0</v>
      </c>
      <c r="K181" s="191"/>
      <c r="L181" s="36"/>
      <c r="M181" s="192" t="s">
        <v>1</v>
      </c>
      <c r="N181" s="193" t="s">
        <v>44</v>
      </c>
      <c r="O181" s="68"/>
      <c r="P181" s="194">
        <f t="shared" si="11"/>
        <v>0</v>
      </c>
      <c r="Q181" s="194">
        <v>0.00048</v>
      </c>
      <c r="R181" s="194">
        <f t="shared" si="12"/>
        <v>0.00048</v>
      </c>
      <c r="S181" s="194">
        <v>0</v>
      </c>
      <c r="T181" s="195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256</v>
      </c>
      <c r="AT181" s="196" t="s">
        <v>189</v>
      </c>
      <c r="AU181" s="196" t="s">
        <v>89</v>
      </c>
      <c r="AY181" s="14" t="s">
        <v>186</v>
      </c>
      <c r="BE181" s="197">
        <f t="shared" si="14"/>
        <v>0</v>
      </c>
      <c r="BF181" s="197">
        <f t="shared" si="15"/>
        <v>0</v>
      </c>
      <c r="BG181" s="197">
        <f t="shared" si="16"/>
        <v>0</v>
      </c>
      <c r="BH181" s="197">
        <f t="shared" si="17"/>
        <v>0</v>
      </c>
      <c r="BI181" s="197">
        <f t="shared" si="18"/>
        <v>0</v>
      </c>
      <c r="BJ181" s="14" t="s">
        <v>87</v>
      </c>
      <c r="BK181" s="197">
        <f t="shared" si="19"/>
        <v>0</v>
      </c>
      <c r="BL181" s="14" t="s">
        <v>256</v>
      </c>
      <c r="BM181" s="196" t="s">
        <v>325</v>
      </c>
    </row>
    <row r="182" spans="1:65" s="2" customFormat="1" ht="16.5" customHeight="1">
      <c r="A182" s="31"/>
      <c r="B182" s="32"/>
      <c r="C182" s="184" t="s">
        <v>326</v>
      </c>
      <c r="D182" s="184" t="s">
        <v>189</v>
      </c>
      <c r="E182" s="185" t="s">
        <v>327</v>
      </c>
      <c r="F182" s="186" t="s">
        <v>328</v>
      </c>
      <c r="G182" s="187" t="s">
        <v>308</v>
      </c>
      <c r="H182" s="188">
        <v>9</v>
      </c>
      <c r="I182" s="189"/>
      <c r="J182" s="190">
        <f t="shared" si="10"/>
        <v>0</v>
      </c>
      <c r="K182" s="191"/>
      <c r="L182" s="36"/>
      <c r="M182" s="192" t="s">
        <v>1</v>
      </c>
      <c r="N182" s="193" t="s">
        <v>44</v>
      </c>
      <c r="O182" s="68"/>
      <c r="P182" s="194">
        <f t="shared" si="11"/>
        <v>0</v>
      </c>
      <c r="Q182" s="194">
        <v>0.00071</v>
      </c>
      <c r="R182" s="194">
        <f t="shared" si="12"/>
        <v>0.00639</v>
      </c>
      <c r="S182" s="194">
        <v>0</v>
      </c>
      <c r="T182" s="195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256</v>
      </c>
      <c r="AT182" s="196" t="s">
        <v>189</v>
      </c>
      <c r="AU182" s="196" t="s">
        <v>89</v>
      </c>
      <c r="AY182" s="14" t="s">
        <v>186</v>
      </c>
      <c r="BE182" s="197">
        <f t="shared" si="14"/>
        <v>0</v>
      </c>
      <c r="BF182" s="197">
        <f t="shared" si="15"/>
        <v>0</v>
      </c>
      <c r="BG182" s="197">
        <f t="shared" si="16"/>
        <v>0</v>
      </c>
      <c r="BH182" s="197">
        <f t="shared" si="17"/>
        <v>0</v>
      </c>
      <c r="BI182" s="197">
        <f t="shared" si="18"/>
        <v>0</v>
      </c>
      <c r="BJ182" s="14" t="s">
        <v>87</v>
      </c>
      <c r="BK182" s="197">
        <f t="shared" si="19"/>
        <v>0</v>
      </c>
      <c r="BL182" s="14" t="s">
        <v>256</v>
      </c>
      <c r="BM182" s="196" t="s">
        <v>329</v>
      </c>
    </row>
    <row r="183" spans="1:65" s="2" customFormat="1" ht="16.5" customHeight="1">
      <c r="A183" s="31"/>
      <c r="B183" s="32"/>
      <c r="C183" s="184" t="s">
        <v>330</v>
      </c>
      <c r="D183" s="184" t="s">
        <v>189</v>
      </c>
      <c r="E183" s="185" t="s">
        <v>331</v>
      </c>
      <c r="F183" s="186" t="s">
        <v>332</v>
      </c>
      <c r="G183" s="187" t="s">
        <v>308</v>
      </c>
      <c r="H183" s="188">
        <v>1</v>
      </c>
      <c r="I183" s="189"/>
      <c r="J183" s="190">
        <f t="shared" si="10"/>
        <v>0</v>
      </c>
      <c r="K183" s="191"/>
      <c r="L183" s="36"/>
      <c r="M183" s="192" t="s">
        <v>1</v>
      </c>
      <c r="N183" s="193" t="s">
        <v>44</v>
      </c>
      <c r="O183" s="68"/>
      <c r="P183" s="194">
        <f t="shared" si="11"/>
        <v>0</v>
      </c>
      <c r="Q183" s="194">
        <v>0.00224</v>
      </c>
      <c r="R183" s="194">
        <f t="shared" si="12"/>
        <v>0.00224</v>
      </c>
      <c r="S183" s="194">
        <v>0</v>
      </c>
      <c r="T183" s="195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256</v>
      </c>
      <c r="AT183" s="196" t="s">
        <v>189</v>
      </c>
      <c r="AU183" s="196" t="s">
        <v>89</v>
      </c>
      <c r="AY183" s="14" t="s">
        <v>186</v>
      </c>
      <c r="BE183" s="197">
        <f t="shared" si="14"/>
        <v>0</v>
      </c>
      <c r="BF183" s="197">
        <f t="shared" si="15"/>
        <v>0</v>
      </c>
      <c r="BG183" s="197">
        <f t="shared" si="16"/>
        <v>0</v>
      </c>
      <c r="BH183" s="197">
        <f t="shared" si="17"/>
        <v>0</v>
      </c>
      <c r="BI183" s="197">
        <f t="shared" si="18"/>
        <v>0</v>
      </c>
      <c r="BJ183" s="14" t="s">
        <v>87</v>
      </c>
      <c r="BK183" s="197">
        <f t="shared" si="19"/>
        <v>0</v>
      </c>
      <c r="BL183" s="14" t="s">
        <v>256</v>
      </c>
      <c r="BM183" s="196" t="s">
        <v>333</v>
      </c>
    </row>
    <row r="184" spans="1:65" s="2" customFormat="1" ht="16.5" customHeight="1">
      <c r="A184" s="31"/>
      <c r="B184" s="32"/>
      <c r="C184" s="184" t="s">
        <v>334</v>
      </c>
      <c r="D184" s="184" t="s">
        <v>189</v>
      </c>
      <c r="E184" s="185" t="s">
        <v>335</v>
      </c>
      <c r="F184" s="186" t="s">
        <v>336</v>
      </c>
      <c r="G184" s="187" t="s">
        <v>192</v>
      </c>
      <c r="H184" s="188">
        <v>1</v>
      </c>
      <c r="I184" s="189"/>
      <c r="J184" s="190">
        <f t="shared" si="10"/>
        <v>0</v>
      </c>
      <c r="K184" s="191"/>
      <c r="L184" s="36"/>
      <c r="M184" s="192" t="s">
        <v>1</v>
      </c>
      <c r="N184" s="193" t="s">
        <v>44</v>
      </c>
      <c r="O184" s="68"/>
      <c r="P184" s="194">
        <f t="shared" si="11"/>
        <v>0</v>
      </c>
      <c r="Q184" s="194">
        <v>0</v>
      </c>
      <c r="R184" s="194">
        <f t="shared" si="12"/>
        <v>0</v>
      </c>
      <c r="S184" s="194">
        <v>0</v>
      </c>
      <c r="T184" s="195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256</v>
      </c>
      <c r="AT184" s="196" t="s">
        <v>189</v>
      </c>
      <c r="AU184" s="196" t="s">
        <v>89</v>
      </c>
      <c r="AY184" s="14" t="s">
        <v>186</v>
      </c>
      <c r="BE184" s="197">
        <f t="shared" si="14"/>
        <v>0</v>
      </c>
      <c r="BF184" s="197">
        <f t="shared" si="15"/>
        <v>0</v>
      </c>
      <c r="BG184" s="197">
        <f t="shared" si="16"/>
        <v>0</v>
      </c>
      <c r="BH184" s="197">
        <f t="shared" si="17"/>
        <v>0</v>
      </c>
      <c r="BI184" s="197">
        <f t="shared" si="18"/>
        <v>0</v>
      </c>
      <c r="BJ184" s="14" t="s">
        <v>87</v>
      </c>
      <c r="BK184" s="197">
        <f t="shared" si="19"/>
        <v>0</v>
      </c>
      <c r="BL184" s="14" t="s">
        <v>256</v>
      </c>
      <c r="BM184" s="196" t="s">
        <v>337</v>
      </c>
    </row>
    <row r="185" spans="1:65" s="2" customFormat="1" ht="16.5" customHeight="1">
      <c r="A185" s="31"/>
      <c r="B185" s="32"/>
      <c r="C185" s="184" t="s">
        <v>338</v>
      </c>
      <c r="D185" s="184" t="s">
        <v>189</v>
      </c>
      <c r="E185" s="185" t="s">
        <v>339</v>
      </c>
      <c r="F185" s="186" t="s">
        <v>340</v>
      </c>
      <c r="G185" s="187" t="s">
        <v>192</v>
      </c>
      <c r="H185" s="188">
        <v>4</v>
      </c>
      <c r="I185" s="189"/>
      <c r="J185" s="190">
        <f t="shared" si="10"/>
        <v>0</v>
      </c>
      <c r="K185" s="191"/>
      <c r="L185" s="36"/>
      <c r="M185" s="192" t="s">
        <v>1</v>
      </c>
      <c r="N185" s="193" t="s">
        <v>44</v>
      </c>
      <c r="O185" s="68"/>
      <c r="P185" s="194">
        <f t="shared" si="11"/>
        <v>0</v>
      </c>
      <c r="Q185" s="194">
        <v>0</v>
      </c>
      <c r="R185" s="194">
        <f t="shared" si="12"/>
        <v>0</v>
      </c>
      <c r="S185" s="194">
        <v>0</v>
      </c>
      <c r="T185" s="195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256</v>
      </c>
      <c r="AT185" s="196" t="s">
        <v>189</v>
      </c>
      <c r="AU185" s="196" t="s">
        <v>89</v>
      </c>
      <c r="AY185" s="14" t="s">
        <v>186</v>
      </c>
      <c r="BE185" s="197">
        <f t="shared" si="14"/>
        <v>0</v>
      </c>
      <c r="BF185" s="197">
        <f t="shared" si="15"/>
        <v>0</v>
      </c>
      <c r="BG185" s="197">
        <f t="shared" si="16"/>
        <v>0</v>
      </c>
      <c r="BH185" s="197">
        <f t="shared" si="17"/>
        <v>0</v>
      </c>
      <c r="BI185" s="197">
        <f t="shared" si="18"/>
        <v>0</v>
      </c>
      <c r="BJ185" s="14" t="s">
        <v>87</v>
      </c>
      <c r="BK185" s="197">
        <f t="shared" si="19"/>
        <v>0</v>
      </c>
      <c r="BL185" s="14" t="s">
        <v>256</v>
      </c>
      <c r="BM185" s="196" t="s">
        <v>341</v>
      </c>
    </row>
    <row r="186" spans="1:65" s="2" customFormat="1" ht="16.5" customHeight="1">
      <c r="A186" s="31"/>
      <c r="B186" s="32"/>
      <c r="C186" s="184" t="s">
        <v>342</v>
      </c>
      <c r="D186" s="184" t="s">
        <v>189</v>
      </c>
      <c r="E186" s="185" t="s">
        <v>343</v>
      </c>
      <c r="F186" s="186" t="s">
        <v>344</v>
      </c>
      <c r="G186" s="187" t="s">
        <v>192</v>
      </c>
      <c r="H186" s="188">
        <v>1</v>
      </c>
      <c r="I186" s="189"/>
      <c r="J186" s="190">
        <f t="shared" si="10"/>
        <v>0</v>
      </c>
      <c r="K186" s="191"/>
      <c r="L186" s="36"/>
      <c r="M186" s="192" t="s">
        <v>1</v>
      </c>
      <c r="N186" s="193" t="s">
        <v>44</v>
      </c>
      <c r="O186" s="68"/>
      <c r="P186" s="194">
        <f t="shared" si="11"/>
        <v>0</v>
      </c>
      <c r="Q186" s="194">
        <v>0.00017</v>
      </c>
      <c r="R186" s="194">
        <f t="shared" si="12"/>
        <v>0.00017</v>
      </c>
      <c r="S186" s="194">
        <v>0</v>
      </c>
      <c r="T186" s="195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256</v>
      </c>
      <c r="AT186" s="196" t="s">
        <v>189</v>
      </c>
      <c r="AU186" s="196" t="s">
        <v>89</v>
      </c>
      <c r="AY186" s="14" t="s">
        <v>186</v>
      </c>
      <c r="BE186" s="197">
        <f t="shared" si="14"/>
        <v>0</v>
      </c>
      <c r="BF186" s="197">
        <f t="shared" si="15"/>
        <v>0</v>
      </c>
      <c r="BG186" s="197">
        <f t="shared" si="16"/>
        <v>0</v>
      </c>
      <c r="BH186" s="197">
        <f t="shared" si="17"/>
        <v>0</v>
      </c>
      <c r="BI186" s="197">
        <f t="shared" si="18"/>
        <v>0</v>
      </c>
      <c r="BJ186" s="14" t="s">
        <v>87</v>
      </c>
      <c r="BK186" s="197">
        <f t="shared" si="19"/>
        <v>0</v>
      </c>
      <c r="BL186" s="14" t="s">
        <v>256</v>
      </c>
      <c r="BM186" s="196" t="s">
        <v>345</v>
      </c>
    </row>
    <row r="187" spans="1:65" s="2" customFormat="1" ht="16.5" customHeight="1">
      <c r="A187" s="31"/>
      <c r="B187" s="32"/>
      <c r="C187" s="184" t="s">
        <v>346</v>
      </c>
      <c r="D187" s="184" t="s">
        <v>189</v>
      </c>
      <c r="E187" s="185" t="s">
        <v>347</v>
      </c>
      <c r="F187" s="186" t="s">
        <v>348</v>
      </c>
      <c r="G187" s="187" t="s">
        <v>308</v>
      </c>
      <c r="H187" s="188">
        <v>14</v>
      </c>
      <c r="I187" s="189"/>
      <c r="J187" s="190">
        <f t="shared" si="10"/>
        <v>0</v>
      </c>
      <c r="K187" s="191"/>
      <c r="L187" s="36"/>
      <c r="M187" s="192" t="s">
        <v>1</v>
      </c>
      <c r="N187" s="193" t="s">
        <v>44</v>
      </c>
      <c r="O187" s="68"/>
      <c r="P187" s="194">
        <f t="shared" si="11"/>
        <v>0</v>
      </c>
      <c r="Q187" s="194">
        <v>0</v>
      </c>
      <c r="R187" s="194">
        <f t="shared" si="12"/>
        <v>0</v>
      </c>
      <c r="S187" s="194">
        <v>0</v>
      </c>
      <c r="T187" s="195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256</v>
      </c>
      <c r="AT187" s="196" t="s">
        <v>189</v>
      </c>
      <c r="AU187" s="196" t="s">
        <v>89</v>
      </c>
      <c r="AY187" s="14" t="s">
        <v>186</v>
      </c>
      <c r="BE187" s="197">
        <f t="shared" si="14"/>
        <v>0</v>
      </c>
      <c r="BF187" s="197">
        <f t="shared" si="15"/>
        <v>0</v>
      </c>
      <c r="BG187" s="197">
        <f t="shared" si="16"/>
        <v>0</v>
      </c>
      <c r="BH187" s="197">
        <f t="shared" si="17"/>
        <v>0</v>
      </c>
      <c r="BI187" s="197">
        <f t="shared" si="18"/>
        <v>0</v>
      </c>
      <c r="BJ187" s="14" t="s">
        <v>87</v>
      </c>
      <c r="BK187" s="197">
        <f t="shared" si="19"/>
        <v>0</v>
      </c>
      <c r="BL187" s="14" t="s">
        <v>256</v>
      </c>
      <c r="BM187" s="196" t="s">
        <v>349</v>
      </c>
    </row>
    <row r="188" spans="1:65" s="2" customFormat="1" ht="16.5" customHeight="1">
      <c r="A188" s="31"/>
      <c r="B188" s="32"/>
      <c r="C188" s="184" t="s">
        <v>350</v>
      </c>
      <c r="D188" s="184" t="s">
        <v>189</v>
      </c>
      <c r="E188" s="185" t="s">
        <v>351</v>
      </c>
      <c r="F188" s="186" t="s">
        <v>352</v>
      </c>
      <c r="G188" s="187" t="s">
        <v>270</v>
      </c>
      <c r="H188" s="188">
        <v>0.011</v>
      </c>
      <c r="I188" s="189"/>
      <c r="J188" s="190">
        <f t="shared" si="10"/>
        <v>0</v>
      </c>
      <c r="K188" s="191"/>
      <c r="L188" s="36"/>
      <c r="M188" s="192" t="s">
        <v>1</v>
      </c>
      <c r="N188" s="193" t="s">
        <v>44</v>
      </c>
      <c r="O188" s="68"/>
      <c r="P188" s="194">
        <f t="shared" si="11"/>
        <v>0</v>
      </c>
      <c r="Q188" s="194">
        <v>0</v>
      </c>
      <c r="R188" s="194">
        <f t="shared" si="12"/>
        <v>0</v>
      </c>
      <c r="S188" s="194">
        <v>0</v>
      </c>
      <c r="T188" s="195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256</v>
      </c>
      <c r="AT188" s="196" t="s">
        <v>189</v>
      </c>
      <c r="AU188" s="196" t="s">
        <v>89</v>
      </c>
      <c r="AY188" s="14" t="s">
        <v>186</v>
      </c>
      <c r="BE188" s="197">
        <f t="shared" si="14"/>
        <v>0</v>
      </c>
      <c r="BF188" s="197">
        <f t="shared" si="15"/>
        <v>0</v>
      </c>
      <c r="BG188" s="197">
        <f t="shared" si="16"/>
        <v>0</v>
      </c>
      <c r="BH188" s="197">
        <f t="shared" si="17"/>
        <v>0</v>
      </c>
      <c r="BI188" s="197">
        <f t="shared" si="18"/>
        <v>0</v>
      </c>
      <c r="BJ188" s="14" t="s">
        <v>87</v>
      </c>
      <c r="BK188" s="197">
        <f t="shared" si="19"/>
        <v>0</v>
      </c>
      <c r="BL188" s="14" t="s">
        <v>256</v>
      </c>
      <c r="BM188" s="196" t="s">
        <v>353</v>
      </c>
    </row>
    <row r="189" spans="1:65" s="2" customFormat="1" ht="16.5" customHeight="1">
      <c r="A189" s="31"/>
      <c r="B189" s="32"/>
      <c r="C189" s="184" t="s">
        <v>354</v>
      </c>
      <c r="D189" s="184" t="s">
        <v>189</v>
      </c>
      <c r="E189" s="185" t="s">
        <v>355</v>
      </c>
      <c r="F189" s="186" t="s">
        <v>356</v>
      </c>
      <c r="G189" s="187" t="s">
        <v>270</v>
      </c>
      <c r="H189" s="188">
        <v>0.011</v>
      </c>
      <c r="I189" s="189"/>
      <c r="J189" s="190">
        <f t="shared" si="10"/>
        <v>0</v>
      </c>
      <c r="K189" s="191"/>
      <c r="L189" s="36"/>
      <c r="M189" s="192" t="s">
        <v>1</v>
      </c>
      <c r="N189" s="193" t="s">
        <v>44</v>
      </c>
      <c r="O189" s="68"/>
      <c r="P189" s="194">
        <f t="shared" si="11"/>
        <v>0</v>
      </c>
      <c r="Q189" s="194">
        <v>0</v>
      </c>
      <c r="R189" s="194">
        <f t="shared" si="12"/>
        <v>0</v>
      </c>
      <c r="S189" s="194">
        <v>0</v>
      </c>
      <c r="T189" s="195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256</v>
      </c>
      <c r="AT189" s="196" t="s">
        <v>189</v>
      </c>
      <c r="AU189" s="196" t="s">
        <v>89</v>
      </c>
      <c r="AY189" s="14" t="s">
        <v>186</v>
      </c>
      <c r="BE189" s="197">
        <f t="shared" si="14"/>
        <v>0</v>
      </c>
      <c r="BF189" s="197">
        <f t="shared" si="15"/>
        <v>0</v>
      </c>
      <c r="BG189" s="197">
        <f t="shared" si="16"/>
        <v>0</v>
      </c>
      <c r="BH189" s="197">
        <f t="shared" si="17"/>
        <v>0</v>
      </c>
      <c r="BI189" s="197">
        <f t="shared" si="18"/>
        <v>0</v>
      </c>
      <c r="BJ189" s="14" t="s">
        <v>87</v>
      </c>
      <c r="BK189" s="197">
        <f t="shared" si="19"/>
        <v>0</v>
      </c>
      <c r="BL189" s="14" t="s">
        <v>256</v>
      </c>
      <c r="BM189" s="196" t="s">
        <v>357</v>
      </c>
    </row>
    <row r="190" spans="1:65" s="2" customFormat="1" ht="16.5" customHeight="1">
      <c r="A190" s="31"/>
      <c r="B190" s="32"/>
      <c r="C190" s="184" t="s">
        <v>358</v>
      </c>
      <c r="D190" s="184" t="s">
        <v>189</v>
      </c>
      <c r="E190" s="185" t="s">
        <v>359</v>
      </c>
      <c r="F190" s="186" t="s">
        <v>360</v>
      </c>
      <c r="G190" s="187" t="s">
        <v>270</v>
      </c>
      <c r="H190" s="188">
        <v>0.011</v>
      </c>
      <c r="I190" s="189"/>
      <c r="J190" s="190">
        <f t="shared" si="10"/>
        <v>0</v>
      </c>
      <c r="K190" s="191"/>
      <c r="L190" s="36"/>
      <c r="M190" s="192" t="s">
        <v>1</v>
      </c>
      <c r="N190" s="193" t="s">
        <v>44</v>
      </c>
      <c r="O190" s="68"/>
      <c r="P190" s="194">
        <f t="shared" si="11"/>
        <v>0</v>
      </c>
      <c r="Q190" s="194">
        <v>0</v>
      </c>
      <c r="R190" s="194">
        <f t="shared" si="12"/>
        <v>0</v>
      </c>
      <c r="S190" s="194">
        <v>0</v>
      </c>
      <c r="T190" s="195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256</v>
      </c>
      <c r="AT190" s="196" t="s">
        <v>189</v>
      </c>
      <c r="AU190" s="196" t="s">
        <v>89</v>
      </c>
      <c r="AY190" s="14" t="s">
        <v>186</v>
      </c>
      <c r="BE190" s="197">
        <f t="shared" si="14"/>
        <v>0</v>
      </c>
      <c r="BF190" s="197">
        <f t="shared" si="15"/>
        <v>0</v>
      </c>
      <c r="BG190" s="197">
        <f t="shared" si="16"/>
        <v>0</v>
      </c>
      <c r="BH190" s="197">
        <f t="shared" si="17"/>
        <v>0</v>
      </c>
      <c r="BI190" s="197">
        <f t="shared" si="18"/>
        <v>0</v>
      </c>
      <c r="BJ190" s="14" t="s">
        <v>87</v>
      </c>
      <c r="BK190" s="197">
        <f t="shared" si="19"/>
        <v>0</v>
      </c>
      <c r="BL190" s="14" t="s">
        <v>256</v>
      </c>
      <c r="BM190" s="196" t="s">
        <v>361</v>
      </c>
    </row>
    <row r="191" spans="2:63" s="12" customFormat="1" ht="22.9" customHeight="1">
      <c r="B191" s="168"/>
      <c r="C191" s="169"/>
      <c r="D191" s="170" t="s">
        <v>78</v>
      </c>
      <c r="E191" s="182" t="s">
        <v>362</v>
      </c>
      <c r="F191" s="182" t="s">
        <v>363</v>
      </c>
      <c r="G191" s="169"/>
      <c r="H191" s="169"/>
      <c r="I191" s="172"/>
      <c r="J191" s="183">
        <f>BK191</f>
        <v>0</v>
      </c>
      <c r="K191" s="169"/>
      <c r="L191" s="174"/>
      <c r="M191" s="175"/>
      <c r="N191" s="176"/>
      <c r="O191" s="176"/>
      <c r="P191" s="177">
        <f>SUM(P192:P210)</f>
        <v>0</v>
      </c>
      <c r="Q191" s="176"/>
      <c r="R191" s="177">
        <f>SUM(R192:R210)</f>
        <v>0.05823</v>
      </c>
      <c r="S191" s="176"/>
      <c r="T191" s="178">
        <f>SUM(T192:T210)</f>
        <v>0.04313</v>
      </c>
      <c r="AR191" s="179" t="s">
        <v>89</v>
      </c>
      <c r="AT191" s="180" t="s">
        <v>78</v>
      </c>
      <c r="AU191" s="180" t="s">
        <v>87</v>
      </c>
      <c r="AY191" s="179" t="s">
        <v>186</v>
      </c>
      <c r="BK191" s="181">
        <f>SUM(BK192:BK210)</f>
        <v>0</v>
      </c>
    </row>
    <row r="192" spans="1:65" s="2" customFormat="1" ht="16.5" customHeight="1">
      <c r="A192" s="31"/>
      <c r="B192" s="32"/>
      <c r="C192" s="184" t="s">
        <v>364</v>
      </c>
      <c r="D192" s="184" t="s">
        <v>189</v>
      </c>
      <c r="E192" s="185" t="s">
        <v>365</v>
      </c>
      <c r="F192" s="186" t="s">
        <v>366</v>
      </c>
      <c r="G192" s="187" t="s">
        <v>308</v>
      </c>
      <c r="H192" s="188">
        <v>20</v>
      </c>
      <c r="I192" s="189"/>
      <c r="J192" s="190">
        <f aca="true" t="shared" si="20" ref="J192:J210">ROUND(I192*H192,1)</f>
        <v>0</v>
      </c>
      <c r="K192" s="191"/>
      <c r="L192" s="36"/>
      <c r="M192" s="192" t="s">
        <v>1</v>
      </c>
      <c r="N192" s="193" t="s">
        <v>44</v>
      </c>
      <c r="O192" s="68"/>
      <c r="P192" s="194">
        <f aca="true" t="shared" si="21" ref="P192:P210">O192*H192</f>
        <v>0</v>
      </c>
      <c r="Q192" s="194">
        <v>0</v>
      </c>
      <c r="R192" s="194">
        <f aca="true" t="shared" si="22" ref="R192:R210">Q192*H192</f>
        <v>0</v>
      </c>
      <c r="S192" s="194">
        <v>0.00213</v>
      </c>
      <c r="T192" s="195">
        <f aca="true" t="shared" si="23" ref="T192:T210">S192*H192</f>
        <v>0.0426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256</v>
      </c>
      <c r="AT192" s="196" t="s">
        <v>189</v>
      </c>
      <c r="AU192" s="196" t="s">
        <v>89</v>
      </c>
      <c r="AY192" s="14" t="s">
        <v>186</v>
      </c>
      <c r="BE192" s="197">
        <f aca="true" t="shared" si="24" ref="BE192:BE210">IF(N192="základní",J192,0)</f>
        <v>0</v>
      </c>
      <c r="BF192" s="197">
        <f aca="true" t="shared" si="25" ref="BF192:BF210">IF(N192="snížená",J192,0)</f>
        <v>0</v>
      </c>
      <c r="BG192" s="197">
        <f aca="true" t="shared" si="26" ref="BG192:BG210">IF(N192="zákl. přenesená",J192,0)</f>
        <v>0</v>
      </c>
      <c r="BH192" s="197">
        <f aca="true" t="shared" si="27" ref="BH192:BH210">IF(N192="sníž. přenesená",J192,0)</f>
        <v>0</v>
      </c>
      <c r="BI192" s="197">
        <f aca="true" t="shared" si="28" ref="BI192:BI210">IF(N192="nulová",J192,0)</f>
        <v>0</v>
      </c>
      <c r="BJ192" s="14" t="s">
        <v>87</v>
      </c>
      <c r="BK192" s="197">
        <f aca="true" t="shared" si="29" ref="BK192:BK210">ROUND(I192*H192,1)</f>
        <v>0</v>
      </c>
      <c r="BL192" s="14" t="s">
        <v>256</v>
      </c>
      <c r="BM192" s="196" t="s">
        <v>367</v>
      </c>
    </row>
    <row r="193" spans="1:65" s="2" customFormat="1" ht="16.5" customHeight="1">
      <c r="A193" s="31"/>
      <c r="B193" s="32"/>
      <c r="C193" s="184" t="s">
        <v>368</v>
      </c>
      <c r="D193" s="184" t="s">
        <v>189</v>
      </c>
      <c r="E193" s="185" t="s">
        <v>369</v>
      </c>
      <c r="F193" s="186" t="s">
        <v>370</v>
      </c>
      <c r="G193" s="187" t="s">
        <v>371</v>
      </c>
      <c r="H193" s="188">
        <v>2</v>
      </c>
      <c r="I193" s="189"/>
      <c r="J193" s="190">
        <f t="shared" si="20"/>
        <v>0</v>
      </c>
      <c r="K193" s="191"/>
      <c r="L193" s="36"/>
      <c r="M193" s="192" t="s">
        <v>1</v>
      </c>
      <c r="N193" s="193" t="s">
        <v>44</v>
      </c>
      <c r="O193" s="68"/>
      <c r="P193" s="194">
        <f t="shared" si="21"/>
        <v>0</v>
      </c>
      <c r="Q193" s="194">
        <v>0.00524</v>
      </c>
      <c r="R193" s="194">
        <f t="shared" si="22"/>
        <v>0.01048</v>
      </c>
      <c r="S193" s="194">
        <v>0</v>
      </c>
      <c r="T193" s="195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256</v>
      </c>
      <c r="AT193" s="196" t="s">
        <v>189</v>
      </c>
      <c r="AU193" s="196" t="s">
        <v>89</v>
      </c>
      <c r="AY193" s="14" t="s">
        <v>186</v>
      </c>
      <c r="BE193" s="197">
        <f t="shared" si="24"/>
        <v>0</v>
      </c>
      <c r="BF193" s="197">
        <f t="shared" si="25"/>
        <v>0</v>
      </c>
      <c r="BG193" s="197">
        <f t="shared" si="26"/>
        <v>0</v>
      </c>
      <c r="BH193" s="197">
        <f t="shared" si="27"/>
        <v>0</v>
      </c>
      <c r="BI193" s="197">
        <f t="shared" si="28"/>
        <v>0</v>
      </c>
      <c r="BJ193" s="14" t="s">
        <v>87</v>
      </c>
      <c r="BK193" s="197">
        <f t="shared" si="29"/>
        <v>0</v>
      </c>
      <c r="BL193" s="14" t="s">
        <v>256</v>
      </c>
      <c r="BM193" s="196" t="s">
        <v>372</v>
      </c>
    </row>
    <row r="194" spans="1:65" s="2" customFormat="1" ht="16.5" customHeight="1">
      <c r="A194" s="31"/>
      <c r="B194" s="32"/>
      <c r="C194" s="184" t="s">
        <v>373</v>
      </c>
      <c r="D194" s="184" t="s">
        <v>189</v>
      </c>
      <c r="E194" s="185" t="s">
        <v>374</v>
      </c>
      <c r="F194" s="186" t="s">
        <v>375</v>
      </c>
      <c r="G194" s="187" t="s">
        <v>192</v>
      </c>
      <c r="H194" s="188">
        <v>1</v>
      </c>
      <c r="I194" s="189"/>
      <c r="J194" s="190">
        <f t="shared" si="20"/>
        <v>0</v>
      </c>
      <c r="K194" s="191"/>
      <c r="L194" s="36"/>
      <c r="M194" s="192" t="s">
        <v>1</v>
      </c>
      <c r="N194" s="193" t="s">
        <v>44</v>
      </c>
      <c r="O194" s="68"/>
      <c r="P194" s="194">
        <f t="shared" si="21"/>
        <v>0</v>
      </c>
      <c r="Q194" s="194">
        <v>0.0012</v>
      </c>
      <c r="R194" s="194">
        <f t="shared" si="22"/>
        <v>0.0012</v>
      </c>
      <c r="S194" s="194">
        <v>0</v>
      </c>
      <c r="T194" s="195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256</v>
      </c>
      <c r="AT194" s="196" t="s">
        <v>189</v>
      </c>
      <c r="AU194" s="196" t="s">
        <v>89</v>
      </c>
      <c r="AY194" s="14" t="s">
        <v>186</v>
      </c>
      <c r="BE194" s="197">
        <f t="shared" si="24"/>
        <v>0</v>
      </c>
      <c r="BF194" s="197">
        <f t="shared" si="25"/>
        <v>0</v>
      </c>
      <c r="BG194" s="197">
        <f t="shared" si="26"/>
        <v>0</v>
      </c>
      <c r="BH194" s="197">
        <f t="shared" si="27"/>
        <v>0</v>
      </c>
      <c r="BI194" s="197">
        <f t="shared" si="28"/>
        <v>0</v>
      </c>
      <c r="BJ194" s="14" t="s">
        <v>87</v>
      </c>
      <c r="BK194" s="197">
        <f t="shared" si="29"/>
        <v>0</v>
      </c>
      <c r="BL194" s="14" t="s">
        <v>256</v>
      </c>
      <c r="BM194" s="196" t="s">
        <v>376</v>
      </c>
    </row>
    <row r="195" spans="1:65" s="2" customFormat="1" ht="16.5" customHeight="1">
      <c r="A195" s="31"/>
      <c r="B195" s="32"/>
      <c r="C195" s="184" t="s">
        <v>377</v>
      </c>
      <c r="D195" s="184" t="s">
        <v>189</v>
      </c>
      <c r="E195" s="185" t="s">
        <v>378</v>
      </c>
      <c r="F195" s="186" t="s">
        <v>379</v>
      </c>
      <c r="G195" s="187" t="s">
        <v>308</v>
      </c>
      <c r="H195" s="188">
        <v>7</v>
      </c>
      <c r="I195" s="189"/>
      <c r="J195" s="190">
        <f t="shared" si="20"/>
        <v>0</v>
      </c>
      <c r="K195" s="191"/>
      <c r="L195" s="36"/>
      <c r="M195" s="192" t="s">
        <v>1</v>
      </c>
      <c r="N195" s="193" t="s">
        <v>44</v>
      </c>
      <c r="O195" s="68"/>
      <c r="P195" s="194">
        <f t="shared" si="21"/>
        <v>0</v>
      </c>
      <c r="Q195" s="194">
        <v>0.00084</v>
      </c>
      <c r="R195" s="194">
        <f t="shared" si="22"/>
        <v>0.00588</v>
      </c>
      <c r="S195" s="194">
        <v>0</v>
      </c>
      <c r="T195" s="195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256</v>
      </c>
      <c r="AT195" s="196" t="s">
        <v>189</v>
      </c>
      <c r="AU195" s="196" t="s">
        <v>89</v>
      </c>
      <c r="AY195" s="14" t="s">
        <v>186</v>
      </c>
      <c r="BE195" s="197">
        <f t="shared" si="24"/>
        <v>0</v>
      </c>
      <c r="BF195" s="197">
        <f t="shared" si="25"/>
        <v>0</v>
      </c>
      <c r="BG195" s="197">
        <f t="shared" si="26"/>
        <v>0</v>
      </c>
      <c r="BH195" s="197">
        <f t="shared" si="27"/>
        <v>0</v>
      </c>
      <c r="BI195" s="197">
        <f t="shared" si="28"/>
        <v>0</v>
      </c>
      <c r="BJ195" s="14" t="s">
        <v>87</v>
      </c>
      <c r="BK195" s="197">
        <f t="shared" si="29"/>
        <v>0</v>
      </c>
      <c r="BL195" s="14" t="s">
        <v>256</v>
      </c>
      <c r="BM195" s="196" t="s">
        <v>380</v>
      </c>
    </row>
    <row r="196" spans="1:65" s="2" customFormat="1" ht="16.5" customHeight="1">
      <c r="A196" s="31"/>
      <c r="B196" s="32"/>
      <c r="C196" s="184" t="s">
        <v>381</v>
      </c>
      <c r="D196" s="184" t="s">
        <v>189</v>
      </c>
      <c r="E196" s="185" t="s">
        <v>382</v>
      </c>
      <c r="F196" s="186" t="s">
        <v>383</v>
      </c>
      <c r="G196" s="187" t="s">
        <v>308</v>
      </c>
      <c r="H196" s="188">
        <v>10</v>
      </c>
      <c r="I196" s="189"/>
      <c r="J196" s="190">
        <f t="shared" si="20"/>
        <v>0</v>
      </c>
      <c r="K196" s="191"/>
      <c r="L196" s="36"/>
      <c r="M196" s="192" t="s">
        <v>1</v>
      </c>
      <c r="N196" s="193" t="s">
        <v>44</v>
      </c>
      <c r="O196" s="68"/>
      <c r="P196" s="194">
        <f t="shared" si="21"/>
        <v>0</v>
      </c>
      <c r="Q196" s="194">
        <v>0.00116</v>
      </c>
      <c r="R196" s="194">
        <f t="shared" si="22"/>
        <v>0.0116</v>
      </c>
      <c r="S196" s="194">
        <v>0</v>
      </c>
      <c r="T196" s="195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256</v>
      </c>
      <c r="AT196" s="196" t="s">
        <v>189</v>
      </c>
      <c r="AU196" s="196" t="s">
        <v>89</v>
      </c>
      <c r="AY196" s="14" t="s">
        <v>186</v>
      </c>
      <c r="BE196" s="197">
        <f t="shared" si="24"/>
        <v>0</v>
      </c>
      <c r="BF196" s="197">
        <f t="shared" si="25"/>
        <v>0</v>
      </c>
      <c r="BG196" s="197">
        <f t="shared" si="26"/>
        <v>0</v>
      </c>
      <c r="BH196" s="197">
        <f t="shared" si="27"/>
        <v>0</v>
      </c>
      <c r="BI196" s="197">
        <f t="shared" si="28"/>
        <v>0</v>
      </c>
      <c r="BJ196" s="14" t="s">
        <v>87</v>
      </c>
      <c r="BK196" s="197">
        <f t="shared" si="29"/>
        <v>0</v>
      </c>
      <c r="BL196" s="14" t="s">
        <v>256</v>
      </c>
      <c r="BM196" s="196" t="s">
        <v>384</v>
      </c>
    </row>
    <row r="197" spans="1:65" s="2" customFormat="1" ht="16.5" customHeight="1">
      <c r="A197" s="31"/>
      <c r="B197" s="32"/>
      <c r="C197" s="184" t="s">
        <v>385</v>
      </c>
      <c r="D197" s="184" t="s">
        <v>189</v>
      </c>
      <c r="E197" s="185" t="s">
        <v>386</v>
      </c>
      <c r="F197" s="186" t="s">
        <v>387</v>
      </c>
      <c r="G197" s="187" t="s">
        <v>308</v>
      </c>
      <c r="H197" s="188">
        <v>13</v>
      </c>
      <c r="I197" s="189"/>
      <c r="J197" s="190">
        <f t="shared" si="20"/>
        <v>0</v>
      </c>
      <c r="K197" s="191"/>
      <c r="L197" s="36"/>
      <c r="M197" s="192" t="s">
        <v>1</v>
      </c>
      <c r="N197" s="193" t="s">
        <v>44</v>
      </c>
      <c r="O197" s="68"/>
      <c r="P197" s="194">
        <f t="shared" si="21"/>
        <v>0</v>
      </c>
      <c r="Q197" s="194">
        <v>0.00144</v>
      </c>
      <c r="R197" s="194">
        <f t="shared" si="22"/>
        <v>0.01872</v>
      </c>
      <c r="S197" s="194">
        <v>0</v>
      </c>
      <c r="T197" s="195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256</v>
      </c>
      <c r="AT197" s="196" t="s">
        <v>189</v>
      </c>
      <c r="AU197" s="196" t="s">
        <v>89</v>
      </c>
      <c r="AY197" s="14" t="s">
        <v>186</v>
      </c>
      <c r="BE197" s="197">
        <f t="shared" si="24"/>
        <v>0</v>
      </c>
      <c r="BF197" s="197">
        <f t="shared" si="25"/>
        <v>0</v>
      </c>
      <c r="BG197" s="197">
        <f t="shared" si="26"/>
        <v>0</v>
      </c>
      <c r="BH197" s="197">
        <f t="shared" si="27"/>
        <v>0</v>
      </c>
      <c r="BI197" s="197">
        <f t="shared" si="28"/>
        <v>0</v>
      </c>
      <c r="BJ197" s="14" t="s">
        <v>87</v>
      </c>
      <c r="BK197" s="197">
        <f t="shared" si="29"/>
        <v>0</v>
      </c>
      <c r="BL197" s="14" t="s">
        <v>256</v>
      </c>
      <c r="BM197" s="196" t="s">
        <v>388</v>
      </c>
    </row>
    <row r="198" spans="1:65" s="2" customFormat="1" ht="16.5" customHeight="1">
      <c r="A198" s="31"/>
      <c r="B198" s="32"/>
      <c r="C198" s="184" t="s">
        <v>389</v>
      </c>
      <c r="D198" s="184" t="s">
        <v>189</v>
      </c>
      <c r="E198" s="185" t="s">
        <v>390</v>
      </c>
      <c r="F198" s="186" t="s">
        <v>391</v>
      </c>
      <c r="G198" s="187" t="s">
        <v>192</v>
      </c>
      <c r="H198" s="188">
        <v>10</v>
      </c>
      <c r="I198" s="189"/>
      <c r="J198" s="190">
        <f t="shared" si="20"/>
        <v>0</v>
      </c>
      <c r="K198" s="191"/>
      <c r="L198" s="36"/>
      <c r="M198" s="192" t="s">
        <v>1</v>
      </c>
      <c r="N198" s="193" t="s">
        <v>44</v>
      </c>
      <c r="O198" s="68"/>
      <c r="P198" s="194">
        <f t="shared" si="21"/>
        <v>0</v>
      </c>
      <c r="Q198" s="194">
        <v>8E-05</v>
      </c>
      <c r="R198" s="194">
        <f t="shared" si="22"/>
        <v>0.0008</v>
      </c>
      <c r="S198" s="194">
        <v>0</v>
      </c>
      <c r="T198" s="195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256</v>
      </c>
      <c r="AT198" s="196" t="s">
        <v>189</v>
      </c>
      <c r="AU198" s="196" t="s">
        <v>89</v>
      </c>
      <c r="AY198" s="14" t="s">
        <v>186</v>
      </c>
      <c r="BE198" s="197">
        <f t="shared" si="24"/>
        <v>0</v>
      </c>
      <c r="BF198" s="197">
        <f t="shared" si="25"/>
        <v>0</v>
      </c>
      <c r="BG198" s="197">
        <f t="shared" si="26"/>
        <v>0</v>
      </c>
      <c r="BH198" s="197">
        <f t="shared" si="27"/>
        <v>0</v>
      </c>
      <c r="BI198" s="197">
        <f t="shared" si="28"/>
        <v>0</v>
      </c>
      <c r="BJ198" s="14" t="s">
        <v>87</v>
      </c>
      <c r="BK198" s="197">
        <f t="shared" si="29"/>
        <v>0</v>
      </c>
      <c r="BL198" s="14" t="s">
        <v>256</v>
      </c>
      <c r="BM198" s="196" t="s">
        <v>392</v>
      </c>
    </row>
    <row r="199" spans="1:65" s="2" customFormat="1" ht="21.75" customHeight="1">
      <c r="A199" s="31"/>
      <c r="B199" s="32"/>
      <c r="C199" s="184" t="s">
        <v>393</v>
      </c>
      <c r="D199" s="184" t="s">
        <v>189</v>
      </c>
      <c r="E199" s="185" t="s">
        <v>394</v>
      </c>
      <c r="F199" s="186" t="s">
        <v>395</v>
      </c>
      <c r="G199" s="187" t="s">
        <v>308</v>
      </c>
      <c r="H199" s="188">
        <v>7</v>
      </c>
      <c r="I199" s="189"/>
      <c r="J199" s="190">
        <f t="shared" si="20"/>
        <v>0</v>
      </c>
      <c r="K199" s="191"/>
      <c r="L199" s="36"/>
      <c r="M199" s="192" t="s">
        <v>1</v>
      </c>
      <c r="N199" s="193" t="s">
        <v>44</v>
      </c>
      <c r="O199" s="68"/>
      <c r="P199" s="194">
        <f t="shared" si="21"/>
        <v>0</v>
      </c>
      <c r="Q199" s="194">
        <v>5E-05</v>
      </c>
      <c r="R199" s="194">
        <f t="shared" si="22"/>
        <v>0.00035</v>
      </c>
      <c r="S199" s="194">
        <v>0</v>
      </c>
      <c r="T199" s="195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256</v>
      </c>
      <c r="AT199" s="196" t="s">
        <v>189</v>
      </c>
      <c r="AU199" s="196" t="s">
        <v>89</v>
      </c>
      <c r="AY199" s="14" t="s">
        <v>186</v>
      </c>
      <c r="BE199" s="197">
        <f t="shared" si="24"/>
        <v>0</v>
      </c>
      <c r="BF199" s="197">
        <f t="shared" si="25"/>
        <v>0</v>
      </c>
      <c r="BG199" s="197">
        <f t="shared" si="26"/>
        <v>0</v>
      </c>
      <c r="BH199" s="197">
        <f t="shared" si="27"/>
        <v>0</v>
      </c>
      <c r="BI199" s="197">
        <f t="shared" si="28"/>
        <v>0</v>
      </c>
      <c r="BJ199" s="14" t="s">
        <v>87</v>
      </c>
      <c r="BK199" s="197">
        <f t="shared" si="29"/>
        <v>0</v>
      </c>
      <c r="BL199" s="14" t="s">
        <v>256</v>
      </c>
      <c r="BM199" s="196" t="s">
        <v>396</v>
      </c>
    </row>
    <row r="200" spans="1:65" s="2" customFormat="1" ht="24.2" customHeight="1">
      <c r="A200" s="31"/>
      <c r="B200" s="32"/>
      <c r="C200" s="184" t="s">
        <v>397</v>
      </c>
      <c r="D200" s="184" t="s">
        <v>189</v>
      </c>
      <c r="E200" s="185" t="s">
        <v>398</v>
      </c>
      <c r="F200" s="186" t="s">
        <v>399</v>
      </c>
      <c r="G200" s="187" t="s">
        <v>308</v>
      </c>
      <c r="H200" s="188">
        <v>23</v>
      </c>
      <c r="I200" s="189"/>
      <c r="J200" s="190">
        <f t="shared" si="20"/>
        <v>0</v>
      </c>
      <c r="K200" s="191"/>
      <c r="L200" s="36"/>
      <c r="M200" s="192" t="s">
        <v>1</v>
      </c>
      <c r="N200" s="193" t="s">
        <v>44</v>
      </c>
      <c r="O200" s="68"/>
      <c r="P200" s="194">
        <f t="shared" si="21"/>
        <v>0</v>
      </c>
      <c r="Q200" s="194">
        <v>7E-05</v>
      </c>
      <c r="R200" s="194">
        <f t="shared" si="22"/>
        <v>0.0016099999999999999</v>
      </c>
      <c r="S200" s="194">
        <v>0</v>
      </c>
      <c r="T200" s="195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256</v>
      </c>
      <c r="AT200" s="196" t="s">
        <v>189</v>
      </c>
      <c r="AU200" s="196" t="s">
        <v>89</v>
      </c>
      <c r="AY200" s="14" t="s">
        <v>186</v>
      </c>
      <c r="BE200" s="197">
        <f t="shared" si="24"/>
        <v>0</v>
      </c>
      <c r="BF200" s="197">
        <f t="shared" si="25"/>
        <v>0</v>
      </c>
      <c r="BG200" s="197">
        <f t="shared" si="26"/>
        <v>0</v>
      </c>
      <c r="BH200" s="197">
        <f t="shared" si="27"/>
        <v>0</v>
      </c>
      <c r="BI200" s="197">
        <f t="shared" si="28"/>
        <v>0</v>
      </c>
      <c r="BJ200" s="14" t="s">
        <v>87</v>
      </c>
      <c r="BK200" s="197">
        <f t="shared" si="29"/>
        <v>0</v>
      </c>
      <c r="BL200" s="14" t="s">
        <v>256</v>
      </c>
      <c r="BM200" s="196" t="s">
        <v>400</v>
      </c>
    </row>
    <row r="201" spans="1:65" s="2" customFormat="1" ht="16.5" customHeight="1">
      <c r="A201" s="31"/>
      <c r="B201" s="32"/>
      <c r="C201" s="184" t="s">
        <v>401</v>
      </c>
      <c r="D201" s="184" t="s">
        <v>189</v>
      </c>
      <c r="E201" s="185" t="s">
        <v>402</v>
      </c>
      <c r="F201" s="186" t="s">
        <v>403</v>
      </c>
      <c r="G201" s="187" t="s">
        <v>192</v>
      </c>
      <c r="H201" s="188">
        <v>7</v>
      </c>
      <c r="I201" s="189"/>
      <c r="J201" s="190">
        <f t="shared" si="20"/>
        <v>0</v>
      </c>
      <c r="K201" s="191"/>
      <c r="L201" s="36"/>
      <c r="M201" s="192" t="s">
        <v>1</v>
      </c>
      <c r="N201" s="193" t="s">
        <v>44</v>
      </c>
      <c r="O201" s="68"/>
      <c r="P201" s="194">
        <f t="shared" si="21"/>
        <v>0</v>
      </c>
      <c r="Q201" s="194">
        <v>0</v>
      </c>
      <c r="R201" s="194">
        <f t="shared" si="22"/>
        <v>0</v>
      </c>
      <c r="S201" s="194">
        <v>0</v>
      </c>
      <c r="T201" s="195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256</v>
      </c>
      <c r="AT201" s="196" t="s">
        <v>189</v>
      </c>
      <c r="AU201" s="196" t="s">
        <v>89</v>
      </c>
      <c r="AY201" s="14" t="s">
        <v>186</v>
      </c>
      <c r="BE201" s="197">
        <f t="shared" si="24"/>
        <v>0</v>
      </c>
      <c r="BF201" s="197">
        <f t="shared" si="25"/>
        <v>0</v>
      </c>
      <c r="BG201" s="197">
        <f t="shared" si="26"/>
        <v>0</v>
      </c>
      <c r="BH201" s="197">
        <f t="shared" si="27"/>
        <v>0</v>
      </c>
      <c r="BI201" s="197">
        <f t="shared" si="28"/>
        <v>0</v>
      </c>
      <c r="BJ201" s="14" t="s">
        <v>87</v>
      </c>
      <c r="BK201" s="197">
        <f t="shared" si="29"/>
        <v>0</v>
      </c>
      <c r="BL201" s="14" t="s">
        <v>256</v>
      </c>
      <c r="BM201" s="196" t="s">
        <v>404</v>
      </c>
    </row>
    <row r="202" spans="1:65" s="2" customFormat="1" ht="16.5" customHeight="1">
      <c r="A202" s="31"/>
      <c r="B202" s="32"/>
      <c r="C202" s="184" t="s">
        <v>405</v>
      </c>
      <c r="D202" s="184" t="s">
        <v>189</v>
      </c>
      <c r="E202" s="185" t="s">
        <v>406</v>
      </c>
      <c r="F202" s="186" t="s">
        <v>407</v>
      </c>
      <c r="G202" s="187" t="s">
        <v>192</v>
      </c>
      <c r="H202" s="188">
        <v>2</v>
      </c>
      <c r="I202" s="189"/>
      <c r="J202" s="190">
        <f t="shared" si="20"/>
        <v>0</v>
      </c>
      <c r="K202" s="191"/>
      <c r="L202" s="36"/>
      <c r="M202" s="192" t="s">
        <v>1</v>
      </c>
      <c r="N202" s="193" t="s">
        <v>44</v>
      </c>
      <c r="O202" s="68"/>
      <c r="P202" s="194">
        <f t="shared" si="21"/>
        <v>0</v>
      </c>
      <c r="Q202" s="194">
        <v>0</v>
      </c>
      <c r="R202" s="194">
        <f t="shared" si="22"/>
        <v>0</v>
      </c>
      <c r="S202" s="194">
        <v>0</v>
      </c>
      <c r="T202" s="195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256</v>
      </c>
      <c r="AT202" s="196" t="s">
        <v>189</v>
      </c>
      <c r="AU202" s="196" t="s">
        <v>89</v>
      </c>
      <c r="AY202" s="14" t="s">
        <v>186</v>
      </c>
      <c r="BE202" s="197">
        <f t="shared" si="24"/>
        <v>0</v>
      </c>
      <c r="BF202" s="197">
        <f t="shared" si="25"/>
        <v>0</v>
      </c>
      <c r="BG202" s="197">
        <f t="shared" si="26"/>
        <v>0</v>
      </c>
      <c r="BH202" s="197">
        <f t="shared" si="27"/>
        <v>0</v>
      </c>
      <c r="BI202" s="197">
        <f t="shared" si="28"/>
        <v>0</v>
      </c>
      <c r="BJ202" s="14" t="s">
        <v>87</v>
      </c>
      <c r="BK202" s="197">
        <f t="shared" si="29"/>
        <v>0</v>
      </c>
      <c r="BL202" s="14" t="s">
        <v>256</v>
      </c>
      <c r="BM202" s="196" t="s">
        <v>408</v>
      </c>
    </row>
    <row r="203" spans="1:65" s="2" customFormat="1" ht="16.5" customHeight="1">
      <c r="A203" s="31"/>
      <c r="B203" s="32"/>
      <c r="C203" s="184" t="s">
        <v>409</v>
      </c>
      <c r="D203" s="184" t="s">
        <v>189</v>
      </c>
      <c r="E203" s="185" t="s">
        <v>410</v>
      </c>
      <c r="F203" s="186" t="s">
        <v>411</v>
      </c>
      <c r="G203" s="187" t="s">
        <v>192</v>
      </c>
      <c r="H203" s="188">
        <v>7</v>
      </c>
      <c r="I203" s="189"/>
      <c r="J203" s="190">
        <f t="shared" si="20"/>
        <v>0</v>
      </c>
      <c r="K203" s="191"/>
      <c r="L203" s="36"/>
      <c r="M203" s="192" t="s">
        <v>1</v>
      </c>
      <c r="N203" s="193" t="s">
        <v>44</v>
      </c>
      <c r="O203" s="68"/>
      <c r="P203" s="194">
        <f t="shared" si="21"/>
        <v>0</v>
      </c>
      <c r="Q203" s="194">
        <v>0.00017</v>
      </c>
      <c r="R203" s="194">
        <f t="shared" si="22"/>
        <v>0.00119</v>
      </c>
      <c r="S203" s="194">
        <v>0</v>
      </c>
      <c r="T203" s="195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256</v>
      </c>
      <c r="AT203" s="196" t="s">
        <v>189</v>
      </c>
      <c r="AU203" s="196" t="s">
        <v>89</v>
      </c>
      <c r="AY203" s="14" t="s">
        <v>186</v>
      </c>
      <c r="BE203" s="197">
        <f t="shared" si="24"/>
        <v>0</v>
      </c>
      <c r="BF203" s="197">
        <f t="shared" si="25"/>
        <v>0</v>
      </c>
      <c r="BG203" s="197">
        <f t="shared" si="26"/>
        <v>0</v>
      </c>
      <c r="BH203" s="197">
        <f t="shared" si="27"/>
        <v>0</v>
      </c>
      <c r="BI203" s="197">
        <f t="shared" si="28"/>
        <v>0</v>
      </c>
      <c r="BJ203" s="14" t="s">
        <v>87</v>
      </c>
      <c r="BK203" s="197">
        <f t="shared" si="29"/>
        <v>0</v>
      </c>
      <c r="BL203" s="14" t="s">
        <v>256</v>
      </c>
      <c r="BM203" s="196" t="s">
        <v>412</v>
      </c>
    </row>
    <row r="204" spans="1:65" s="2" customFormat="1" ht="16.5" customHeight="1">
      <c r="A204" s="31"/>
      <c r="B204" s="32"/>
      <c r="C204" s="184" t="s">
        <v>413</v>
      </c>
      <c r="D204" s="184" t="s">
        <v>189</v>
      </c>
      <c r="E204" s="185" t="s">
        <v>414</v>
      </c>
      <c r="F204" s="186" t="s">
        <v>415</v>
      </c>
      <c r="G204" s="187" t="s">
        <v>192</v>
      </c>
      <c r="H204" s="188">
        <v>1</v>
      </c>
      <c r="I204" s="189"/>
      <c r="J204" s="190">
        <f t="shared" si="20"/>
        <v>0</v>
      </c>
      <c r="K204" s="191"/>
      <c r="L204" s="36"/>
      <c r="M204" s="192" t="s">
        <v>1</v>
      </c>
      <c r="N204" s="193" t="s">
        <v>44</v>
      </c>
      <c r="O204" s="68"/>
      <c r="P204" s="194">
        <f t="shared" si="21"/>
        <v>0</v>
      </c>
      <c r="Q204" s="194">
        <v>0</v>
      </c>
      <c r="R204" s="194">
        <f t="shared" si="22"/>
        <v>0</v>
      </c>
      <c r="S204" s="194">
        <v>0.00053</v>
      </c>
      <c r="T204" s="195">
        <f t="shared" si="23"/>
        <v>0.00053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256</v>
      </c>
      <c r="AT204" s="196" t="s">
        <v>189</v>
      </c>
      <c r="AU204" s="196" t="s">
        <v>89</v>
      </c>
      <c r="AY204" s="14" t="s">
        <v>186</v>
      </c>
      <c r="BE204" s="197">
        <f t="shared" si="24"/>
        <v>0</v>
      </c>
      <c r="BF204" s="197">
        <f t="shared" si="25"/>
        <v>0</v>
      </c>
      <c r="BG204" s="197">
        <f t="shared" si="26"/>
        <v>0</v>
      </c>
      <c r="BH204" s="197">
        <f t="shared" si="27"/>
        <v>0</v>
      </c>
      <c r="BI204" s="197">
        <f t="shared" si="28"/>
        <v>0</v>
      </c>
      <c r="BJ204" s="14" t="s">
        <v>87</v>
      </c>
      <c r="BK204" s="197">
        <f t="shared" si="29"/>
        <v>0</v>
      </c>
      <c r="BL204" s="14" t="s">
        <v>256</v>
      </c>
      <c r="BM204" s="196" t="s">
        <v>416</v>
      </c>
    </row>
    <row r="205" spans="1:65" s="2" customFormat="1" ht="16.5" customHeight="1">
      <c r="A205" s="31"/>
      <c r="B205" s="32"/>
      <c r="C205" s="184" t="s">
        <v>417</v>
      </c>
      <c r="D205" s="184" t="s">
        <v>189</v>
      </c>
      <c r="E205" s="185" t="s">
        <v>418</v>
      </c>
      <c r="F205" s="186" t="s">
        <v>419</v>
      </c>
      <c r="G205" s="187" t="s">
        <v>192</v>
      </c>
      <c r="H205" s="188">
        <v>1</v>
      </c>
      <c r="I205" s="189"/>
      <c r="J205" s="190">
        <f t="shared" si="20"/>
        <v>0</v>
      </c>
      <c r="K205" s="191"/>
      <c r="L205" s="36"/>
      <c r="M205" s="192" t="s">
        <v>1</v>
      </c>
      <c r="N205" s="193" t="s">
        <v>44</v>
      </c>
      <c r="O205" s="68"/>
      <c r="P205" s="194">
        <f t="shared" si="21"/>
        <v>0</v>
      </c>
      <c r="Q205" s="194">
        <v>0.0004</v>
      </c>
      <c r="R205" s="194">
        <f t="shared" si="22"/>
        <v>0.0004</v>
      </c>
      <c r="S205" s="194">
        <v>0</v>
      </c>
      <c r="T205" s="195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256</v>
      </c>
      <c r="AT205" s="196" t="s">
        <v>189</v>
      </c>
      <c r="AU205" s="196" t="s">
        <v>89</v>
      </c>
      <c r="AY205" s="14" t="s">
        <v>186</v>
      </c>
      <c r="BE205" s="197">
        <f t="shared" si="24"/>
        <v>0</v>
      </c>
      <c r="BF205" s="197">
        <f t="shared" si="25"/>
        <v>0</v>
      </c>
      <c r="BG205" s="197">
        <f t="shared" si="26"/>
        <v>0</v>
      </c>
      <c r="BH205" s="197">
        <f t="shared" si="27"/>
        <v>0</v>
      </c>
      <c r="BI205" s="197">
        <f t="shared" si="28"/>
        <v>0</v>
      </c>
      <c r="BJ205" s="14" t="s">
        <v>87</v>
      </c>
      <c r="BK205" s="197">
        <f t="shared" si="29"/>
        <v>0</v>
      </c>
      <c r="BL205" s="14" t="s">
        <v>256</v>
      </c>
      <c r="BM205" s="196" t="s">
        <v>420</v>
      </c>
    </row>
    <row r="206" spans="1:65" s="2" customFormat="1" ht="16.5" customHeight="1">
      <c r="A206" s="31"/>
      <c r="B206" s="32"/>
      <c r="C206" s="184" t="s">
        <v>421</v>
      </c>
      <c r="D206" s="184" t="s">
        <v>189</v>
      </c>
      <c r="E206" s="185" t="s">
        <v>422</v>
      </c>
      <c r="F206" s="186" t="s">
        <v>423</v>
      </c>
      <c r="G206" s="187" t="s">
        <v>308</v>
      </c>
      <c r="H206" s="188">
        <v>30</v>
      </c>
      <c r="I206" s="189"/>
      <c r="J206" s="190">
        <f t="shared" si="20"/>
        <v>0</v>
      </c>
      <c r="K206" s="191"/>
      <c r="L206" s="36"/>
      <c r="M206" s="192" t="s">
        <v>1</v>
      </c>
      <c r="N206" s="193" t="s">
        <v>44</v>
      </c>
      <c r="O206" s="68"/>
      <c r="P206" s="194">
        <f t="shared" si="21"/>
        <v>0</v>
      </c>
      <c r="Q206" s="194">
        <v>0.00019</v>
      </c>
      <c r="R206" s="194">
        <f t="shared" si="22"/>
        <v>0.0057</v>
      </c>
      <c r="S206" s="194">
        <v>0</v>
      </c>
      <c r="T206" s="195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256</v>
      </c>
      <c r="AT206" s="196" t="s">
        <v>189</v>
      </c>
      <c r="AU206" s="196" t="s">
        <v>89</v>
      </c>
      <c r="AY206" s="14" t="s">
        <v>186</v>
      </c>
      <c r="BE206" s="197">
        <f t="shared" si="24"/>
        <v>0</v>
      </c>
      <c r="BF206" s="197">
        <f t="shared" si="25"/>
        <v>0</v>
      </c>
      <c r="BG206" s="197">
        <f t="shared" si="26"/>
        <v>0</v>
      </c>
      <c r="BH206" s="197">
        <f t="shared" si="27"/>
        <v>0</v>
      </c>
      <c r="BI206" s="197">
        <f t="shared" si="28"/>
        <v>0</v>
      </c>
      <c r="BJ206" s="14" t="s">
        <v>87</v>
      </c>
      <c r="BK206" s="197">
        <f t="shared" si="29"/>
        <v>0</v>
      </c>
      <c r="BL206" s="14" t="s">
        <v>256</v>
      </c>
      <c r="BM206" s="196" t="s">
        <v>424</v>
      </c>
    </row>
    <row r="207" spans="1:65" s="2" customFormat="1" ht="16.5" customHeight="1">
      <c r="A207" s="31"/>
      <c r="B207" s="32"/>
      <c r="C207" s="184" t="s">
        <v>425</v>
      </c>
      <c r="D207" s="184" t="s">
        <v>189</v>
      </c>
      <c r="E207" s="185" t="s">
        <v>426</v>
      </c>
      <c r="F207" s="186" t="s">
        <v>427</v>
      </c>
      <c r="G207" s="187" t="s">
        <v>308</v>
      </c>
      <c r="H207" s="188">
        <v>30</v>
      </c>
      <c r="I207" s="189"/>
      <c r="J207" s="190">
        <f t="shared" si="20"/>
        <v>0</v>
      </c>
      <c r="K207" s="191"/>
      <c r="L207" s="36"/>
      <c r="M207" s="192" t="s">
        <v>1</v>
      </c>
      <c r="N207" s="193" t="s">
        <v>44</v>
      </c>
      <c r="O207" s="68"/>
      <c r="P207" s="194">
        <f t="shared" si="21"/>
        <v>0</v>
      </c>
      <c r="Q207" s="194">
        <v>1E-05</v>
      </c>
      <c r="R207" s="194">
        <f t="shared" si="22"/>
        <v>0.00030000000000000003</v>
      </c>
      <c r="S207" s="194">
        <v>0</v>
      </c>
      <c r="T207" s="195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256</v>
      </c>
      <c r="AT207" s="196" t="s">
        <v>189</v>
      </c>
      <c r="AU207" s="196" t="s">
        <v>89</v>
      </c>
      <c r="AY207" s="14" t="s">
        <v>186</v>
      </c>
      <c r="BE207" s="197">
        <f t="shared" si="24"/>
        <v>0</v>
      </c>
      <c r="BF207" s="197">
        <f t="shared" si="25"/>
        <v>0</v>
      </c>
      <c r="BG207" s="197">
        <f t="shared" si="26"/>
        <v>0</v>
      </c>
      <c r="BH207" s="197">
        <f t="shared" si="27"/>
        <v>0</v>
      </c>
      <c r="BI207" s="197">
        <f t="shared" si="28"/>
        <v>0</v>
      </c>
      <c r="BJ207" s="14" t="s">
        <v>87</v>
      </c>
      <c r="BK207" s="197">
        <f t="shared" si="29"/>
        <v>0</v>
      </c>
      <c r="BL207" s="14" t="s">
        <v>256</v>
      </c>
      <c r="BM207" s="196" t="s">
        <v>428</v>
      </c>
    </row>
    <row r="208" spans="1:65" s="2" customFormat="1" ht="16.5" customHeight="1">
      <c r="A208" s="31"/>
      <c r="B208" s="32"/>
      <c r="C208" s="184" t="s">
        <v>429</v>
      </c>
      <c r="D208" s="184" t="s">
        <v>189</v>
      </c>
      <c r="E208" s="185" t="s">
        <v>430</v>
      </c>
      <c r="F208" s="186" t="s">
        <v>431</v>
      </c>
      <c r="G208" s="187" t="s">
        <v>270</v>
      </c>
      <c r="H208" s="188">
        <v>0.058</v>
      </c>
      <c r="I208" s="189"/>
      <c r="J208" s="190">
        <f t="shared" si="20"/>
        <v>0</v>
      </c>
      <c r="K208" s="191"/>
      <c r="L208" s="36"/>
      <c r="M208" s="192" t="s">
        <v>1</v>
      </c>
      <c r="N208" s="193" t="s">
        <v>44</v>
      </c>
      <c r="O208" s="68"/>
      <c r="P208" s="194">
        <f t="shared" si="21"/>
        <v>0</v>
      </c>
      <c r="Q208" s="194">
        <v>0</v>
      </c>
      <c r="R208" s="194">
        <f t="shared" si="22"/>
        <v>0</v>
      </c>
      <c r="S208" s="194">
        <v>0</v>
      </c>
      <c r="T208" s="195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256</v>
      </c>
      <c r="AT208" s="196" t="s">
        <v>189</v>
      </c>
      <c r="AU208" s="196" t="s">
        <v>89</v>
      </c>
      <c r="AY208" s="14" t="s">
        <v>186</v>
      </c>
      <c r="BE208" s="197">
        <f t="shared" si="24"/>
        <v>0</v>
      </c>
      <c r="BF208" s="197">
        <f t="shared" si="25"/>
        <v>0</v>
      </c>
      <c r="BG208" s="197">
        <f t="shared" si="26"/>
        <v>0</v>
      </c>
      <c r="BH208" s="197">
        <f t="shared" si="27"/>
        <v>0</v>
      </c>
      <c r="BI208" s="197">
        <f t="shared" si="28"/>
        <v>0</v>
      </c>
      <c r="BJ208" s="14" t="s">
        <v>87</v>
      </c>
      <c r="BK208" s="197">
        <f t="shared" si="29"/>
        <v>0</v>
      </c>
      <c r="BL208" s="14" t="s">
        <v>256</v>
      </c>
      <c r="BM208" s="196" t="s">
        <v>432</v>
      </c>
    </row>
    <row r="209" spans="1:65" s="2" customFormat="1" ht="16.5" customHeight="1">
      <c r="A209" s="31"/>
      <c r="B209" s="32"/>
      <c r="C209" s="184" t="s">
        <v>433</v>
      </c>
      <c r="D209" s="184" t="s">
        <v>189</v>
      </c>
      <c r="E209" s="185" t="s">
        <v>434</v>
      </c>
      <c r="F209" s="186" t="s">
        <v>435</v>
      </c>
      <c r="G209" s="187" t="s">
        <v>270</v>
      </c>
      <c r="H209" s="188">
        <v>0.058</v>
      </c>
      <c r="I209" s="189"/>
      <c r="J209" s="190">
        <f t="shared" si="20"/>
        <v>0</v>
      </c>
      <c r="K209" s="191"/>
      <c r="L209" s="36"/>
      <c r="M209" s="192" t="s">
        <v>1</v>
      </c>
      <c r="N209" s="193" t="s">
        <v>44</v>
      </c>
      <c r="O209" s="68"/>
      <c r="P209" s="194">
        <f t="shared" si="21"/>
        <v>0</v>
      </c>
      <c r="Q209" s="194">
        <v>0</v>
      </c>
      <c r="R209" s="194">
        <f t="shared" si="22"/>
        <v>0</v>
      </c>
      <c r="S209" s="194">
        <v>0</v>
      </c>
      <c r="T209" s="195">
        <f t="shared" si="2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256</v>
      </c>
      <c r="AT209" s="196" t="s">
        <v>189</v>
      </c>
      <c r="AU209" s="196" t="s">
        <v>89</v>
      </c>
      <c r="AY209" s="14" t="s">
        <v>186</v>
      </c>
      <c r="BE209" s="197">
        <f t="shared" si="24"/>
        <v>0</v>
      </c>
      <c r="BF209" s="197">
        <f t="shared" si="25"/>
        <v>0</v>
      </c>
      <c r="BG209" s="197">
        <f t="shared" si="26"/>
        <v>0</v>
      </c>
      <c r="BH209" s="197">
        <f t="shared" si="27"/>
        <v>0</v>
      </c>
      <c r="BI209" s="197">
        <f t="shared" si="28"/>
        <v>0</v>
      </c>
      <c r="BJ209" s="14" t="s">
        <v>87</v>
      </c>
      <c r="BK209" s="197">
        <f t="shared" si="29"/>
        <v>0</v>
      </c>
      <c r="BL209" s="14" t="s">
        <v>256</v>
      </c>
      <c r="BM209" s="196" t="s">
        <v>436</v>
      </c>
    </row>
    <row r="210" spans="1:65" s="2" customFormat="1" ht="16.5" customHeight="1">
      <c r="A210" s="31"/>
      <c r="B210" s="32"/>
      <c r="C210" s="184" t="s">
        <v>437</v>
      </c>
      <c r="D210" s="184" t="s">
        <v>189</v>
      </c>
      <c r="E210" s="185" t="s">
        <v>438</v>
      </c>
      <c r="F210" s="186" t="s">
        <v>439</v>
      </c>
      <c r="G210" s="187" t="s">
        <v>270</v>
      </c>
      <c r="H210" s="188">
        <v>0.058</v>
      </c>
      <c r="I210" s="189"/>
      <c r="J210" s="190">
        <f t="shared" si="20"/>
        <v>0</v>
      </c>
      <c r="K210" s="191"/>
      <c r="L210" s="36"/>
      <c r="M210" s="192" t="s">
        <v>1</v>
      </c>
      <c r="N210" s="193" t="s">
        <v>44</v>
      </c>
      <c r="O210" s="68"/>
      <c r="P210" s="194">
        <f t="shared" si="21"/>
        <v>0</v>
      </c>
      <c r="Q210" s="194">
        <v>0</v>
      </c>
      <c r="R210" s="194">
        <f t="shared" si="22"/>
        <v>0</v>
      </c>
      <c r="S210" s="194">
        <v>0</v>
      </c>
      <c r="T210" s="195">
        <f t="shared" si="2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256</v>
      </c>
      <c r="AT210" s="196" t="s">
        <v>189</v>
      </c>
      <c r="AU210" s="196" t="s">
        <v>89</v>
      </c>
      <c r="AY210" s="14" t="s">
        <v>186</v>
      </c>
      <c r="BE210" s="197">
        <f t="shared" si="24"/>
        <v>0</v>
      </c>
      <c r="BF210" s="197">
        <f t="shared" si="25"/>
        <v>0</v>
      </c>
      <c r="BG210" s="197">
        <f t="shared" si="26"/>
        <v>0</v>
      </c>
      <c r="BH210" s="197">
        <f t="shared" si="27"/>
        <v>0</v>
      </c>
      <c r="BI210" s="197">
        <f t="shared" si="28"/>
        <v>0</v>
      </c>
      <c r="BJ210" s="14" t="s">
        <v>87</v>
      </c>
      <c r="BK210" s="197">
        <f t="shared" si="29"/>
        <v>0</v>
      </c>
      <c r="BL210" s="14" t="s">
        <v>256</v>
      </c>
      <c r="BM210" s="196" t="s">
        <v>440</v>
      </c>
    </row>
    <row r="211" spans="2:63" s="12" customFormat="1" ht="22.9" customHeight="1">
      <c r="B211" s="168"/>
      <c r="C211" s="169"/>
      <c r="D211" s="170" t="s">
        <v>78</v>
      </c>
      <c r="E211" s="182" t="s">
        <v>441</v>
      </c>
      <c r="F211" s="182" t="s">
        <v>442</v>
      </c>
      <c r="G211" s="169"/>
      <c r="H211" s="169"/>
      <c r="I211" s="172"/>
      <c r="J211" s="183">
        <f>BK211</f>
        <v>0</v>
      </c>
      <c r="K211" s="169"/>
      <c r="L211" s="174"/>
      <c r="M211" s="175"/>
      <c r="N211" s="176"/>
      <c r="O211" s="176"/>
      <c r="P211" s="177">
        <f>SUM(P212:P229)</f>
        <v>0</v>
      </c>
      <c r="Q211" s="176"/>
      <c r="R211" s="177">
        <f>SUM(R212:R229)</f>
        <v>0.02164</v>
      </c>
      <c r="S211" s="176"/>
      <c r="T211" s="178">
        <f>SUM(T212:T229)</f>
        <v>0.02187</v>
      </c>
      <c r="AR211" s="179" t="s">
        <v>89</v>
      </c>
      <c r="AT211" s="180" t="s">
        <v>78</v>
      </c>
      <c r="AU211" s="180" t="s">
        <v>87</v>
      </c>
      <c r="AY211" s="179" t="s">
        <v>186</v>
      </c>
      <c r="BK211" s="181">
        <f>SUM(BK212:BK229)</f>
        <v>0</v>
      </c>
    </row>
    <row r="212" spans="1:65" s="2" customFormat="1" ht="16.5" customHeight="1">
      <c r="A212" s="31"/>
      <c r="B212" s="32"/>
      <c r="C212" s="184" t="s">
        <v>443</v>
      </c>
      <c r="D212" s="184" t="s">
        <v>189</v>
      </c>
      <c r="E212" s="185" t="s">
        <v>444</v>
      </c>
      <c r="F212" s="186" t="s">
        <v>445</v>
      </c>
      <c r="G212" s="187" t="s">
        <v>371</v>
      </c>
      <c r="H212" s="188">
        <v>1</v>
      </c>
      <c r="I212" s="189"/>
      <c r="J212" s="190">
        <f>ROUND(I212*H212,1)</f>
        <v>0</v>
      </c>
      <c r="K212" s="191"/>
      <c r="L212" s="36"/>
      <c r="M212" s="192" t="s">
        <v>1</v>
      </c>
      <c r="N212" s="193" t="s">
        <v>44</v>
      </c>
      <c r="O212" s="68"/>
      <c r="P212" s="194">
        <f>O212*H212</f>
        <v>0</v>
      </c>
      <c r="Q212" s="194">
        <v>0</v>
      </c>
      <c r="R212" s="194">
        <f>Q212*H212</f>
        <v>0</v>
      </c>
      <c r="S212" s="194">
        <v>0.01946</v>
      </c>
      <c r="T212" s="195">
        <f>S212*H212</f>
        <v>0.01946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256</v>
      </c>
      <c r="AT212" s="196" t="s">
        <v>189</v>
      </c>
      <c r="AU212" s="196" t="s">
        <v>89</v>
      </c>
      <c r="AY212" s="14" t="s">
        <v>186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14" t="s">
        <v>87</v>
      </c>
      <c r="BK212" s="197">
        <f>ROUND(I212*H212,1)</f>
        <v>0</v>
      </c>
      <c r="BL212" s="14" t="s">
        <v>256</v>
      </c>
      <c r="BM212" s="196" t="s">
        <v>446</v>
      </c>
    </row>
    <row r="213" spans="1:65" s="2" customFormat="1" ht="16.5" customHeight="1">
      <c r="A213" s="31"/>
      <c r="B213" s="32"/>
      <c r="C213" s="184" t="s">
        <v>447</v>
      </c>
      <c r="D213" s="184" t="s">
        <v>189</v>
      </c>
      <c r="E213" s="185" t="s">
        <v>448</v>
      </c>
      <c r="F213" s="186" t="s">
        <v>449</v>
      </c>
      <c r="G213" s="187" t="s">
        <v>371</v>
      </c>
      <c r="H213" s="188">
        <v>1</v>
      </c>
      <c r="I213" s="189"/>
      <c r="J213" s="190">
        <f>ROUND(I213*H213,1)</f>
        <v>0</v>
      </c>
      <c r="K213" s="191"/>
      <c r="L213" s="36"/>
      <c r="M213" s="192" t="s">
        <v>1</v>
      </c>
      <c r="N213" s="193" t="s">
        <v>44</v>
      </c>
      <c r="O213" s="68"/>
      <c r="P213" s="194">
        <f>O213*H213</f>
        <v>0</v>
      </c>
      <c r="Q213" s="194">
        <v>0.01773</v>
      </c>
      <c r="R213" s="194">
        <f>Q213*H213</f>
        <v>0.01773</v>
      </c>
      <c r="S213" s="194">
        <v>0</v>
      </c>
      <c r="T213" s="19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256</v>
      </c>
      <c r="AT213" s="196" t="s">
        <v>189</v>
      </c>
      <c r="AU213" s="196" t="s">
        <v>89</v>
      </c>
      <c r="AY213" s="14" t="s">
        <v>186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4" t="s">
        <v>87</v>
      </c>
      <c r="BK213" s="197">
        <f>ROUND(I213*H213,1)</f>
        <v>0</v>
      </c>
      <c r="BL213" s="14" t="s">
        <v>256</v>
      </c>
      <c r="BM213" s="196" t="s">
        <v>450</v>
      </c>
    </row>
    <row r="214" spans="1:47" s="2" customFormat="1" ht="19.5">
      <c r="A214" s="31"/>
      <c r="B214" s="32"/>
      <c r="C214" s="33"/>
      <c r="D214" s="198" t="s">
        <v>206</v>
      </c>
      <c r="E214" s="33"/>
      <c r="F214" s="199" t="s">
        <v>451</v>
      </c>
      <c r="G214" s="33"/>
      <c r="H214" s="33"/>
      <c r="I214" s="200"/>
      <c r="J214" s="33"/>
      <c r="K214" s="33"/>
      <c r="L214" s="36"/>
      <c r="M214" s="201"/>
      <c r="N214" s="202"/>
      <c r="O214" s="68"/>
      <c r="P214" s="68"/>
      <c r="Q214" s="68"/>
      <c r="R214" s="68"/>
      <c r="S214" s="68"/>
      <c r="T214" s="69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4" t="s">
        <v>206</v>
      </c>
      <c r="AU214" s="14" t="s">
        <v>89</v>
      </c>
    </row>
    <row r="215" spans="1:65" s="2" customFormat="1" ht="16.5" customHeight="1">
      <c r="A215" s="31"/>
      <c r="B215" s="32"/>
      <c r="C215" s="184" t="s">
        <v>452</v>
      </c>
      <c r="D215" s="184" t="s">
        <v>189</v>
      </c>
      <c r="E215" s="185" t="s">
        <v>453</v>
      </c>
      <c r="F215" s="186" t="s">
        <v>454</v>
      </c>
      <c r="G215" s="187" t="s">
        <v>371</v>
      </c>
      <c r="H215" s="188">
        <v>1</v>
      </c>
      <c r="I215" s="189"/>
      <c r="J215" s="190">
        <f>ROUND(I215*H215,1)</f>
        <v>0</v>
      </c>
      <c r="K215" s="191"/>
      <c r="L215" s="36"/>
      <c r="M215" s="192" t="s">
        <v>1</v>
      </c>
      <c r="N215" s="193" t="s">
        <v>44</v>
      </c>
      <c r="O215" s="68"/>
      <c r="P215" s="194">
        <f>O215*H215</f>
        <v>0</v>
      </c>
      <c r="Q215" s="194">
        <v>0.00052</v>
      </c>
      <c r="R215" s="194">
        <f>Q215*H215</f>
        <v>0.00052</v>
      </c>
      <c r="S215" s="194">
        <v>0</v>
      </c>
      <c r="T215" s="19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256</v>
      </c>
      <c r="AT215" s="196" t="s">
        <v>189</v>
      </c>
      <c r="AU215" s="196" t="s">
        <v>89</v>
      </c>
      <c r="AY215" s="14" t="s">
        <v>186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4" t="s">
        <v>87</v>
      </c>
      <c r="BK215" s="197">
        <f>ROUND(I215*H215,1)</f>
        <v>0</v>
      </c>
      <c r="BL215" s="14" t="s">
        <v>256</v>
      </c>
      <c r="BM215" s="196" t="s">
        <v>455</v>
      </c>
    </row>
    <row r="216" spans="1:47" s="2" customFormat="1" ht="19.5">
      <c r="A216" s="31"/>
      <c r="B216" s="32"/>
      <c r="C216" s="33"/>
      <c r="D216" s="198" t="s">
        <v>206</v>
      </c>
      <c r="E216" s="33"/>
      <c r="F216" s="199" t="s">
        <v>456</v>
      </c>
      <c r="G216" s="33"/>
      <c r="H216" s="33"/>
      <c r="I216" s="200"/>
      <c r="J216" s="33"/>
      <c r="K216" s="33"/>
      <c r="L216" s="36"/>
      <c r="M216" s="201"/>
      <c r="N216" s="202"/>
      <c r="O216" s="68"/>
      <c r="P216" s="68"/>
      <c r="Q216" s="68"/>
      <c r="R216" s="68"/>
      <c r="S216" s="68"/>
      <c r="T216" s="69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4" t="s">
        <v>206</v>
      </c>
      <c r="AU216" s="14" t="s">
        <v>89</v>
      </c>
    </row>
    <row r="217" spans="1:65" s="2" customFormat="1" ht="16.5" customHeight="1">
      <c r="A217" s="31"/>
      <c r="B217" s="32"/>
      <c r="C217" s="184" t="s">
        <v>457</v>
      </c>
      <c r="D217" s="184" t="s">
        <v>189</v>
      </c>
      <c r="E217" s="185" t="s">
        <v>458</v>
      </c>
      <c r="F217" s="186" t="s">
        <v>459</v>
      </c>
      <c r="G217" s="187" t="s">
        <v>371</v>
      </c>
      <c r="H217" s="188">
        <v>1</v>
      </c>
      <c r="I217" s="189"/>
      <c r="J217" s="190">
        <f>ROUND(I217*H217,1)</f>
        <v>0</v>
      </c>
      <c r="K217" s="191"/>
      <c r="L217" s="36"/>
      <c r="M217" s="192" t="s">
        <v>1</v>
      </c>
      <c r="N217" s="193" t="s">
        <v>44</v>
      </c>
      <c r="O217" s="68"/>
      <c r="P217" s="194">
        <f>O217*H217</f>
        <v>0</v>
      </c>
      <c r="Q217" s="194">
        <v>0.00052</v>
      </c>
      <c r="R217" s="194">
        <f>Q217*H217</f>
        <v>0.00052</v>
      </c>
      <c r="S217" s="194">
        <v>0</v>
      </c>
      <c r="T217" s="19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256</v>
      </c>
      <c r="AT217" s="196" t="s">
        <v>189</v>
      </c>
      <c r="AU217" s="196" t="s">
        <v>89</v>
      </c>
      <c r="AY217" s="14" t="s">
        <v>186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4" t="s">
        <v>87</v>
      </c>
      <c r="BK217" s="197">
        <f>ROUND(I217*H217,1)</f>
        <v>0</v>
      </c>
      <c r="BL217" s="14" t="s">
        <v>256</v>
      </c>
      <c r="BM217" s="196" t="s">
        <v>460</v>
      </c>
    </row>
    <row r="218" spans="1:47" s="2" customFormat="1" ht="19.5">
      <c r="A218" s="31"/>
      <c r="B218" s="32"/>
      <c r="C218" s="33"/>
      <c r="D218" s="198" t="s">
        <v>206</v>
      </c>
      <c r="E218" s="33"/>
      <c r="F218" s="199" t="s">
        <v>461</v>
      </c>
      <c r="G218" s="33"/>
      <c r="H218" s="33"/>
      <c r="I218" s="200"/>
      <c r="J218" s="33"/>
      <c r="K218" s="33"/>
      <c r="L218" s="36"/>
      <c r="M218" s="201"/>
      <c r="N218" s="202"/>
      <c r="O218" s="68"/>
      <c r="P218" s="68"/>
      <c r="Q218" s="68"/>
      <c r="R218" s="68"/>
      <c r="S218" s="68"/>
      <c r="T218" s="69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4" t="s">
        <v>206</v>
      </c>
      <c r="AU218" s="14" t="s">
        <v>89</v>
      </c>
    </row>
    <row r="219" spans="1:65" s="2" customFormat="1" ht="16.5" customHeight="1">
      <c r="A219" s="31"/>
      <c r="B219" s="32"/>
      <c r="C219" s="184" t="s">
        <v>462</v>
      </c>
      <c r="D219" s="184" t="s">
        <v>189</v>
      </c>
      <c r="E219" s="185" t="s">
        <v>463</v>
      </c>
      <c r="F219" s="186" t="s">
        <v>464</v>
      </c>
      <c r="G219" s="187" t="s">
        <v>270</v>
      </c>
      <c r="H219" s="188">
        <v>0.022</v>
      </c>
      <c r="I219" s="189"/>
      <c r="J219" s="190">
        <f>ROUND(I219*H219,1)</f>
        <v>0</v>
      </c>
      <c r="K219" s="191"/>
      <c r="L219" s="36"/>
      <c r="M219" s="192" t="s">
        <v>1</v>
      </c>
      <c r="N219" s="193" t="s">
        <v>44</v>
      </c>
      <c r="O219" s="68"/>
      <c r="P219" s="194">
        <f>O219*H219</f>
        <v>0</v>
      </c>
      <c r="Q219" s="194">
        <v>0</v>
      </c>
      <c r="R219" s="194">
        <f>Q219*H219</f>
        <v>0</v>
      </c>
      <c r="S219" s="194">
        <v>0</v>
      </c>
      <c r="T219" s="19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256</v>
      </c>
      <c r="AT219" s="196" t="s">
        <v>189</v>
      </c>
      <c r="AU219" s="196" t="s">
        <v>89</v>
      </c>
      <c r="AY219" s="14" t="s">
        <v>186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4" t="s">
        <v>87</v>
      </c>
      <c r="BK219" s="197">
        <f>ROUND(I219*H219,1)</f>
        <v>0</v>
      </c>
      <c r="BL219" s="14" t="s">
        <v>256</v>
      </c>
      <c r="BM219" s="196" t="s">
        <v>465</v>
      </c>
    </row>
    <row r="220" spans="1:65" s="2" customFormat="1" ht="16.5" customHeight="1">
      <c r="A220" s="31"/>
      <c r="B220" s="32"/>
      <c r="C220" s="184" t="s">
        <v>466</v>
      </c>
      <c r="D220" s="184" t="s">
        <v>189</v>
      </c>
      <c r="E220" s="185" t="s">
        <v>467</v>
      </c>
      <c r="F220" s="186" t="s">
        <v>468</v>
      </c>
      <c r="G220" s="187" t="s">
        <v>371</v>
      </c>
      <c r="H220" s="188">
        <v>2</v>
      </c>
      <c r="I220" s="189"/>
      <c r="J220" s="190">
        <f>ROUND(I220*H220,1)</f>
        <v>0</v>
      </c>
      <c r="K220" s="191"/>
      <c r="L220" s="36"/>
      <c r="M220" s="192" t="s">
        <v>1</v>
      </c>
      <c r="N220" s="193" t="s">
        <v>44</v>
      </c>
      <c r="O220" s="68"/>
      <c r="P220" s="194">
        <f>O220*H220</f>
        <v>0</v>
      </c>
      <c r="Q220" s="194">
        <v>0.00024</v>
      </c>
      <c r="R220" s="194">
        <f>Q220*H220</f>
        <v>0.00048</v>
      </c>
      <c r="S220" s="194">
        <v>0</v>
      </c>
      <c r="T220" s="195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256</v>
      </c>
      <c r="AT220" s="196" t="s">
        <v>189</v>
      </c>
      <c r="AU220" s="196" t="s">
        <v>89</v>
      </c>
      <c r="AY220" s="14" t="s">
        <v>186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4" t="s">
        <v>87</v>
      </c>
      <c r="BK220" s="197">
        <f>ROUND(I220*H220,1)</f>
        <v>0</v>
      </c>
      <c r="BL220" s="14" t="s">
        <v>256</v>
      </c>
      <c r="BM220" s="196" t="s">
        <v>469</v>
      </c>
    </row>
    <row r="221" spans="1:65" s="2" customFormat="1" ht="16.5" customHeight="1">
      <c r="A221" s="31"/>
      <c r="B221" s="32"/>
      <c r="C221" s="184" t="s">
        <v>470</v>
      </c>
      <c r="D221" s="184" t="s">
        <v>189</v>
      </c>
      <c r="E221" s="185" t="s">
        <v>471</v>
      </c>
      <c r="F221" s="186" t="s">
        <v>472</v>
      </c>
      <c r="G221" s="187" t="s">
        <v>371</v>
      </c>
      <c r="H221" s="188">
        <v>1</v>
      </c>
      <c r="I221" s="189"/>
      <c r="J221" s="190">
        <f>ROUND(I221*H221,1)</f>
        <v>0</v>
      </c>
      <c r="K221" s="191"/>
      <c r="L221" s="36"/>
      <c r="M221" s="192" t="s">
        <v>1</v>
      </c>
      <c r="N221" s="193" t="s">
        <v>44</v>
      </c>
      <c r="O221" s="68"/>
      <c r="P221" s="194">
        <f>O221*H221</f>
        <v>0</v>
      </c>
      <c r="Q221" s="194">
        <v>0</v>
      </c>
      <c r="R221" s="194">
        <f>Q221*H221</f>
        <v>0</v>
      </c>
      <c r="S221" s="194">
        <v>0.00156</v>
      </c>
      <c r="T221" s="195">
        <f>S221*H221</f>
        <v>0.00156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256</v>
      </c>
      <c r="AT221" s="196" t="s">
        <v>189</v>
      </c>
      <c r="AU221" s="196" t="s">
        <v>89</v>
      </c>
      <c r="AY221" s="14" t="s">
        <v>186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14" t="s">
        <v>87</v>
      </c>
      <c r="BK221" s="197">
        <f>ROUND(I221*H221,1)</f>
        <v>0</v>
      </c>
      <c r="BL221" s="14" t="s">
        <v>256</v>
      </c>
      <c r="BM221" s="196" t="s">
        <v>473</v>
      </c>
    </row>
    <row r="222" spans="1:65" s="2" customFormat="1" ht="16.5" customHeight="1">
      <c r="A222" s="31"/>
      <c r="B222" s="32"/>
      <c r="C222" s="184" t="s">
        <v>474</v>
      </c>
      <c r="D222" s="184" t="s">
        <v>189</v>
      </c>
      <c r="E222" s="185" t="s">
        <v>475</v>
      </c>
      <c r="F222" s="186" t="s">
        <v>476</v>
      </c>
      <c r="G222" s="187" t="s">
        <v>192</v>
      </c>
      <c r="H222" s="188">
        <v>1</v>
      </c>
      <c r="I222" s="189"/>
      <c r="J222" s="190">
        <f>ROUND(I222*H222,1)</f>
        <v>0</v>
      </c>
      <c r="K222" s="191"/>
      <c r="L222" s="36"/>
      <c r="M222" s="192" t="s">
        <v>1</v>
      </c>
      <c r="N222" s="193" t="s">
        <v>44</v>
      </c>
      <c r="O222" s="68"/>
      <c r="P222" s="194">
        <f>O222*H222</f>
        <v>0</v>
      </c>
      <c r="Q222" s="194">
        <v>0.00016</v>
      </c>
      <c r="R222" s="194">
        <f>Q222*H222</f>
        <v>0.00016</v>
      </c>
      <c r="S222" s="194">
        <v>0</v>
      </c>
      <c r="T222" s="195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256</v>
      </c>
      <c r="AT222" s="196" t="s">
        <v>189</v>
      </c>
      <c r="AU222" s="196" t="s">
        <v>89</v>
      </c>
      <c r="AY222" s="14" t="s">
        <v>186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14" t="s">
        <v>87</v>
      </c>
      <c r="BK222" s="197">
        <f>ROUND(I222*H222,1)</f>
        <v>0</v>
      </c>
      <c r="BL222" s="14" t="s">
        <v>256</v>
      </c>
      <c r="BM222" s="196" t="s">
        <v>477</v>
      </c>
    </row>
    <row r="223" spans="1:47" s="2" customFormat="1" ht="19.5">
      <c r="A223" s="31"/>
      <c r="B223" s="32"/>
      <c r="C223" s="33"/>
      <c r="D223" s="198" t="s">
        <v>206</v>
      </c>
      <c r="E223" s="33"/>
      <c r="F223" s="199" t="s">
        <v>478</v>
      </c>
      <c r="G223" s="33"/>
      <c r="H223" s="33"/>
      <c r="I223" s="200"/>
      <c r="J223" s="33"/>
      <c r="K223" s="33"/>
      <c r="L223" s="36"/>
      <c r="M223" s="201"/>
      <c r="N223" s="202"/>
      <c r="O223" s="68"/>
      <c r="P223" s="68"/>
      <c r="Q223" s="68"/>
      <c r="R223" s="68"/>
      <c r="S223" s="68"/>
      <c r="T223" s="69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4" t="s">
        <v>206</v>
      </c>
      <c r="AU223" s="14" t="s">
        <v>89</v>
      </c>
    </row>
    <row r="224" spans="1:65" s="2" customFormat="1" ht="16.5" customHeight="1">
      <c r="A224" s="31"/>
      <c r="B224" s="32"/>
      <c r="C224" s="203" t="s">
        <v>479</v>
      </c>
      <c r="D224" s="203" t="s">
        <v>480</v>
      </c>
      <c r="E224" s="204" t="s">
        <v>481</v>
      </c>
      <c r="F224" s="205" t="s">
        <v>482</v>
      </c>
      <c r="G224" s="206" t="s">
        <v>192</v>
      </c>
      <c r="H224" s="207">
        <v>1</v>
      </c>
      <c r="I224" s="208"/>
      <c r="J224" s="209">
        <f aca="true" t="shared" si="30" ref="J224:J229">ROUND(I224*H224,1)</f>
        <v>0</v>
      </c>
      <c r="K224" s="210"/>
      <c r="L224" s="211"/>
      <c r="M224" s="212" t="s">
        <v>1</v>
      </c>
      <c r="N224" s="213" t="s">
        <v>44</v>
      </c>
      <c r="O224" s="68"/>
      <c r="P224" s="194">
        <f aca="true" t="shared" si="31" ref="P224:P229">O224*H224</f>
        <v>0</v>
      </c>
      <c r="Q224" s="194">
        <v>0.002</v>
      </c>
      <c r="R224" s="194">
        <f aca="true" t="shared" si="32" ref="R224:R229">Q224*H224</f>
        <v>0.002</v>
      </c>
      <c r="S224" s="194">
        <v>0</v>
      </c>
      <c r="T224" s="195">
        <f aca="true" t="shared" si="33" ref="T224:T229"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330</v>
      </c>
      <c r="AT224" s="196" t="s">
        <v>480</v>
      </c>
      <c r="AU224" s="196" t="s">
        <v>89</v>
      </c>
      <c r="AY224" s="14" t="s">
        <v>186</v>
      </c>
      <c r="BE224" s="197">
        <f aca="true" t="shared" si="34" ref="BE224:BE229">IF(N224="základní",J224,0)</f>
        <v>0</v>
      </c>
      <c r="BF224" s="197">
        <f aca="true" t="shared" si="35" ref="BF224:BF229">IF(N224="snížená",J224,0)</f>
        <v>0</v>
      </c>
      <c r="BG224" s="197">
        <f aca="true" t="shared" si="36" ref="BG224:BG229">IF(N224="zákl. přenesená",J224,0)</f>
        <v>0</v>
      </c>
      <c r="BH224" s="197">
        <f aca="true" t="shared" si="37" ref="BH224:BH229">IF(N224="sníž. přenesená",J224,0)</f>
        <v>0</v>
      </c>
      <c r="BI224" s="197">
        <f aca="true" t="shared" si="38" ref="BI224:BI229">IF(N224="nulová",J224,0)</f>
        <v>0</v>
      </c>
      <c r="BJ224" s="14" t="s">
        <v>87</v>
      </c>
      <c r="BK224" s="197">
        <f aca="true" t="shared" si="39" ref="BK224:BK229">ROUND(I224*H224,1)</f>
        <v>0</v>
      </c>
      <c r="BL224" s="14" t="s">
        <v>256</v>
      </c>
      <c r="BM224" s="196" t="s">
        <v>483</v>
      </c>
    </row>
    <row r="225" spans="1:65" s="2" customFormat="1" ht="16.5" customHeight="1">
      <c r="A225" s="31"/>
      <c r="B225" s="32"/>
      <c r="C225" s="184" t="s">
        <v>484</v>
      </c>
      <c r="D225" s="184" t="s">
        <v>189</v>
      </c>
      <c r="E225" s="185" t="s">
        <v>485</v>
      </c>
      <c r="F225" s="186" t="s">
        <v>486</v>
      </c>
      <c r="G225" s="187" t="s">
        <v>192</v>
      </c>
      <c r="H225" s="188">
        <v>1</v>
      </c>
      <c r="I225" s="189"/>
      <c r="J225" s="190">
        <f t="shared" si="30"/>
        <v>0</v>
      </c>
      <c r="K225" s="191"/>
      <c r="L225" s="36"/>
      <c r="M225" s="192" t="s">
        <v>1</v>
      </c>
      <c r="N225" s="193" t="s">
        <v>44</v>
      </c>
      <c r="O225" s="68"/>
      <c r="P225" s="194">
        <f t="shared" si="31"/>
        <v>0</v>
      </c>
      <c r="Q225" s="194">
        <v>0</v>
      </c>
      <c r="R225" s="194">
        <f t="shared" si="32"/>
        <v>0</v>
      </c>
      <c r="S225" s="194">
        <v>0.00085</v>
      </c>
      <c r="T225" s="195">
        <f t="shared" si="33"/>
        <v>0.00085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256</v>
      </c>
      <c r="AT225" s="196" t="s">
        <v>189</v>
      </c>
      <c r="AU225" s="196" t="s">
        <v>89</v>
      </c>
      <c r="AY225" s="14" t="s">
        <v>186</v>
      </c>
      <c r="BE225" s="197">
        <f t="shared" si="34"/>
        <v>0</v>
      </c>
      <c r="BF225" s="197">
        <f t="shared" si="35"/>
        <v>0</v>
      </c>
      <c r="BG225" s="197">
        <f t="shared" si="36"/>
        <v>0</v>
      </c>
      <c r="BH225" s="197">
        <f t="shared" si="37"/>
        <v>0</v>
      </c>
      <c r="BI225" s="197">
        <f t="shared" si="38"/>
        <v>0</v>
      </c>
      <c r="BJ225" s="14" t="s">
        <v>87</v>
      </c>
      <c r="BK225" s="197">
        <f t="shared" si="39"/>
        <v>0</v>
      </c>
      <c r="BL225" s="14" t="s">
        <v>256</v>
      </c>
      <c r="BM225" s="196" t="s">
        <v>487</v>
      </c>
    </row>
    <row r="226" spans="1:65" s="2" customFormat="1" ht="16.5" customHeight="1">
      <c r="A226" s="31"/>
      <c r="B226" s="32"/>
      <c r="C226" s="184" t="s">
        <v>488</v>
      </c>
      <c r="D226" s="184" t="s">
        <v>189</v>
      </c>
      <c r="E226" s="185" t="s">
        <v>489</v>
      </c>
      <c r="F226" s="186" t="s">
        <v>490</v>
      </c>
      <c r="G226" s="187" t="s">
        <v>192</v>
      </c>
      <c r="H226" s="188">
        <v>1</v>
      </c>
      <c r="I226" s="189"/>
      <c r="J226" s="190">
        <f t="shared" si="30"/>
        <v>0</v>
      </c>
      <c r="K226" s="191"/>
      <c r="L226" s="36"/>
      <c r="M226" s="192" t="s">
        <v>1</v>
      </c>
      <c r="N226" s="193" t="s">
        <v>44</v>
      </c>
      <c r="O226" s="68"/>
      <c r="P226" s="194">
        <f t="shared" si="31"/>
        <v>0</v>
      </c>
      <c r="Q226" s="194">
        <v>0.00023</v>
      </c>
      <c r="R226" s="194">
        <f t="shared" si="32"/>
        <v>0.00023</v>
      </c>
      <c r="S226" s="194">
        <v>0</v>
      </c>
      <c r="T226" s="195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256</v>
      </c>
      <c r="AT226" s="196" t="s">
        <v>189</v>
      </c>
      <c r="AU226" s="196" t="s">
        <v>89</v>
      </c>
      <c r="AY226" s="14" t="s">
        <v>186</v>
      </c>
      <c r="BE226" s="197">
        <f t="shared" si="34"/>
        <v>0</v>
      </c>
      <c r="BF226" s="197">
        <f t="shared" si="35"/>
        <v>0</v>
      </c>
      <c r="BG226" s="197">
        <f t="shared" si="36"/>
        <v>0</v>
      </c>
      <c r="BH226" s="197">
        <f t="shared" si="37"/>
        <v>0</v>
      </c>
      <c r="BI226" s="197">
        <f t="shared" si="38"/>
        <v>0</v>
      </c>
      <c r="BJ226" s="14" t="s">
        <v>87</v>
      </c>
      <c r="BK226" s="197">
        <f t="shared" si="39"/>
        <v>0</v>
      </c>
      <c r="BL226" s="14" t="s">
        <v>256</v>
      </c>
      <c r="BM226" s="196" t="s">
        <v>491</v>
      </c>
    </row>
    <row r="227" spans="1:65" s="2" customFormat="1" ht="16.5" customHeight="1">
      <c r="A227" s="31"/>
      <c r="B227" s="32"/>
      <c r="C227" s="184" t="s">
        <v>492</v>
      </c>
      <c r="D227" s="184" t="s">
        <v>189</v>
      </c>
      <c r="E227" s="185" t="s">
        <v>493</v>
      </c>
      <c r="F227" s="186" t="s">
        <v>494</v>
      </c>
      <c r="G227" s="187" t="s">
        <v>270</v>
      </c>
      <c r="H227" s="188">
        <v>0.022</v>
      </c>
      <c r="I227" s="189"/>
      <c r="J227" s="190">
        <f t="shared" si="30"/>
        <v>0</v>
      </c>
      <c r="K227" s="191"/>
      <c r="L227" s="36"/>
      <c r="M227" s="192" t="s">
        <v>1</v>
      </c>
      <c r="N227" s="193" t="s">
        <v>44</v>
      </c>
      <c r="O227" s="68"/>
      <c r="P227" s="194">
        <f t="shared" si="31"/>
        <v>0</v>
      </c>
      <c r="Q227" s="194">
        <v>0</v>
      </c>
      <c r="R227" s="194">
        <f t="shared" si="32"/>
        <v>0</v>
      </c>
      <c r="S227" s="194">
        <v>0</v>
      </c>
      <c r="T227" s="195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256</v>
      </c>
      <c r="AT227" s="196" t="s">
        <v>189</v>
      </c>
      <c r="AU227" s="196" t="s">
        <v>89</v>
      </c>
      <c r="AY227" s="14" t="s">
        <v>186</v>
      </c>
      <c r="BE227" s="197">
        <f t="shared" si="34"/>
        <v>0</v>
      </c>
      <c r="BF227" s="197">
        <f t="shared" si="35"/>
        <v>0</v>
      </c>
      <c r="BG227" s="197">
        <f t="shared" si="36"/>
        <v>0</v>
      </c>
      <c r="BH227" s="197">
        <f t="shared" si="37"/>
        <v>0</v>
      </c>
      <c r="BI227" s="197">
        <f t="shared" si="38"/>
        <v>0</v>
      </c>
      <c r="BJ227" s="14" t="s">
        <v>87</v>
      </c>
      <c r="BK227" s="197">
        <f t="shared" si="39"/>
        <v>0</v>
      </c>
      <c r="BL227" s="14" t="s">
        <v>256</v>
      </c>
      <c r="BM227" s="196" t="s">
        <v>495</v>
      </c>
    </row>
    <row r="228" spans="1:65" s="2" customFormat="1" ht="16.5" customHeight="1">
      <c r="A228" s="31"/>
      <c r="B228" s="32"/>
      <c r="C228" s="184" t="s">
        <v>496</v>
      </c>
      <c r="D228" s="184" t="s">
        <v>189</v>
      </c>
      <c r="E228" s="185" t="s">
        <v>497</v>
      </c>
      <c r="F228" s="186" t="s">
        <v>498</v>
      </c>
      <c r="G228" s="187" t="s">
        <v>270</v>
      </c>
      <c r="H228" s="188">
        <v>0.022</v>
      </c>
      <c r="I228" s="189"/>
      <c r="J228" s="190">
        <f t="shared" si="30"/>
        <v>0</v>
      </c>
      <c r="K228" s="191"/>
      <c r="L228" s="36"/>
      <c r="M228" s="192" t="s">
        <v>1</v>
      </c>
      <c r="N228" s="193" t="s">
        <v>44</v>
      </c>
      <c r="O228" s="68"/>
      <c r="P228" s="194">
        <f t="shared" si="31"/>
        <v>0</v>
      </c>
      <c r="Q228" s="194">
        <v>0</v>
      </c>
      <c r="R228" s="194">
        <f t="shared" si="32"/>
        <v>0</v>
      </c>
      <c r="S228" s="194">
        <v>0</v>
      </c>
      <c r="T228" s="195">
        <f t="shared" si="3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256</v>
      </c>
      <c r="AT228" s="196" t="s">
        <v>189</v>
      </c>
      <c r="AU228" s="196" t="s">
        <v>89</v>
      </c>
      <c r="AY228" s="14" t="s">
        <v>186</v>
      </c>
      <c r="BE228" s="197">
        <f t="shared" si="34"/>
        <v>0</v>
      </c>
      <c r="BF228" s="197">
        <f t="shared" si="35"/>
        <v>0</v>
      </c>
      <c r="BG228" s="197">
        <f t="shared" si="36"/>
        <v>0</v>
      </c>
      <c r="BH228" s="197">
        <f t="shared" si="37"/>
        <v>0</v>
      </c>
      <c r="BI228" s="197">
        <f t="shared" si="38"/>
        <v>0</v>
      </c>
      <c r="BJ228" s="14" t="s">
        <v>87</v>
      </c>
      <c r="BK228" s="197">
        <f t="shared" si="39"/>
        <v>0</v>
      </c>
      <c r="BL228" s="14" t="s">
        <v>256</v>
      </c>
      <c r="BM228" s="196" t="s">
        <v>499</v>
      </c>
    </row>
    <row r="229" spans="1:65" s="2" customFormat="1" ht="16.5" customHeight="1">
      <c r="A229" s="31"/>
      <c r="B229" s="32"/>
      <c r="C229" s="184" t="s">
        <v>500</v>
      </c>
      <c r="D229" s="184" t="s">
        <v>189</v>
      </c>
      <c r="E229" s="185" t="s">
        <v>501</v>
      </c>
      <c r="F229" s="186" t="s">
        <v>502</v>
      </c>
      <c r="G229" s="187" t="s">
        <v>270</v>
      </c>
      <c r="H229" s="188">
        <v>0.022</v>
      </c>
      <c r="I229" s="189"/>
      <c r="J229" s="190">
        <f t="shared" si="30"/>
        <v>0</v>
      </c>
      <c r="K229" s="191"/>
      <c r="L229" s="36"/>
      <c r="M229" s="192" t="s">
        <v>1</v>
      </c>
      <c r="N229" s="193" t="s">
        <v>44</v>
      </c>
      <c r="O229" s="68"/>
      <c r="P229" s="194">
        <f t="shared" si="31"/>
        <v>0</v>
      </c>
      <c r="Q229" s="194">
        <v>0</v>
      </c>
      <c r="R229" s="194">
        <f t="shared" si="32"/>
        <v>0</v>
      </c>
      <c r="S229" s="194">
        <v>0</v>
      </c>
      <c r="T229" s="195">
        <f t="shared" si="3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256</v>
      </c>
      <c r="AT229" s="196" t="s">
        <v>189</v>
      </c>
      <c r="AU229" s="196" t="s">
        <v>89</v>
      </c>
      <c r="AY229" s="14" t="s">
        <v>186</v>
      </c>
      <c r="BE229" s="197">
        <f t="shared" si="34"/>
        <v>0</v>
      </c>
      <c r="BF229" s="197">
        <f t="shared" si="35"/>
        <v>0</v>
      </c>
      <c r="BG229" s="197">
        <f t="shared" si="36"/>
        <v>0</v>
      </c>
      <c r="BH229" s="197">
        <f t="shared" si="37"/>
        <v>0</v>
      </c>
      <c r="BI229" s="197">
        <f t="shared" si="38"/>
        <v>0</v>
      </c>
      <c r="BJ229" s="14" t="s">
        <v>87</v>
      </c>
      <c r="BK229" s="197">
        <f t="shared" si="39"/>
        <v>0</v>
      </c>
      <c r="BL229" s="14" t="s">
        <v>256</v>
      </c>
      <c r="BM229" s="196" t="s">
        <v>503</v>
      </c>
    </row>
    <row r="230" spans="2:63" s="12" customFormat="1" ht="22.9" customHeight="1">
      <c r="B230" s="168"/>
      <c r="C230" s="169"/>
      <c r="D230" s="170" t="s">
        <v>78</v>
      </c>
      <c r="E230" s="182" t="s">
        <v>504</v>
      </c>
      <c r="F230" s="182" t="s">
        <v>505</v>
      </c>
      <c r="G230" s="169"/>
      <c r="H230" s="169"/>
      <c r="I230" s="172"/>
      <c r="J230" s="183">
        <f>BK230</f>
        <v>0</v>
      </c>
      <c r="K230" s="169"/>
      <c r="L230" s="174"/>
      <c r="M230" s="175"/>
      <c r="N230" s="176"/>
      <c r="O230" s="176"/>
      <c r="P230" s="177">
        <f>SUM(P231:P238)</f>
        <v>0</v>
      </c>
      <c r="Q230" s="176"/>
      <c r="R230" s="177">
        <f>SUM(R231:R238)</f>
        <v>0.14400000000000002</v>
      </c>
      <c r="S230" s="176"/>
      <c r="T230" s="178">
        <f>SUM(T231:T238)</f>
        <v>0.1342</v>
      </c>
      <c r="AR230" s="179" t="s">
        <v>89</v>
      </c>
      <c r="AT230" s="180" t="s">
        <v>78</v>
      </c>
      <c r="AU230" s="180" t="s">
        <v>87</v>
      </c>
      <c r="AY230" s="179" t="s">
        <v>186</v>
      </c>
      <c r="BK230" s="181">
        <f>SUM(BK231:BK238)</f>
        <v>0</v>
      </c>
    </row>
    <row r="231" spans="1:65" s="2" customFormat="1" ht="16.5" customHeight="1">
      <c r="A231" s="31"/>
      <c r="B231" s="32"/>
      <c r="C231" s="184" t="s">
        <v>506</v>
      </c>
      <c r="D231" s="184" t="s">
        <v>189</v>
      </c>
      <c r="E231" s="185" t="s">
        <v>507</v>
      </c>
      <c r="F231" s="186" t="s">
        <v>508</v>
      </c>
      <c r="G231" s="187" t="s">
        <v>308</v>
      </c>
      <c r="H231" s="188">
        <v>50</v>
      </c>
      <c r="I231" s="189"/>
      <c r="J231" s="190">
        <f aca="true" t="shared" si="40" ref="J231:J238">ROUND(I231*H231,1)</f>
        <v>0</v>
      </c>
      <c r="K231" s="191"/>
      <c r="L231" s="36"/>
      <c r="M231" s="192" t="s">
        <v>1</v>
      </c>
      <c r="N231" s="193" t="s">
        <v>44</v>
      </c>
      <c r="O231" s="68"/>
      <c r="P231" s="194">
        <f aca="true" t="shared" si="41" ref="P231:P238">O231*H231</f>
        <v>0</v>
      </c>
      <c r="Q231" s="194">
        <v>0.00284</v>
      </c>
      <c r="R231" s="194">
        <f aca="true" t="shared" si="42" ref="R231:R238">Q231*H231</f>
        <v>0.14200000000000002</v>
      </c>
      <c r="S231" s="194">
        <v>0</v>
      </c>
      <c r="T231" s="195">
        <f aca="true" t="shared" si="43" ref="T231:T238"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256</v>
      </c>
      <c r="AT231" s="196" t="s">
        <v>189</v>
      </c>
      <c r="AU231" s="196" t="s">
        <v>89</v>
      </c>
      <c r="AY231" s="14" t="s">
        <v>186</v>
      </c>
      <c r="BE231" s="197">
        <f aca="true" t="shared" si="44" ref="BE231:BE238">IF(N231="základní",J231,0)</f>
        <v>0</v>
      </c>
      <c r="BF231" s="197">
        <f aca="true" t="shared" si="45" ref="BF231:BF238">IF(N231="snížená",J231,0)</f>
        <v>0</v>
      </c>
      <c r="BG231" s="197">
        <f aca="true" t="shared" si="46" ref="BG231:BG238">IF(N231="zákl. přenesená",J231,0)</f>
        <v>0</v>
      </c>
      <c r="BH231" s="197">
        <f aca="true" t="shared" si="47" ref="BH231:BH238">IF(N231="sníž. přenesená",J231,0)</f>
        <v>0</v>
      </c>
      <c r="BI231" s="197">
        <f aca="true" t="shared" si="48" ref="BI231:BI238">IF(N231="nulová",J231,0)</f>
        <v>0</v>
      </c>
      <c r="BJ231" s="14" t="s">
        <v>87</v>
      </c>
      <c r="BK231" s="197">
        <f aca="true" t="shared" si="49" ref="BK231:BK238">ROUND(I231*H231,1)</f>
        <v>0</v>
      </c>
      <c r="BL231" s="14" t="s">
        <v>256</v>
      </c>
      <c r="BM231" s="196" t="s">
        <v>509</v>
      </c>
    </row>
    <row r="232" spans="1:65" s="2" customFormat="1" ht="16.5" customHeight="1">
      <c r="A232" s="31"/>
      <c r="B232" s="32"/>
      <c r="C232" s="184" t="s">
        <v>510</v>
      </c>
      <c r="D232" s="184" t="s">
        <v>189</v>
      </c>
      <c r="E232" s="185" t="s">
        <v>511</v>
      </c>
      <c r="F232" s="186" t="s">
        <v>512</v>
      </c>
      <c r="G232" s="187" t="s">
        <v>308</v>
      </c>
      <c r="H232" s="188">
        <v>50</v>
      </c>
      <c r="I232" s="189"/>
      <c r="J232" s="190">
        <f t="shared" si="40"/>
        <v>0</v>
      </c>
      <c r="K232" s="191"/>
      <c r="L232" s="36"/>
      <c r="M232" s="192" t="s">
        <v>1</v>
      </c>
      <c r="N232" s="193" t="s">
        <v>44</v>
      </c>
      <c r="O232" s="68"/>
      <c r="P232" s="194">
        <f t="shared" si="41"/>
        <v>0</v>
      </c>
      <c r="Q232" s="194">
        <v>4E-05</v>
      </c>
      <c r="R232" s="194">
        <f t="shared" si="42"/>
        <v>0.002</v>
      </c>
      <c r="S232" s="194">
        <v>0.00254</v>
      </c>
      <c r="T232" s="195">
        <f t="shared" si="43"/>
        <v>0.127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256</v>
      </c>
      <c r="AT232" s="196" t="s">
        <v>189</v>
      </c>
      <c r="AU232" s="196" t="s">
        <v>89</v>
      </c>
      <c r="AY232" s="14" t="s">
        <v>186</v>
      </c>
      <c r="BE232" s="197">
        <f t="shared" si="44"/>
        <v>0</v>
      </c>
      <c r="BF232" s="197">
        <f t="shared" si="45"/>
        <v>0</v>
      </c>
      <c r="BG232" s="197">
        <f t="shared" si="46"/>
        <v>0</v>
      </c>
      <c r="BH232" s="197">
        <f t="shared" si="47"/>
        <v>0</v>
      </c>
      <c r="BI232" s="197">
        <f t="shared" si="48"/>
        <v>0</v>
      </c>
      <c r="BJ232" s="14" t="s">
        <v>87</v>
      </c>
      <c r="BK232" s="197">
        <f t="shared" si="49"/>
        <v>0</v>
      </c>
      <c r="BL232" s="14" t="s">
        <v>256</v>
      </c>
      <c r="BM232" s="196" t="s">
        <v>513</v>
      </c>
    </row>
    <row r="233" spans="1:65" s="2" customFormat="1" ht="16.5" customHeight="1">
      <c r="A233" s="31"/>
      <c r="B233" s="32"/>
      <c r="C233" s="184" t="s">
        <v>514</v>
      </c>
      <c r="D233" s="184" t="s">
        <v>189</v>
      </c>
      <c r="E233" s="185" t="s">
        <v>515</v>
      </c>
      <c r="F233" s="186" t="s">
        <v>516</v>
      </c>
      <c r="G233" s="187" t="s">
        <v>308</v>
      </c>
      <c r="H233" s="188">
        <v>50</v>
      </c>
      <c r="I233" s="189"/>
      <c r="J233" s="190">
        <f t="shared" si="40"/>
        <v>0</v>
      </c>
      <c r="K233" s="191"/>
      <c r="L233" s="36"/>
      <c r="M233" s="192" t="s">
        <v>1</v>
      </c>
      <c r="N233" s="193" t="s">
        <v>44</v>
      </c>
      <c r="O233" s="68"/>
      <c r="P233" s="194">
        <f t="shared" si="41"/>
        <v>0</v>
      </c>
      <c r="Q233" s="194">
        <v>0</v>
      </c>
      <c r="R233" s="194">
        <f t="shared" si="42"/>
        <v>0</v>
      </c>
      <c r="S233" s="194">
        <v>0</v>
      </c>
      <c r="T233" s="195">
        <f t="shared" si="4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256</v>
      </c>
      <c r="AT233" s="196" t="s">
        <v>189</v>
      </c>
      <c r="AU233" s="196" t="s">
        <v>89</v>
      </c>
      <c r="AY233" s="14" t="s">
        <v>186</v>
      </c>
      <c r="BE233" s="197">
        <f t="shared" si="44"/>
        <v>0</v>
      </c>
      <c r="BF233" s="197">
        <f t="shared" si="45"/>
        <v>0</v>
      </c>
      <c r="BG233" s="197">
        <f t="shared" si="46"/>
        <v>0</v>
      </c>
      <c r="BH233" s="197">
        <f t="shared" si="47"/>
        <v>0</v>
      </c>
      <c r="BI233" s="197">
        <f t="shared" si="48"/>
        <v>0</v>
      </c>
      <c r="BJ233" s="14" t="s">
        <v>87</v>
      </c>
      <c r="BK233" s="197">
        <f t="shared" si="49"/>
        <v>0</v>
      </c>
      <c r="BL233" s="14" t="s">
        <v>256</v>
      </c>
      <c r="BM233" s="196" t="s">
        <v>517</v>
      </c>
    </row>
    <row r="234" spans="1:65" s="2" customFormat="1" ht="16.5" customHeight="1">
      <c r="A234" s="31"/>
      <c r="B234" s="32"/>
      <c r="C234" s="184" t="s">
        <v>518</v>
      </c>
      <c r="D234" s="184" t="s">
        <v>189</v>
      </c>
      <c r="E234" s="185" t="s">
        <v>519</v>
      </c>
      <c r="F234" s="186" t="s">
        <v>520</v>
      </c>
      <c r="G234" s="187" t="s">
        <v>192</v>
      </c>
      <c r="H234" s="188">
        <v>10</v>
      </c>
      <c r="I234" s="189"/>
      <c r="J234" s="190">
        <f t="shared" si="40"/>
        <v>0</v>
      </c>
      <c r="K234" s="191"/>
      <c r="L234" s="36"/>
      <c r="M234" s="192" t="s">
        <v>1</v>
      </c>
      <c r="N234" s="193" t="s">
        <v>44</v>
      </c>
      <c r="O234" s="68"/>
      <c r="P234" s="194">
        <f t="shared" si="41"/>
        <v>0</v>
      </c>
      <c r="Q234" s="194">
        <v>0</v>
      </c>
      <c r="R234" s="194">
        <f t="shared" si="42"/>
        <v>0</v>
      </c>
      <c r="S234" s="194">
        <v>0.00072</v>
      </c>
      <c r="T234" s="195">
        <f t="shared" si="43"/>
        <v>0.007200000000000001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256</v>
      </c>
      <c r="AT234" s="196" t="s">
        <v>189</v>
      </c>
      <c r="AU234" s="196" t="s">
        <v>89</v>
      </c>
      <c r="AY234" s="14" t="s">
        <v>186</v>
      </c>
      <c r="BE234" s="197">
        <f t="shared" si="44"/>
        <v>0</v>
      </c>
      <c r="BF234" s="197">
        <f t="shared" si="45"/>
        <v>0</v>
      </c>
      <c r="BG234" s="197">
        <f t="shared" si="46"/>
        <v>0</v>
      </c>
      <c r="BH234" s="197">
        <f t="shared" si="47"/>
        <v>0</v>
      </c>
      <c r="BI234" s="197">
        <f t="shared" si="48"/>
        <v>0</v>
      </c>
      <c r="BJ234" s="14" t="s">
        <v>87</v>
      </c>
      <c r="BK234" s="197">
        <f t="shared" si="49"/>
        <v>0</v>
      </c>
      <c r="BL234" s="14" t="s">
        <v>256</v>
      </c>
      <c r="BM234" s="196" t="s">
        <v>521</v>
      </c>
    </row>
    <row r="235" spans="1:65" s="2" customFormat="1" ht="16.5" customHeight="1">
      <c r="A235" s="31"/>
      <c r="B235" s="32"/>
      <c r="C235" s="184" t="s">
        <v>522</v>
      </c>
      <c r="D235" s="184" t="s">
        <v>189</v>
      </c>
      <c r="E235" s="185" t="s">
        <v>523</v>
      </c>
      <c r="F235" s="186" t="s">
        <v>524</v>
      </c>
      <c r="G235" s="187" t="s">
        <v>270</v>
      </c>
      <c r="H235" s="188">
        <v>0.102</v>
      </c>
      <c r="I235" s="189"/>
      <c r="J235" s="190">
        <f t="shared" si="40"/>
        <v>0</v>
      </c>
      <c r="K235" s="191"/>
      <c r="L235" s="36"/>
      <c r="M235" s="192" t="s">
        <v>1</v>
      </c>
      <c r="N235" s="193" t="s">
        <v>44</v>
      </c>
      <c r="O235" s="68"/>
      <c r="P235" s="194">
        <f t="shared" si="41"/>
        <v>0</v>
      </c>
      <c r="Q235" s="194">
        <v>0</v>
      </c>
      <c r="R235" s="194">
        <f t="shared" si="42"/>
        <v>0</v>
      </c>
      <c r="S235" s="194">
        <v>0</v>
      </c>
      <c r="T235" s="195">
        <f t="shared" si="4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256</v>
      </c>
      <c r="AT235" s="196" t="s">
        <v>189</v>
      </c>
      <c r="AU235" s="196" t="s">
        <v>89</v>
      </c>
      <c r="AY235" s="14" t="s">
        <v>186</v>
      </c>
      <c r="BE235" s="197">
        <f t="shared" si="44"/>
        <v>0</v>
      </c>
      <c r="BF235" s="197">
        <f t="shared" si="45"/>
        <v>0</v>
      </c>
      <c r="BG235" s="197">
        <f t="shared" si="46"/>
        <v>0</v>
      </c>
      <c r="BH235" s="197">
        <f t="shared" si="47"/>
        <v>0</v>
      </c>
      <c r="BI235" s="197">
        <f t="shared" si="48"/>
        <v>0</v>
      </c>
      <c r="BJ235" s="14" t="s">
        <v>87</v>
      </c>
      <c r="BK235" s="197">
        <f t="shared" si="49"/>
        <v>0</v>
      </c>
      <c r="BL235" s="14" t="s">
        <v>256</v>
      </c>
      <c r="BM235" s="196" t="s">
        <v>525</v>
      </c>
    </row>
    <row r="236" spans="1:65" s="2" customFormat="1" ht="16.5" customHeight="1">
      <c r="A236" s="31"/>
      <c r="B236" s="32"/>
      <c r="C236" s="184" t="s">
        <v>526</v>
      </c>
      <c r="D236" s="184" t="s">
        <v>189</v>
      </c>
      <c r="E236" s="185" t="s">
        <v>527</v>
      </c>
      <c r="F236" s="186" t="s">
        <v>528</v>
      </c>
      <c r="G236" s="187" t="s">
        <v>270</v>
      </c>
      <c r="H236" s="188">
        <v>0.144</v>
      </c>
      <c r="I236" s="189"/>
      <c r="J236" s="190">
        <f t="shared" si="40"/>
        <v>0</v>
      </c>
      <c r="K236" s="191"/>
      <c r="L236" s="36"/>
      <c r="M236" s="192" t="s">
        <v>1</v>
      </c>
      <c r="N236" s="193" t="s">
        <v>44</v>
      </c>
      <c r="O236" s="68"/>
      <c r="P236" s="194">
        <f t="shared" si="41"/>
        <v>0</v>
      </c>
      <c r="Q236" s="194">
        <v>0</v>
      </c>
      <c r="R236" s="194">
        <f t="shared" si="42"/>
        <v>0</v>
      </c>
      <c r="S236" s="194">
        <v>0</v>
      </c>
      <c r="T236" s="195">
        <f t="shared" si="4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256</v>
      </c>
      <c r="AT236" s="196" t="s">
        <v>189</v>
      </c>
      <c r="AU236" s="196" t="s">
        <v>89</v>
      </c>
      <c r="AY236" s="14" t="s">
        <v>186</v>
      </c>
      <c r="BE236" s="197">
        <f t="shared" si="44"/>
        <v>0</v>
      </c>
      <c r="BF236" s="197">
        <f t="shared" si="45"/>
        <v>0</v>
      </c>
      <c r="BG236" s="197">
        <f t="shared" si="46"/>
        <v>0</v>
      </c>
      <c r="BH236" s="197">
        <f t="shared" si="47"/>
        <v>0</v>
      </c>
      <c r="BI236" s="197">
        <f t="shared" si="48"/>
        <v>0</v>
      </c>
      <c r="BJ236" s="14" t="s">
        <v>87</v>
      </c>
      <c r="BK236" s="197">
        <f t="shared" si="49"/>
        <v>0</v>
      </c>
      <c r="BL236" s="14" t="s">
        <v>256</v>
      </c>
      <c r="BM236" s="196" t="s">
        <v>529</v>
      </c>
    </row>
    <row r="237" spans="1:65" s="2" customFormat="1" ht="16.5" customHeight="1">
      <c r="A237" s="31"/>
      <c r="B237" s="32"/>
      <c r="C237" s="184" t="s">
        <v>530</v>
      </c>
      <c r="D237" s="184" t="s">
        <v>189</v>
      </c>
      <c r="E237" s="185" t="s">
        <v>531</v>
      </c>
      <c r="F237" s="186" t="s">
        <v>532</v>
      </c>
      <c r="G237" s="187" t="s">
        <v>270</v>
      </c>
      <c r="H237" s="188">
        <v>0.144</v>
      </c>
      <c r="I237" s="189"/>
      <c r="J237" s="190">
        <f t="shared" si="40"/>
        <v>0</v>
      </c>
      <c r="K237" s="191"/>
      <c r="L237" s="36"/>
      <c r="M237" s="192" t="s">
        <v>1</v>
      </c>
      <c r="N237" s="193" t="s">
        <v>44</v>
      </c>
      <c r="O237" s="68"/>
      <c r="P237" s="194">
        <f t="shared" si="41"/>
        <v>0</v>
      </c>
      <c r="Q237" s="194">
        <v>0</v>
      </c>
      <c r="R237" s="194">
        <f t="shared" si="42"/>
        <v>0</v>
      </c>
      <c r="S237" s="194">
        <v>0</v>
      </c>
      <c r="T237" s="195">
        <f t="shared" si="4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256</v>
      </c>
      <c r="AT237" s="196" t="s">
        <v>189</v>
      </c>
      <c r="AU237" s="196" t="s">
        <v>89</v>
      </c>
      <c r="AY237" s="14" t="s">
        <v>186</v>
      </c>
      <c r="BE237" s="197">
        <f t="shared" si="44"/>
        <v>0</v>
      </c>
      <c r="BF237" s="197">
        <f t="shared" si="45"/>
        <v>0</v>
      </c>
      <c r="BG237" s="197">
        <f t="shared" si="46"/>
        <v>0</v>
      </c>
      <c r="BH237" s="197">
        <f t="shared" si="47"/>
        <v>0</v>
      </c>
      <c r="BI237" s="197">
        <f t="shared" si="48"/>
        <v>0</v>
      </c>
      <c r="BJ237" s="14" t="s">
        <v>87</v>
      </c>
      <c r="BK237" s="197">
        <f t="shared" si="49"/>
        <v>0</v>
      </c>
      <c r="BL237" s="14" t="s">
        <v>256</v>
      </c>
      <c r="BM237" s="196" t="s">
        <v>533</v>
      </c>
    </row>
    <row r="238" spans="1:65" s="2" customFormat="1" ht="16.5" customHeight="1">
      <c r="A238" s="31"/>
      <c r="B238" s="32"/>
      <c r="C238" s="184" t="s">
        <v>534</v>
      </c>
      <c r="D238" s="184" t="s">
        <v>189</v>
      </c>
      <c r="E238" s="185" t="s">
        <v>535</v>
      </c>
      <c r="F238" s="186" t="s">
        <v>536</v>
      </c>
      <c r="G238" s="187" t="s">
        <v>270</v>
      </c>
      <c r="H238" s="188">
        <v>0.144</v>
      </c>
      <c r="I238" s="189"/>
      <c r="J238" s="190">
        <f t="shared" si="40"/>
        <v>0</v>
      </c>
      <c r="K238" s="191"/>
      <c r="L238" s="36"/>
      <c r="M238" s="192" t="s">
        <v>1</v>
      </c>
      <c r="N238" s="193" t="s">
        <v>44</v>
      </c>
      <c r="O238" s="68"/>
      <c r="P238" s="194">
        <f t="shared" si="41"/>
        <v>0</v>
      </c>
      <c r="Q238" s="194">
        <v>0</v>
      </c>
      <c r="R238" s="194">
        <f t="shared" si="42"/>
        <v>0</v>
      </c>
      <c r="S238" s="194">
        <v>0</v>
      </c>
      <c r="T238" s="195">
        <f t="shared" si="4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256</v>
      </c>
      <c r="AT238" s="196" t="s">
        <v>189</v>
      </c>
      <c r="AU238" s="196" t="s">
        <v>89</v>
      </c>
      <c r="AY238" s="14" t="s">
        <v>186</v>
      </c>
      <c r="BE238" s="197">
        <f t="shared" si="44"/>
        <v>0</v>
      </c>
      <c r="BF238" s="197">
        <f t="shared" si="45"/>
        <v>0</v>
      </c>
      <c r="BG238" s="197">
        <f t="shared" si="46"/>
        <v>0</v>
      </c>
      <c r="BH238" s="197">
        <f t="shared" si="47"/>
        <v>0</v>
      </c>
      <c r="BI238" s="197">
        <f t="shared" si="48"/>
        <v>0</v>
      </c>
      <c r="BJ238" s="14" t="s">
        <v>87</v>
      </c>
      <c r="BK238" s="197">
        <f t="shared" si="49"/>
        <v>0</v>
      </c>
      <c r="BL238" s="14" t="s">
        <v>256</v>
      </c>
      <c r="BM238" s="196" t="s">
        <v>537</v>
      </c>
    </row>
    <row r="239" spans="2:63" s="12" customFormat="1" ht="22.9" customHeight="1">
      <c r="B239" s="168"/>
      <c r="C239" s="169"/>
      <c r="D239" s="170" t="s">
        <v>78</v>
      </c>
      <c r="E239" s="182" t="s">
        <v>538</v>
      </c>
      <c r="F239" s="182" t="s">
        <v>539</v>
      </c>
      <c r="G239" s="169"/>
      <c r="H239" s="169"/>
      <c r="I239" s="172"/>
      <c r="J239" s="183">
        <f>BK239</f>
        <v>0</v>
      </c>
      <c r="K239" s="169"/>
      <c r="L239" s="174"/>
      <c r="M239" s="175"/>
      <c r="N239" s="176"/>
      <c r="O239" s="176"/>
      <c r="P239" s="177">
        <f>SUM(P240:P247)</f>
        <v>0</v>
      </c>
      <c r="Q239" s="176"/>
      <c r="R239" s="177">
        <f>SUM(R240:R247)</f>
        <v>0.00968</v>
      </c>
      <c r="S239" s="176"/>
      <c r="T239" s="178">
        <f>SUM(T240:T247)</f>
        <v>0.0088</v>
      </c>
      <c r="AR239" s="179" t="s">
        <v>89</v>
      </c>
      <c r="AT239" s="180" t="s">
        <v>78</v>
      </c>
      <c r="AU239" s="180" t="s">
        <v>87</v>
      </c>
      <c r="AY239" s="179" t="s">
        <v>186</v>
      </c>
      <c r="BK239" s="181">
        <f>SUM(BK240:BK247)</f>
        <v>0</v>
      </c>
    </row>
    <row r="240" spans="1:65" s="2" customFormat="1" ht="16.5" customHeight="1">
      <c r="A240" s="31"/>
      <c r="B240" s="32"/>
      <c r="C240" s="184" t="s">
        <v>540</v>
      </c>
      <c r="D240" s="184" t="s">
        <v>189</v>
      </c>
      <c r="E240" s="185" t="s">
        <v>541</v>
      </c>
      <c r="F240" s="186" t="s">
        <v>542</v>
      </c>
      <c r="G240" s="187" t="s">
        <v>192</v>
      </c>
      <c r="H240" s="188">
        <v>8</v>
      </c>
      <c r="I240" s="189"/>
      <c r="J240" s="190">
        <f aca="true" t="shared" si="50" ref="J240:J247">ROUND(I240*H240,1)</f>
        <v>0</v>
      </c>
      <c r="K240" s="191"/>
      <c r="L240" s="36"/>
      <c r="M240" s="192" t="s">
        <v>1</v>
      </c>
      <c r="N240" s="193" t="s">
        <v>44</v>
      </c>
      <c r="O240" s="68"/>
      <c r="P240" s="194">
        <f aca="true" t="shared" si="51" ref="P240:P247">O240*H240</f>
        <v>0</v>
      </c>
      <c r="Q240" s="194">
        <v>0.00013</v>
      </c>
      <c r="R240" s="194">
        <f aca="true" t="shared" si="52" ref="R240:R247">Q240*H240</f>
        <v>0.00104</v>
      </c>
      <c r="S240" s="194">
        <v>0.0011</v>
      </c>
      <c r="T240" s="195">
        <f aca="true" t="shared" si="53" ref="T240:T247">S240*H240</f>
        <v>0.0088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256</v>
      </c>
      <c r="AT240" s="196" t="s">
        <v>189</v>
      </c>
      <c r="AU240" s="196" t="s">
        <v>89</v>
      </c>
      <c r="AY240" s="14" t="s">
        <v>186</v>
      </c>
      <c r="BE240" s="197">
        <f aca="true" t="shared" si="54" ref="BE240:BE247">IF(N240="základní",J240,0)</f>
        <v>0</v>
      </c>
      <c r="BF240" s="197">
        <f aca="true" t="shared" si="55" ref="BF240:BF247">IF(N240="snížená",J240,0)</f>
        <v>0</v>
      </c>
      <c r="BG240" s="197">
        <f aca="true" t="shared" si="56" ref="BG240:BG247">IF(N240="zákl. přenesená",J240,0)</f>
        <v>0</v>
      </c>
      <c r="BH240" s="197">
        <f aca="true" t="shared" si="57" ref="BH240:BH247">IF(N240="sníž. přenesená",J240,0)</f>
        <v>0</v>
      </c>
      <c r="BI240" s="197">
        <f aca="true" t="shared" si="58" ref="BI240:BI247">IF(N240="nulová",J240,0)</f>
        <v>0</v>
      </c>
      <c r="BJ240" s="14" t="s">
        <v>87</v>
      </c>
      <c r="BK240" s="197">
        <f aca="true" t="shared" si="59" ref="BK240:BK247">ROUND(I240*H240,1)</f>
        <v>0</v>
      </c>
      <c r="BL240" s="14" t="s">
        <v>256</v>
      </c>
      <c r="BM240" s="196" t="s">
        <v>543</v>
      </c>
    </row>
    <row r="241" spans="1:65" s="2" customFormat="1" ht="21.75" customHeight="1">
      <c r="A241" s="31"/>
      <c r="B241" s="32"/>
      <c r="C241" s="184" t="s">
        <v>544</v>
      </c>
      <c r="D241" s="184" t="s">
        <v>189</v>
      </c>
      <c r="E241" s="185" t="s">
        <v>545</v>
      </c>
      <c r="F241" s="186" t="s">
        <v>546</v>
      </c>
      <c r="G241" s="187" t="s">
        <v>192</v>
      </c>
      <c r="H241" s="188">
        <v>6</v>
      </c>
      <c r="I241" s="189"/>
      <c r="J241" s="190">
        <f t="shared" si="50"/>
        <v>0</v>
      </c>
      <c r="K241" s="191"/>
      <c r="L241" s="36"/>
      <c r="M241" s="192" t="s">
        <v>1</v>
      </c>
      <c r="N241" s="193" t="s">
        <v>44</v>
      </c>
      <c r="O241" s="68"/>
      <c r="P241" s="194">
        <f t="shared" si="51"/>
        <v>0</v>
      </c>
      <c r="Q241" s="194">
        <v>0.00025</v>
      </c>
      <c r="R241" s="194">
        <f t="shared" si="52"/>
        <v>0.0015</v>
      </c>
      <c r="S241" s="194">
        <v>0</v>
      </c>
      <c r="T241" s="195">
        <f t="shared" si="5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256</v>
      </c>
      <c r="AT241" s="196" t="s">
        <v>189</v>
      </c>
      <c r="AU241" s="196" t="s">
        <v>89</v>
      </c>
      <c r="AY241" s="14" t="s">
        <v>186</v>
      </c>
      <c r="BE241" s="197">
        <f t="shared" si="54"/>
        <v>0</v>
      </c>
      <c r="BF241" s="197">
        <f t="shared" si="55"/>
        <v>0</v>
      </c>
      <c r="BG241" s="197">
        <f t="shared" si="56"/>
        <v>0</v>
      </c>
      <c r="BH241" s="197">
        <f t="shared" si="57"/>
        <v>0</v>
      </c>
      <c r="BI241" s="197">
        <f t="shared" si="58"/>
        <v>0</v>
      </c>
      <c r="BJ241" s="14" t="s">
        <v>87</v>
      </c>
      <c r="BK241" s="197">
        <f t="shared" si="59"/>
        <v>0</v>
      </c>
      <c r="BL241" s="14" t="s">
        <v>256</v>
      </c>
      <c r="BM241" s="196" t="s">
        <v>547</v>
      </c>
    </row>
    <row r="242" spans="1:65" s="2" customFormat="1" ht="16.5" customHeight="1">
      <c r="A242" s="31"/>
      <c r="B242" s="32"/>
      <c r="C242" s="184" t="s">
        <v>548</v>
      </c>
      <c r="D242" s="184" t="s">
        <v>189</v>
      </c>
      <c r="E242" s="185" t="s">
        <v>549</v>
      </c>
      <c r="F242" s="186" t="s">
        <v>550</v>
      </c>
      <c r="G242" s="187" t="s">
        <v>192</v>
      </c>
      <c r="H242" s="188">
        <v>6</v>
      </c>
      <c r="I242" s="189"/>
      <c r="J242" s="190">
        <f t="shared" si="50"/>
        <v>0</v>
      </c>
      <c r="K242" s="191"/>
      <c r="L242" s="36"/>
      <c r="M242" s="192" t="s">
        <v>1</v>
      </c>
      <c r="N242" s="193" t="s">
        <v>44</v>
      </c>
      <c r="O242" s="68"/>
      <c r="P242" s="194">
        <f t="shared" si="51"/>
        <v>0</v>
      </c>
      <c r="Q242" s="194">
        <v>0.00069</v>
      </c>
      <c r="R242" s="194">
        <f t="shared" si="52"/>
        <v>0.00414</v>
      </c>
      <c r="S242" s="194">
        <v>0</v>
      </c>
      <c r="T242" s="195">
        <f t="shared" si="5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256</v>
      </c>
      <c r="AT242" s="196" t="s">
        <v>189</v>
      </c>
      <c r="AU242" s="196" t="s">
        <v>89</v>
      </c>
      <c r="AY242" s="14" t="s">
        <v>186</v>
      </c>
      <c r="BE242" s="197">
        <f t="shared" si="54"/>
        <v>0</v>
      </c>
      <c r="BF242" s="197">
        <f t="shared" si="55"/>
        <v>0</v>
      </c>
      <c r="BG242" s="197">
        <f t="shared" si="56"/>
        <v>0</v>
      </c>
      <c r="BH242" s="197">
        <f t="shared" si="57"/>
        <v>0</v>
      </c>
      <c r="BI242" s="197">
        <f t="shared" si="58"/>
        <v>0</v>
      </c>
      <c r="BJ242" s="14" t="s">
        <v>87</v>
      </c>
      <c r="BK242" s="197">
        <f t="shared" si="59"/>
        <v>0</v>
      </c>
      <c r="BL242" s="14" t="s">
        <v>256</v>
      </c>
      <c r="BM242" s="196" t="s">
        <v>551</v>
      </c>
    </row>
    <row r="243" spans="1:65" s="2" customFormat="1" ht="16.5" customHeight="1">
      <c r="A243" s="31"/>
      <c r="B243" s="32"/>
      <c r="C243" s="184" t="s">
        <v>552</v>
      </c>
      <c r="D243" s="184" t="s">
        <v>189</v>
      </c>
      <c r="E243" s="185" t="s">
        <v>553</v>
      </c>
      <c r="F243" s="186" t="s">
        <v>554</v>
      </c>
      <c r="G243" s="187" t="s">
        <v>192</v>
      </c>
      <c r="H243" s="188">
        <v>6</v>
      </c>
      <c r="I243" s="189"/>
      <c r="J243" s="190">
        <f t="shared" si="50"/>
        <v>0</v>
      </c>
      <c r="K243" s="191"/>
      <c r="L243" s="36"/>
      <c r="M243" s="192" t="s">
        <v>1</v>
      </c>
      <c r="N243" s="193" t="s">
        <v>44</v>
      </c>
      <c r="O243" s="68"/>
      <c r="P243" s="194">
        <f t="shared" si="51"/>
        <v>0</v>
      </c>
      <c r="Q243" s="194">
        <v>0.00014</v>
      </c>
      <c r="R243" s="194">
        <f t="shared" si="52"/>
        <v>0.0008399999999999999</v>
      </c>
      <c r="S243" s="194">
        <v>0</v>
      </c>
      <c r="T243" s="195">
        <f t="shared" si="5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6" t="s">
        <v>256</v>
      </c>
      <c r="AT243" s="196" t="s">
        <v>189</v>
      </c>
      <c r="AU243" s="196" t="s">
        <v>89</v>
      </c>
      <c r="AY243" s="14" t="s">
        <v>186</v>
      </c>
      <c r="BE243" s="197">
        <f t="shared" si="54"/>
        <v>0</v>
      </c>
      <c r="BF243" s="197">
        <f t="shared" si="55"/>
        <v>0</v>
      </c>
      <c r="BG243" s="197">
        <f t="shared" si="56"/>
        <v>0</v>
      </c>
      <c r="BH243" s="197">
        <f t="shared" si="57"/>
        <v>0</v>
      </c>
      <c r="BI243" s="197">
        <f t="shared" si="58"/>
        <v>0</v>
      </c>
      <c r="BJ243" s="14" t="s">
        <v>87</v>
      </c>
      <c r="BK243" s="197">
        <f t="shared" si="59"/>
        <v>0</v>
      </c>
      <c r="BL243" s="14" t="s">
        <v>256</v>
      </c>
      <c r="BM243" s="196" t="s">
        <v>555</v>
      </c>
    </row>
    <row r="244" spans="1:65" s="2" customFormat="1" ht="16.5" customHeight="1">
      <c r="A244" s="31"/>
      <c r="B244" s="32"/>
      <c r="C244" s="184" t="s">
        <v>556</v>
      </c>
      <c r="D244" s="184" t="s">
        <v>189</v>
      </c>
      <c r="E244" s="185" t="s">
        <v>557</v>
      </c>
      <c r="F244" s="186" t="s">
        <v>558</v>
      </c>
      <c r="G244" s="187" t="s">
        <v>192</v>
      </c>
      <c r="H244" s="188">
        <v>6</v>
      </c>
      <c r="I244" s="189"/>
      <c r="J244" s="190">
        <f t="shared" si="50"/>
        <v>0</v>
      </c>
      <c r="K244" s="191"/>
      <c r="L244" s="36"/>
      <c r="M244" s="192" t="s">
        <v>1</v>
      </c>
      <c r="N244" s="193" t="s">
        <v>44</v>
      </c>
      <c r="O244" s="68"/>
      <c r="P244" s="194">
        <f t="shared" si="51"/>
        <v>0</v>
      </c>
      <c r="Q244" s="194">
        <v>0.00036</v>
      </c>
      <c r="R244" s="194">
        <f t="shared" si="52"/>
        <v>0.00216</v>
      </c>
      <c r="S244" s="194">
        <v>0</v>
      </c>
      <c r="T244" s="195">
        <f t="shared" si="5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256</v>
      </c>
      <c r="AT244" s="196" t="s">
        <v>189</v>
      </c>
      <c r="AU244" s="196" t="s">
        <v>89</v>
      </c>
      <c r="AY244" s="14" t="s">
        <v>186</v>
      </c>
      <c r="BE244" s="197">
        <f t="shared" si="54"/>
        <v>0</v>
      </c>
      <c r="BF244" s="197">
        <f t="shared" si="55"/>
        <v>0</v>
      </c>
      <c r="BG244" s="197">
        <f t="shared" si="56"/>
        <v>0</v>
      </c>
      <c r="BH244" s="197">
        <f t="shared" si="57"/>
        <v>0</v>
      </c>
      <c r="BI244" s="197">
        <f t="shared" si="58"/>
        <v>0</v>
      </c>
      <c r="BJ244" s="14" t="s">
        <v>87</v>
      </c>
      <c r="BK244" s="197">
        <f t="shared" si="59"/>
        <v>0</v>
      </c>
      <c r="BL244" s="14" t="s">
        <v>256</v>
      </c>
      <c r="BM244" s="196" t="s">
        <v>559</v>
      </c>
    </row>
    <row r="245" spans="1:65" s="2" customFormat="1" ht="16.5" customHeight="1">
      <c r="A245" s="31"/>
      <c r="B245" s="32"/>
      <c r="C245" s="184" t="s">
        <v>560</v>
      </c>
      <c r="D245" s="184" t="s">
        <v>189</v>
      </c>
      <c r="E245" s="185" t="s">
        <v>561</v>
      </c>
      <c r="F245" s="186" t="s">
        <v>562</v>
      </c>
      <c r="G245" s="187" t="s">
        <v>270</v>
      </c>
      <c r="H245" s="188">
        <v>0.01</v>
      </c>
      <c r="I245" s="189"/>
      <c r="J245" s="190">
        <f t="shared" si="50"/>
        <v>0</v>
      </c>
      <c r="K245" s="191"/>
      <c r="L245" s="36"/>
      <c r="M245" s="192" t="s">
        <v>1</v>
      </c>
      <c r="N245" s="193" t="s">
        <v>44</v>
      </c>
      <c r="O245" s="68"/>
      <c r="P245" s="194">
        <f t="shared" si="51"/>
        <v>0</v>
      </c>
      <c r="Q245" s="194">
        <v>0</v>
      </c>
      <c r="R245" s="194">
        <f t="shared" si="52"/>
        <v>0</v>
      </c>
      <c r="S245" s="194">
        <v>0</v>
      </c>
      <c r="T245" s="195">
        <f t="shared" si="5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6" t="s">
        <v>256</v>
      </c>
      <c r="AT245" s="196" t="s">
        <v>189</v>
      </c>
      <c r="AU245" s="196" t="s">
        <v>89</v>
      </c>
      <c r="AY245" s="14" t="s">
        <v>186</v>
      </c>
      <c r="BE245" s="197">
        <f t="shared" si="54"/>
        <v>0</v>
      </c>
      <c r="BF245" s="197">
        <f t="shared" si="55"/>
        <v>0</v>
      </c>
      <c r="BG245" s="197">
        <f t="shared" si="56"/>
        <v>0</v>
      </c>
      <c r="BH245" s="197">
        <f t="shared" si="57"/>
        <v>0</v>
      </c>
      <c r="BI245" s="197">
        <f t="shared" si="58"/>
        <v>0</v>
      </c>
      <c r="BJ245" s="14" t="s">
        <v>87</v>
      </c>
      <c r="BK245" s="197">
        <f t="shared" si="59"/>
        <v>0</v>
      </c>
      <c r="BL245" s="14" t="s">
        <v>256</v>
      </c>
      <c r="BM245" s="196" t="s">
        <v>563</v>
      </c>
    </row>
    <row r="246" spans="1:65" s="2" customFormat="1" ht="16.5" customHeight="1">
      <c r="A246" s="31"/>
      <c r="B246" s="32"/>
      <c r="C246" s="184" t="s">
        <v>564</v>
      </c>
      <c r="D246" s="184" t="s">
        <v>189</v>
      </c>
      <c r="E246" s="185" t="s">
        <v>565</v>
      </c>
      <c r="F246" s="186" t="s">
        <v>566</v>
      </c>
      <c r="G246" s="187" t="s">
        <v>270</v>
      </c>
      <c r="H246" s="188">
        <v>0.01</v>
      </c>
      <c r="I246" s="189"/>
      <c r="J246" s="190">
        <f t="shared" si="50"/>
        <v>0</v>
      </c>
      <c r="K246" s="191"/>
      <c r="L246" s="36"/>
      <c r="M246" s="192" t="s">
        <v>1</v>
      </c>
      <c r="N246" s="193" t="s">
        <v>44</v>
      </c>
      <c r="O246" s="68"/>
      <c r="P246" s="194">
        <f t="shared" si="51"/>
        <v>0</v>
      </c>
      <c r="Q246" s="194">
        <v>0</v>
      </c>
      <c r="R246" s="194">
        <f t="shared" si="52"/>
        <v>0</v>
      </c>
      <c r="S246" s="194">
        <v>0</v>
      </c>
      <c r="T246" s="195">
        <f t="shared" si="5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256</v>
      </c>
      <c r="AT246" s="196" t="s">
        <v>189</v>
      </c>
      <c r="AU246" s="196" t="s">
        <v>89</v>
      </c>
      <c r="AY246" s="14" t="s">
        <v>186</v>
      </c>
      <c r="BE246" s="197">
        <f t="shared" si="54"/>
        <v>0</v>
      </c>
      <c r="BF246" s="197">
        <f t="shared" si="55"/>
        <v>0</v>
      </c>
      <c r="BG246" s="197">
        <f t="shared" si="56"/>
        <v>0</v>
      </c>
      <c r="BH246" s="197">
        <f t="shared" si="57"/>
        <v>0</v>
      </c>
      <c r="BI246" s="197">
        <f t="shared" si="58"/>
        <v>0</v>
      </c>
      <c r="BJ246" s="14" t="s">
        <v>87</v>
      </c>
      <c r="BK246" s="197">
        <f t="shared" si="59"/>
        <v>0</v>
      </c>
      <c r="BL246" s="14" t="s">
        <v>256</v>
      </c>
      <c r="BM246" s="196" t="s">
        <v>567</v>
      </c>
    </row>
    <row r="247" spans="1:65" s="2" customFormat="1" ht="16.5" customHeight="1">
      <c r="A247" s="31"/>
      <c r="B247" s="32"/>
      <c r="C247" s="184" t="s">
        <v>568</v>
      </c>
      <c r="D247" s="184" t="s">
        <v>189</v>
      </c>
      <c r="E247" s="185" t="s">
        <v>569</v>
      </c>
      <c r="F247" s="186" t="s">
        <v>570</v>
      </c>
      <c r="G247" s="187" t="s">
        <v>270</v>
      </c>
      <c r="H247" s="188">
        <v>0.01</v>
      </c>
      <c r="I247" s="189"/>
      <c r="J247" s="190">
        <f t="shared" si="50"/>
        <v>0</v>
      </c>
      <c r="K247" s="191"/>
      <c r="L247" s="36"/>
      <c r="M247" s="192" t="s">
        <v>1</v>
      </c>
      <c r="N247" s="193" t="s">
        <v>44</v>
      </c>
      <c r="O247" s="68"/>
      <c r="P247" s="194">
        <f t="shared" si="51"/>
        <v>0</v>
      </c>
      <c r="Q247" s="194">
        <v>0</v>
      </c>
      <c r="R247" s="194">
        <f t="shared" si="52"/>
        <v>0</v>
      </c>
      <c r="S247" s="194">
        <v>0</v>
      </c>
      <c r="T247" s="195">
        <f t="shared" si="5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6" t="s">
        <v>256</v>
      </c>
      <c r="AT247" s="196" t="s">
        <v>189</v>
      </c>
      <c r="AU247" s="196" t="s">
        <v>89</v>
      </c>
      <c r="AY247" s="14" t="s">
        <v>186</v>
      </c>
      <c r="BE247" s="197">
        <f t="shared" si="54"/>
        <v>0</v>
      </c>
      <c r="BF247" s="197">
        <f t="shared" si="55"/>
        <v>0</v>
      </c>
      <c r="BG247" s="197">
        <f t="shared" si="56"/>
        <v>0</v>
      </c>
      <c r="BH247" s="197">
        <f t="shared" si="57"/>
        <v>0</v>
      </c>
      <c r="BI247" s="197">
        <f t="shared" si="58"/>
        <v>0</v>
      </c>
      <c r="BJ247" s="14" t="s">
        <v>87</v>
      </c>
      <c r="BK247" s="197">
        <f t="shared" si="59"/>
        <v>0</v>
      </c>
      <c r="BL247" s="14" t="s">
        <v>256</v>
      </c>
      <c r="BM247" s="196" t="s">
        <v>571</v>
      </c>
    </row>
    <row r="248" spans="2:63" s="12" customFormat="1" ht="22.9" customHeight="1">
      <c r="B248" s="168"/>
      <c r="C248" s="169"/>
      <c r="D248" s="170" t="s">
        <v>78</v>
      </c>
      <c r="E248" s="182" t="s">
        <v>572</v>
      </c>
      <c r="F248" s="182" t="s">
        <v>573</v>
      </c>
      <c r="G248" s="169"/>
      <c r="H248" s="169"/>
      <c r="I248" s="172"/>
      <c r="J248" s="183">
        <f>BK248</f>
        <v>0</v>
      </c>
      <c r="K248" s="169"/>
      <c r="L248" s="174"/>
      <c r="M248" s="175"/>
      <c r="N248" s="176"/>
      <c r="O248" s="176"/>
      <c r="P248" s="177">
        <f>SUM(P249:P256)</f>
        <v>0</v>
      </c>
      <c r="Q248" s="176"/>
      <c r="R248" s="177">
        <f>SUM(R249:R256)</f>
        <v>0.681</v>
      </c>
      <c r="S248" s="176"/>
      <c r="T248" s="178">
        <f>SUM(T249:T256)</f>
        <v>1.1471600000000002</v>
      </c>
      <c r="AR248" s="179" t="s">
        <v>89</v>
      </c>
      <c r="AT248" s="180" t="s">
        <v>78</v>
      </c>
      <c r="AU248" s="180" t="s">
        <v>87</v>
      </c>
      <c r="AY248" s="179" t="s">
        <v>186</v>
      </c>
      <c r="BK248" s="181">
        <f>SUM(BK249:BK256)</f>
        <v>0</v>
      </c>
    </row>
    <row r="249" spans="1:65" s="2" customFormat="1" ht="16.5" customHeight="1">
      <c r="A249" s="31"/>
      <c r="B249" s="32"/>
      <c r="C249" s="184" t="s">
        <v>574</v>
      </c>
      <c r="D249" s="184" t="s">
        <v>189</v>
      </c>
      <c r="E249" s="185" t="s">
        <v>575</v>
      </c>
      <c r="F249" s="186" t="s">
        <v>576</v>
      </c>
      <c r="G249" s="187" t="s">
        <v>197</v>
      </c>
      <c r="H249" s="188">
        <v>48.2</v>
      </c>
      <c r="I249" s="189"/>
      <c r="J249" s="190">
        <f>ROUND(I249*H249,1)</f>
        <v>0</v>
      </c>
      <c r="K249" s="191"/>
      <c r="L249" s="36"/>
      <c r="M249" s="192" t="s">
        <v>1</v>
      </c>
      <c r="N249" s="193" t="s">
        <v>44</v>
      </c>
      <c r="O249" s="68"/>
      <c r="P249" s="194">
        <f>O249*H249</f>
        <v>0</v>
      </c>
      <c r="Q249" s="194">
        <v>0</v>
      </c>
      <c r="R249" s="194">
        <f>Q249*H249</f>
        <v>0</v>
      </c>
      <c r="S249" s="194">
        <v>0.0238</v>
      </c>
      <c r="T249" s="195">
        <f>S249*H249</f>
        <v>1.1471600000000002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6" t="s">
        <v>256</v>
      </c>
      <c r="AT249" s="196" t="s">
        <v>189</v>
      </c>
      <c r="AU249" s="196" t="s">
        <v>89</v>
      </c>
      <c r="AY249" s="14" t="s">
        <v>186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4" t="s">
        <v>87</v>
      </c>
      <c r="BK249" s="197">
        <f>ROUND(I249*H249,1)</f>
        <v>0</v>
      </c>
      <c r="BL249" s="14" t="s">
        <v>256</v>
      </c>
      <c r="BM249" s="196" t="s">
        <v>577</v>
      </c>
    </row>
    <row r="250" spans="1:47" s="2" customFormat="1" ht="19.5">
      <c r="A250" s="31"/>
      <c r="B250" s="32"/>
      <c r="C250" s="33"/>
      <c r="D250" s="198" t="s">
        <v>206</v>
      </c>
      <c r="E250" s="33"/>
      <c r="F250" s="199" t="s">
        <v>578</v>
      </c>
      <c r="G250" s="33"/>
      <c r="H250" s="33"/>
      <c r="I250" s="200"/>
      <c r="J250" s="33"/>
      <c r="K250" s="33"/>
      <c r="L250" s="36"/>
      <c r="M250" s="201"/>
      <c r="N250" s="202"/>
      <c r="O250" s="68"/>
      <c r="P250" s="68"/>
      <c r="Q250" s="68"/>
      <c r="R250" s="68"/>
      <c r="S250" s="68"/>
      <c r="T250" s="69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T250" s="14" t="s">
        <v>206</v>
      </c>
      <c r="AU250" s="14" t="s">
        <v>89</v>
      </c>
    </row>
    <row r="251" spans="1:65" s="2" customFormat="1" ht="21.75" customHeight="1">
      <c r="A251" s="31"/>
      <c r="B251" s="32"/>
      <c r="C251" s="184" t="s">
        <v>579</v>
      </c>
      <c r="D251" s="184" t="s">
        <v>189</v>
      </c>
      <c r="E251" s="185" t="s">
        <v>580</v>
      </c>
      <c r="F251" s="186" t="s">
        <v>581</v>
      </c>
      <c r="G251" s="187" t="s">
        <v>192</v>
      </c>
      <c r="H251" s="188">
        <v>6</v>
      </c>
      <c r="I251" s="189"/>
      <c r="J251" s="190">
        <f>ROUND(I251*H251,1)</f>
        <v>0</v>
      </c>
      <c r="K251" s="191"/>
      <c r="L251" s="36"/>
      <c r="M251" s="192" t="s">
        <v>1</v>
      </c>
      <c r="N251" s="193" t="s">
        <v>44</v>
      </c>
      <c r="O251" s="68"/>
      <c r="P251" s="194">
        <f>O251*H251</f>
        <v>0</v>
      </c>
      <c r="Q251" s="194">
        <v>0.1135</v>
      </c>
      <c r="R251" s="194">
        <f>Q251*H251</f>
        <v>0.681</v>
      </c>
      <c r="S251" s="194">
        <v>0</v>
      </c>
      <c r="T251" s="195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6" t="s">
        <v>256</v>
      </c>
      <c r="AT251" s="196" t="s">
        <v>189</v>
      </c>
      <c r="AU251" s="196" t="s">
        <v>89</v>
      </c>
      <c r="AY251" s="14" t="s">
        <v>186</v>
      </c>
      <c r="BE251" s="197">
        <f>IF(N251="základní",J251,0)</f>
        <v>0</v>
      </c>
      <c r="BF251" s="197">
        <f>IF(N251="snížená",J251,0)</f>
        <v>0</v>
      </c>
      <c r="BG251" s="197">
        <f>IF(N251="zákl. přenesená",J251,0)</f>
        <v>0</v>
      </c>
      <c r="BH251" s="197">
        <f>IF(N251="sníž. přenesená",J251,0)</f>
        <v>0</v>
      </c>
      <c r="BI251" s="197">
        <f>IF(N251="nulová",J251,0)</f>
        <v>0</v>
      </c>
      <c r="BJ251" s="14" t="s">
        <v>87</v>
      </c>
      <c r="BK251" s="197">
        <f>ROUND(I251*H251,1)</f>
        <v>0</v>
      </c>
      <c r="BL251" s="14" t="s">
        <v>256</v>
      </c>
      <c r="BM251" s="196" t="s">
        <v>582</v>
      </c>
    </row>
    <row r="252" spans="1:47" s="2" customFormat="1" ht="19.5">
      <c r="A252" s="31"/>
      <c r="B252" s="32"/>
      <c r="C252" s="33"/>
      <c r="D252" s="198" t="s">
        <v>206</v>
      </c>
      <c r="E252" s="33"/>
      <c r="F252" s="199" t="s">
        <v>583</v>
      </c>
      <c r="G252" s="33"/>
      <c r="H252" s="33"/>
      <c r="I252" s="200"/>
      <c r="J252" s="33"/>
      <c r="K252" s="33"/>
      <c r="L252" s="36"/>
      <c r="M252" s="201"/>
      <c r="N252" s="202"/>
      <c r="O252" s="68"/>
      <c r="P252" s="68"/>
      <c r="Q252" s="68"/>
      <c r="R252" s="68"/>
      <c r="S252" s="68"/>
      <c r="T252" s="69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T252" s="14" t="s">
        <v>206</v>
      </c>
      <c r="AU252" s="14" t="s">
        <v>89</v>
      </c>
    </row>
    <row r="253" spans="1:65" s="2" customFormat="1" ht="16.5" customHeight="1">
      <c r="A253" s="31"/>
      <c r="B253" s="32"/>
      <c r="C253" s="184" t="s">
        <v>584</v>
      </c>
      <c r="D253" s="184" t="s">
        <v>189</v>
      </c>
      <c r="E253" s="185" t="s">
        <v>585</v>
      </c>
      <c r="F253" s="186" t="s">
        <v>586</v>
      </c>
      <c r="G253" s="187" t="s">
        <v>270</v>
      </c>
      <c r="H253" s="188">
        <v>1.148</v>
      </c>
      <c r="I253" s="189"/>
      <c r="J253" s="190">
        <f>ROUND(I253*H253,1)</f>
        <v>0</v>
      </c>
      <c r="K253" s="191"/>
      <c r="L253" s="36"/>
      <c r="M253" s="192" t="s">
        <v>1</v>
      </c>
      <c r="N253" s="193" t="s">
        <v>44</v>
      </c>
      <c r="O253" s="68"/>
      <c r="P253" s="194">
        <f>O253*H253</f>
        <v>0</v>
      </c>
      <c r="Q253" s="194">
        <v>0</v>
      </c>
      <c r="R253" s="194">
        <f>Q253*H253</f>
        <v>0</v>
      </c>
      <c r="S253" s="194">
        <v>0</v>
      </c>
      <c r="T253" s="195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6" t="s">
        <v>256</v>
      </c>
      <c r="AT253" s="196" t="s">
        <v>189</v>
      </c>
      <c r="AU253" s="196" t="s">
        <v>89</v>
      </c>
      <c r="AY253" s="14" t="s">
        <v>186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4" t="s">
        <v>87</v>
      </c>
      <c r="BK253" s="197">
        <f>ROUND(I253*H253,1)</f>
        <v>0</v>
      </c>
      <c r="BL253" s="14" t="s">
        <v>256</v>
      </c>
      <c r="BM253" s="196" t="s">
        <v>587</v>
      </c>
    </row>
    <row r="254" spans="1:65" s="2" customFormat="1" ht="16.5" customHeight="1">
      <c r="A254" s="31"/>
      <c r="B254" s="32"/>
      <c r="C254" s="184" t="s">
        <v>588</v>
      </c>
      <c r="D254" s="184" t="s">
        <v>189</v>
      </c>
      <c r="E254" s="185" t="s">
        <v>589</v>
      </c>
      <c r="F254" s="186" t="s">
        <v>590</v>
      </c>
      <c r="G254" s="187" t="s">
        <v>270</v>
      </c>
      <c r="H254" s="188">
        <v>0.681</v>
      </c>
      <c r="I254" s="189"/>
      <c r="J254" s="190">
        <f>ROUND(I254*H254,1)</f>
        <v>0</v>
      </c>
      <c r="K254" s="191"/>
      <c r="L254" s="36"/>
      <c r="M254" s="192" t="s">
        <v>1</v>
      </c>
      <c r="N254" s="193" t="s">
        <v>44</v>
      </c>
      <c r="O254" s="68"/>
      <c r="P254" s="194">
        <f>O254*H254</f>
        <v>0</v>
      </c>
      <c r="Q254" s="194">
        <v>0</v>
      </c>
      <c r="R254" s="194">
        <f>Q254*H254</f>
        <v>0</v>
      </c>
      <c r="S254" s="194">
        <v>0</v>
      </c>
      <c r="T254" s="195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6" t="s">
        <v>256</v>
      </c>
      <c r="AT254" s="196" t="s">
        <v>189</v>
      </c>
      <c r="AU254" s="196" t="s">
        <v>89</v>
      </c>
      <c r="AY254" s="14" t="s">
        <v>186</v>
      </c>
      <c r="BE254" s="197">
        <f>IF(N254="základní",J254,0)</f>
        <v>0</v>
      </c>
      <c r="BF254" s="197">
        <f>IF(N254="snížená",J254,0)</f>
        <v>0</v>
      </c>
      <c r="BG254" s="197">
        <f>IF(N254="zákl. přenesená",J254,0)</f>
        <v>0</v>
      </c>
      <c r="BH254" s="197">
        <f>IF(N254="sníž. přenesená",J254,0)</f>
        <v>0</v>
      </c>
      <c r="BI254" s="197">
        <f>IF(N254="nulová",J254,0)</f>
        <v>0</v>
      </c>
      <c r="BJ254" s="14" t="s">
        <v>87</v>
      </c>
      <c r="BK254" s="197">
        <f>ROUND(I254*H254,1)</f>
        <v>0</v>
      </c>
      <c r="BL254" s="14" t="s">
        <v>256</v>
      </c>
      <c r="BM254" s="196" t="s">
        <v>591</v>
      </c>
    </row>
    <row r="255" spans="1:65" s="2" customFormat="1" ht="16.5" customHeight="1">
      <c r="A255" s="31"/>
      <c r="B255" s="32"/>
      <c r="C255" s="184" t="s">
        <v>592</v>
      </c>
      <c r="D255" s="184" t="s">
        <v>189</v>
      </c>
      <c r="E255" s="185" t="s">
        <v>593</v>
      </c>
      <c r="F255" s="186" t="s">
        <v>594</v>
      </c>
      <c r="G255" s="187" t="s">
        <v>270</v>
      </c>
      <c r="H255" s="188">
        <v>0.681</v>
      </c>
      <c r="I255" s="189"/>
      <c r="J255" s="190">
        <f>ROUND(I255*H255,1)</f>
        <v>0</v>
      </c>
      <c r="K255" s="191"/>
      <c r="L255" s="36"/>
      <c r="M255" s="192" t="s">
        <v>1</v>
      </c>
      <c r="N255" s="193" t="s">
        <v>44</v>
      </c>
      <c r="O255" s="68"/>
      <c r="P255" s="194">
        <f>O255*H255</f>
        <v>0</v>
      </c>
      <c r="Q255" s="194">
        <v>0</v>
      </c>
      <c r="R255" s="194">
        <f>Q255*H255</f>
        <v>0</v>
      </c>
      <c r="S255" s="194">
        <v>0</v>
      </c>
      <c r="T255" s="195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6" t="s">
        <v>256</v>
      </c>
      <c r="AT255" s="196" t="s">
        <v>189</v>
      </c>
      <c r="AU255" s="196" t="s">
        <v>89</v>
      </c>
      <c r="AY255" s="14" t="s">
        <v>186</v>
      </c>
      <c r="BE255" s="197">
        <f>IF(N255="základní",J255,0)</f>
        <v>0</v>
      </c>
      <c r="BF255" s="197">
        <f>IF(N255="snížená",J255,0)</f>
        <v>0</v>
      </c>
      <c r="BG255" s="197">
        <f>IF(N255="zákl. přenesená",J255,0)</f>
        <v>0</v>
      </c>
      <c r="BH255" s="197">
        <f>IF(N255="sníž. přenesená",J255,0)</f>
        <v>0</v>
      </c>
      <c r="BI255" s="197">
        <f>IF(N255="nulová",J255,0)</f>
        <v>0</v>
      </c>
      <c r="BJ255" s="14" t="s">
        <v>87</v>
      </c>
      <c r="BK255" s="197">
        <f>ROUND(I255*H255,1)</f>
        <v>0</v>
      </c>
      <c r="BL255" s="14" t="s">
        <v>256</v>
      </c>
      <c r="BM255" s="196" t="s">
        <v>595</v>
      </c>
    </row>
    <row r="256" spans="1:65" s="2" customFormat="1" ht="16.5" customHeight="1">
      <c r="A256" s="31"/>
      <c r="B256" s="32"/>
      <c r="C256" s="184" t="s">
        <v>596</v>
      </c>
      <c r="D256" s="184" t="s">
        <v>189</v>
      </c>
      <c r="E256" s="185" t="s">
        <v>597</v>
      </c>
      <c r="F256" s="186" t="s">
        <v>598</v>
      </c>
      <c r="G256" s="187" t="s">
        <v>270</v>
      </c>
      <c r="H256" s="188">
        <v>0.681</v>
      </c>
      <c r="I256" s="189"/>
      <c r="J256" s="190">
        <f>ROUND(I256*H256,1)</f>
        <v>0</v>
      </c>
      <c r="K256" s="191"/>
      <c r="L256" s="36"/>
      <c r="M256" s="192" t="s">
        <v>1</v>
      </c>
      <c r="N256" s="193" t="s">
        <v>44</v>
      </c>
      <c r="O256" s="68"/>
      <c r="P256" s="194">
        <f>O256*H256</f>
        <v>0</v>
      </c>
      <c r="Q256" s="194">
        <v>0</v>
      </c>
      <c r="R256" s="194">
        <f>Q256*H256</f>
        <v>0</v>
      </c>
      <c r="S256" s="194">
        <v>0</v>
      </c>
      <c r="T256" s="195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6" t="s">
        <v>256</v>
      </c>
      <c r="AT256" s="196" t="s">
        <v>189</v>
      </c>
      <c r="AU256" s="196" t="s">
        <v>89</v>
      </c>
      <c r="AY256" s="14" t="s">
        <v>186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14" t="s">
        <v>87</v>
      </c>
      <c r="BK256" s="197">
        <f>ROUND(I256*H256,1)</f>
        <v>0</v>
      </c>
      <c r="BL256" s="14" t="s">
        <v>256</v>
      </c>
      <c r="BM256" s="196" t="s">
        <v>599</v>
      </c>
    </row>
    <row r="257" spans="2:63" s="12" customFormat="1" ht="22.9" customHeight="1">
      <c r="B257" s="168"/>
      <c r="C257" s="169"/>
      <c r="D257" s="170" t="s">
        <v>78</v>
      </c>
      <c r="E257" s="182" t="s">
        <v>600</v>
      </c>
      <c r="F257" s="182" t="s">
        <v>601</v>
      </c>
      <c r="G257" s="169"/>
      <c r="H257" s="169"/>
      <c r="I257" s="172"/>
      <c r="J257" s="183">
        <f>BK257</f>
        <v>0</v>
      </c>
      <c r="K257" s="169"/>
      <c r="L257" s="174"/>
      <c r="M257" s="175"/>
      <c r="N257" s="176"/>
      <c r="O257" s="176"/>
      <c r="P257" s="177">
        <f>SUM(P258:P262)</f>
        <v>0</v>
      </c>
      <c r="Q257" s="176"/>
      <c r="R257" s="177">
        <f>SUM(R258:R262)</f>
        <v>0</v>
      </c>
      <c r="S257" s="176"/>
      <c r="T257" s="178">
        <f>SUM(T258:T262)</f>
        <v>0.361576</v>
      </c>
      <c r="AR257" s="179" t="s">
        <v>89</v>
      </c>
      <c r="AT257" s="180" t="s">
        <v>78</v>
      </c>
      <c r="AU257" s="180" t="s">
        <v>87</v>
      </c>
      <c r="AY257" s="179" t="s">
        <v>186</v>
      </c>
      <c r="BK257" s="181">
        <f>SUM(BK258:BK262)</f>
        <v>0</v>
      </c>
    </row>
    <row r="258" spans="1:65" s="2" customFormat="1" ht="16.5" customHeight="1">
      <c r="A258" s="31"/>
      <c r="B258" s="32"/>
      <c r="C258" s="184" t="s">
        <v>602</v>
      </c>
      <c r="D258" s="184" t="s">
        <v>189</v>
      </c>
      <c r="E258" s="185" t="s">
        <v>603</v>
      </c>
      <c r="F258" s="186" t="s">
        <v>604</v>
      </c>
      <c r="G258" s="187" t="s">
        <v>308</v>
      </c>
      <c r="H258" s="188">
        <v>160</v>
      </c>
      <c r="I258" s="189"/>
      <c r="J258" s="190">
        <f>ROUND(I258*H258,1)</f>
        <v>0</v>
      </c>
      <c r="K258" s="191"/>
      <c r="L258" s="36"/>
      <c r="M258" s="192" t="s">
        <v>1</v>
      </c>
      <c r="N258" s="193" t="s">
        <v>44</v>
      </c>
      <c r="O258" s="68"/>
      <c r="P258" s="194">
        <f>O258*H258</f>
        <v>0</v>
      </c>
      <c r="Q258" s="194">
        <v>0</v>
      </c>
      <c r="R258" s="194">
        <f>Q258*H258</f>
        <v>0</v>
      </c>
      <c r="S258" s="194">
        <v>0.00215</v>
      </c>
      <c r="T258" s="195">
        <f>S258*H258</f>
        <v>0.344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6" t="s">
        <v>256</v>
      </c>
      <c r="AT258" s="196" t="s">
        <v>189</v>
      </c>
      <c r="AU258" s="196" t="s">
        <v>89</v>
      </c>
      <c r="AY258" s="14" t="s">
        <v>186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14" t="s">
        <v>87</v>
      </c>
      <c r="BK258" s="197">
        <f>ROUND(I258*H258,1)</f>
        <v>0</v>
      </c>
      <c r="BL258" s="14" t="s">
        <v>256</v>
      </c>
      <c r="BM258" s="196" t="s">
        <v>605</v>
      </c>
    </row>
    <row r="259" spans="1:65" s="2" customFormat="1" ht="21.75" customHeight="1">
      <c r="A259" s="31"/>
      <c r="B259" s="32"/>
      <c r="C259" s="184" t="s">
        <v>606</v>
      </c>
      <c r="D259" s="184" t="s">
        <v>189</v>
      </c>
      <c r="E259" s="185" t="s">
        <v>607</v>
      </c>
      <c r="F259" s="186" t="s">
        <v>608</v>
      </c>
      <c r="G259" s="187" t="s">
        <v>192</v>
      </c>
      <c r="H259" s="188">
        <v>5</v>
      </c>
      <c r="I259" s="189"/>
      <c r="J259" s="190">
        <f>ROUND(I259*H259,1)</f>
        <v>0</v>
      </c>
      <c r="K259" s="191"/>
      <c r="L259" s="36"/>
      <c r="M259" s="192" t="s">
        <v>1</v>
      </c>
      <c r="N259" s="193" t="s">
        <v>44</v>
      </c>
      <c r="O259" s="68"/>
      <c r="P259" s="194">
        <f>O259*H259</f>
        <v>0</v>
      </c>
      <c r="Q259" s="194">
        <v>0</v>
      </c>
      <c r="R259" s="194">
        <f>Q259*H259</f>
        <v>0</v>
      </c>
      <c r="S259" s="194">
        <v>4.8E-05</v>
      </c>
      <c r="T259" s="195">
        <f>S259*H259</f>
        <v>0.00024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6" t="s">
        <v>256</v>
      </c>
      <c r="AT259" s="196" t="s">
        <v>189</v>
      </c>
      <c r="AU259" s="196" t="s">
        <v>89</v>
      </c>
      <c r="AY259" s="14" t="s">
        <v>186</v>
      </c>
      <c r="BE259" s="197">
        <f>IF(N259="základní",J259,0)</f>
        <v>0</v>
      </c>
      <c r="BF259" s="197">
        <f>IF(N259="snížená",J259,0)</f>
        <v>0</v>
      </c>
      <c r="BG259" s="197">
        <f>IF(N259="zákl. přenesená",J259,0)</f>
        <v>0</v>
      </c>
      <c r="BH259" s="197">
        <f>IF(N259="sníž. přenesená",J259,0)</f>
        <v>0</v>
      </c>
      <c r="BI259" s="197">
        <f>IF(N259="nulová",J259,0)</f>
        <v>0</v>
      </c>
      <c r="BJ259" s="14" t="s">
        <v>87</v>
      </c>
      <c r="BK259" s="197">
        <f>ROUND(I259*H259,1)</f>
        <v>0</v>
      </c>
      <c r="BL259" s="14" t="s">
        <v>256</v>
      </c>
      <c r="BM259" s="196" t="s">
        <v>609</v>
      </c>
    </row>
    <row r="260" spans="1:65" s="2" customFormat="1" ht="24.2" customHeight="1">
      <c r="A260" s="31"/>
      <c r="B260" s="32"/>
      <c r="C260" s="184" t="s">
        <v>610</v>
      </c>
      <c r="D260" s="184" t="s">
        <v>189</v>
      </c>
      <c r="E260" s="185" t="s">
        <v>611</v>
      </c>
      <c r="F260" s="186" t="s">
        <v>612</v>
      </c>
      <c r="G260" s="187" t="s">
        <v>192</v>
      </c>
      <c r="H260" s="188">
        <v>7</v>
      </c>
      <c r="I260" s="189"/>
      <c r="J260" s="190">
        <f>ROUND(I260*H260,1)</f>
        <v>0</v>
      </c>
      <c r="K260" s="191"/>
      <c r="L260" s="36"/>
      <c r="M260" s="192" t="s">
        <v>1</v>
      </c>
      <c r="N260" s="193" t="s">
        <v>44</v>
      </c>
      <c r="O260" s="68"/>
      <c r="P260" s="194">
        <f>O260*H260</f>
        <v>0</v>
      </c>
      <c r="Q260" s="194">
        <v>0</v>
      </c>
      <c r="R260" s="194">
        <f>Q260*H260</f>
        <v>0</v>
      </c>
      <c r="S260" s="194">
        <v>4.8E-05</v>
      </c>
      <c r="T260" s="195">
        <f>S260*H260</f>
        <v>0.00033600000000000004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6" t="s">
        <v>256</v>
      </c>
      <c r="AT260" s="196" t="s">
        <v>189</v>
      </c>
      <c r="AU260" s="196" t="s">
        <v>89</v>
      </c>
      <c r="AY260" s="14" t="s">
        <v>186</v>
      </c>
      <c r="BE260" s="197">
        <f>IF(N260="základní",J260,0)</f>
        <v>0</v>
      </c>
      <c r="BF260" s="197">
        <f>IF(N260="snížená",J260,0)</f>
        <v>0</v>
      </c>
      <c r="BG260" s="197">
        <f>IF(N260="zákl. přenesená",J260,0)</f>
        <v>0</v>
      </c>
      <c r="BH260" s="197">
        <f>IF(N260="sníž. přenesená",J260,0)</f>
        <v>0</v>
      </c>
      <c r="BI260" s="197">
        <f>IF(N260="nulová",J260,0)</f>
        <v>0</v>
      </c>
      <c r="BJ260" s="14" t="s">
        <v>87</v>
      </c>
      <c r="BK260" s="197">
        <f>ROUND(I260*H260,1)</f>
        <v>0</v>
      </c>
      <c r="BL260" s="14" t="s">
        <v>256</v>
      </c>
      <c r="BM260" s="196" t="s">
        <v>613</v>
      </c>
    </row>
    <row r="261" spans="1:65" s="2" customFormat="1" ht="21.75" customHeight="1">
      <c r="A261" s="31"/>
      <c r="B261" s="32"/>
      <c r="C261" s="184" t="s">
        <v>614</v>
      </c>
      <c r="D261" s="184" t="s">
        <v>189</v>
      </c>
      <c r="E261" s="185" t="s">
        <v>615</v>
      </c>
      <c r="F261" s="186" t="s">
        <v>616</v>
      </c>
      <c r="G261" s="187" t="s">
        <v>192</v>
      </c>
      <c r="H261" s="188">
        <v>17</v>
      </c>
      <c r="I261" s="189"/>
      <c r="J261" s="190">
        <f>ROUND(I261*H261,1)</f>
        <v>0</v>
      </c>
      <c r="K261" s="191"/>
      <c r="L261" s="36"/>
      <c r="M261" s="192" t="s">
        <v>1</v>
      </c>
      <c r="N261" s="193" t="s">
        <v>44</v>
      </c>
      <c r="O261" s="68"/>
      <c r="P261" s="194">
        <f>O261*H261</f>
        <v>0</v>
      </c>
      <c r="Q261" s="194">
        <v>0</v>
      </c>
      <c r="R261" s="194">
        <f>Q261*H261</f>
        <v>0</v>
      </c>
      <c r="S261" s="194">
        <v>0.001</v>
      </c>
      <c r="T261" s="195">
        <f>S261*H261</f>
        <v>0.017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6" t="s">
        <v>256</v>
      </c>
      <c r="AT261" s="196" t="s">
        <v>189</v>
      </c>
      <c r="AU261" s="196" t="s">
        <v>89</v>
      </c>
      <c r="AY261" s="14" t="s">
        <v>186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14" t="s">
        <v>87</v>
      </c>
      <c r="BK261" s="197">
        <f>ROUND(I261*H261,1)</f>
        <v>0</v>
      </c>
      <c r="BL261" s="14" t="s">
        <v>256</v>
      </c>
      <c r="BM261" s="196" t="s">
        <v>617</v>
      </c>
    </row>
    <row r="262" spans="1:47" s="2" customFormat="1" ht="29.25">
      <c r="A262" s="31"/>
      <c r="B262" s="32"/>
      <c r="C262" s="33"/>
      <c r="D262" s="198" t="s">
        <v>206</v>
      </c>
      <c r="E262" s="33"/>
      <c r="F262" s="199" t="s">
        <v>618</v>
      </c>
      <c r="G262" s="33"/>
      <c r="H262" s="33"/>
      <c r="I262" s="200"/>
      <c r="J262" s="33"/>
      <c r="K262" s="33"/>
      <c r="L262" s="36"/>
      <c r="M262" s="201"/>
      <c r="N262" s="202"/>
      <c r="O262" s="68"/>
      <c r="P262" s="68"/>
      <c r="Q262" s="68"/>
      <c r="R262" s="68"/>
      <c r="S262" s="68"/>
      <c r="T262" s="69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T262" s="14" t="s">
        <v>206</v>
      </c>
      <c r="AU262" s="14" t="s">
        <v>89</v>
      </c>
    </row>
    <row r="263" spans="2:63" s="12" customFormat="1" ht="22.9" customHeight="1">
      <c r="B263" s="168"/>
      <c r="C263" s="169"/>
      <c r="D263" s="170" t="s">
        <v>78</v>
      </c>
      <c r="E263" s="182" t="s">
        <v>619</v>
      </c>
      <c r="F263" s="182" t="s">
        <v>620</v>
      </c>
      <c r="G263" s="169"/>
      <c r="H263" s="169"/>
      <c r="I263" s="172"/>
      <c r="J263" s="183">
        <f>BK263</f>
        <v>0</v>
      </c>
      <c r="K263" s="169"/>
      <c r="L263" s="174"/>
      <c r="M263" s="175"/>
      <c r="N263" s="176"/>
      <c r="O263" s="176"/>
      <c r="P263" s="177">
        <f>SUM(P264:P265)</f>
        <v>0</v>
      </c>
      <c r="Q263" s="176"/>
      <c r="R263" s="177">
        <f>SUM(R264:R265)</f>
        <v>0</v>
      </c>
      <c r="S263" s="176"/>
      <c r="T263" s="178">
        <f>SUM(T264:T265)</f>
        <v>0</v>
      </c>
      <c r="AR263" s="179" t="s">
        <v>89</v>
      </c>
      <c r="AT263" s="180" t="s">
        <v>78</v>
      </c>
      <c r="AU263" s="180" t="s">
        <v>87</v>
      </c>
      <c r="AY263" s="179" t="s">
        <v>186</v>
      </c>
      <c r="BK263" s="181">
        <f>SUM(BK264:BK265)</f>
        <v>0</v>
      </c>
    </row>
    <row r="264" spans="1:65" s="2" customFormat="1" ht="16.5" customHeight="1">
      <c r="A264" s="31"/>
      <c r="B264" s="32"/>
      <c r="C264" s="184" t="s">
        <v>621</v>
      </c>
      <c r="D264" s="184" t="s">
        <v>189</v>
      </c>
      <c r="E264" s="185" t="s">
        <v>622</v>
      </c>
      <c r="F264" s="186" t="s">
        <v>623</v>
      </c>
      <c r="G264" s="187" t="s">
        <v>624</v>
      </c>
      <c r="H264" s="188">
        <v>1</v>
      </c>
      <c r="I264" s="189"/>
      <c r="J264" s="190">
        <f>ROUND(I264*H264,1)</f>
        <v>0</v>
      </c>
      <c r="K264" s="191"/>
      <c r="L264" s="36"/>
      <c r="M264" s="192" t="s">
        <v>1</v>
      </c>
      <c r="N264" s="193" t="s">
        <v>44</v>
      </c>
      <c r="O264" s="68"/>
      <c r="P264" s="194">
        <f>O264*H264</f>
        <v>0</v>
      </c>
      <c r="Q264" s="194">
        <v>0</v>
      </c>
      <c r="R264" s="194">
        <f>Q264*H264</f>
        <v>0</v>
      </c>
      <c r="S264" s="194">
        <v>0</v>
      </c>
      <c r="T264" s="195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6" t="s">
        <v>256</v>
      </c>
      <c r="AT264" s="196" t="s">
        <v>189</v>
      </c>
      <c r="AU264" s="196" t="s">
        <v>89</v>
      </c>
      <c r="AY264" s="14" t="s">
        <v>186</v>
      </c>
      <c r="BE264" s="197">
        <f>IF(N264="základní",J264,0)</f>
        <v>0</v>
      </c>
      <c r="BF264" s="197">
        <f>IF(N264="snížená",J264,0)</f>
        <v>0</v>
      </c>
      <c r="BG264" s="197">
        <f>IF(N264="zákl. přenesená",J264,0)</f>
        <v>0</v>
      </c>
      <c r="BH264" s="197">
        <f>IF(N264="sníž. přenesená",J264,0)</f>
        <v>0</v>
      </c>
      <c r="BI264" s="197">
        <f>IF(N264="nulová",J264,0)</f>
        <v>0</v>
      </c>
      <c r="BJ264" s="14" t="s">
        <v>87</v>
      </c>
      <c r="BK264" s="197">
        <f>ROUND(I264*H264,1)</f>
        <v>0</v>
      </c>
      <c r="BL264" s="14" t="s">
        <v>256</v>
      </c>
      <c r="BM264" s="196" t="s">
        <v>625</v>
      </c>
    </row>
    <row r="265" spans="1:47" s="2" customFormat="1" ht="48.75">
      <c r="A265" s="31"/>
      <c r="B265" s="32"/>
      <c r="C265" s="33"/>
      <c r="D265" s="198" t="s">
        <v>206</v>
      </c>
      <c r="E265" s="33"/>
      <c r="F265" s="199" t="s">
        <v>626</v>
      </c>
      <c r="G265" s="33"/>
      <c r="H265" s="33"/>
      <c r="I265" s="200"/>
      <c r="J265" s="33"/>
      <c r="K265" s="33"/>
      <c r="L265" s="36"/>
      <c r="M265" s="201"/>
      <c r="N265" s="202"/>
      <c r="O265" s="68"/>
      <c r="P265" s="68"/>
      <c r="Q265" s="68"/>
      <c r="R265" s="68"/>
      <c r="S265" s="68"/>
      <c r="T265" s="69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T265" s="14" t="s">
        <v>206</v>
      </c>
      <c r="AU265" s="14" t="s">
        <v>89</v>
      </c>
    </row>
    <row r="266" spans="2:63" s="12" customFormat="1" ht="22.9" customHeight="1">
      <c r="B266" s="168"/>
      <c r="C266" s="169"/>
      <c r="D266" s="170" t="s">
        <v>78</v>
      </c>
      <c r="E266" s="182" t="s">
        <v>627</v>
      </c>
      <c r="F266" s="182" t="s">
        <v>628</v>
      </c>
      <c r="G266" s="169"/>
      <c r="H266" s="169"/>
      <c r="I266" s="172"/>
      <c r="J266" s="183">
        <f>BK266</f>
        <v>0</v>
      </c>
      <c r="K266" s="169"/>
      <c r="L266" s="174"/>
      <c r="M266" s="175"/>
      <c r="N266" s="176"/>
      <c r="O266" s="176"/>
      <c r="P266" s="177">
        <f>SUM(P267:P272)</f>
        <v>0</v>
      </c>
      <c r="Q266" s="176"/>
      <c r="R266" s="177">
        <f>SUM(R267:R272)</f>
        <v>0</v>
      </c>
      <c r="S266" s="176"/>
      <c r="T266" s="178">
        <f>SUM(T267:T272)</f>
        <v>0.055200000000000006</v>
      </c>
      <c r="AR266" s="179" t="s">
        <v>89</v>
      </c>
      <c r="AT266" s="180" t="s">
        <v>78</v>
      </c>
      <c r="AU266" s="180" t="s">
        <v>87</v>
      </c>
      <c r="AY266" s="179" t="s">
        <v>186</v>
      </c>
      <c r="BK266" s="181">
        <f>SUM(BK267:BK272)</f>
        <v>0</v>
      </c>
    </row>
    <row r="267" spans="1:65" s="2" customFormat="1" ht="16.5" customHeight="1">
      <c r="A267" s="31"/>
      <c r="B267" s="32"/>
      <c r="C267" s="184" t="s">
        <v>629</v>
      </c>
      <c r="D267" s="184" t="s">
        <v>189</v>
      </c>
      <c r="E267" s="185" t="s">
        <v>630</v>
      </c>
      <c r="F267" s="186" t="s">
        <v>631</v>
      </c>
      <c r="G267" s="187" t="s">
        <v>192</v>
      </c>
      <c r="H267" s="188">
        <v>2</v>
      </c>
      <c r="I267" s="189"/>
      <c r="J267" s="190">
        <f>ROUND(I267*H267,1)</f>
        <v>0</v>
      </c>
      <c r="K267" s="191"/>
      <c r="L267" s="36"/>
      <c r="M267" s="192" t="s">
        <v>1</v>
      </c>
      <c r="N267" s="193" t="s">
        <v>44</v>
      </c>
      <c r="O267" s="68"/>
      <c r="P267" s="194">
        <f>O267*H267</f>
        <v>0</v>
      </c>
      <c r="Q267" s="194">
        <v>0</v>
      </c>
      <c r="R267" s="194">
        <f>Q267*H267</f>
        <v>0</v>
      </c>
      <c r="S267" s="194">
        <v>0.0018</v>
      </c>
      <c r="T267" s="195">
        <f>S267*H267</f>
        <v>0.0036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6" t="s">
        <v>256</v>
      </c>
      <c r="AT267" s="196" t="s">
        <v>189</v>
      </c>
      <c r="AU267" s="196" t="s">
        <v>89</v>
      </c>
      <c r="AY267" s="14" t="s">
        <v>186</v>
      </c>
      <c r="BE267" s="197">
        <f>IF(N267="základní",J267,0)</f>
        <v>0</v>
      </c>
      <c r="BF267" s="197">
        <f>IF(N267="snížená",J267,0)</f>
        <v>0</v>
      </c>
      <c r="BG267" s="197">
        <f>IF(N267="zákl. přenesená",J267,0)</f>
        <v>0</v>
      </c>
      <c r="BH267" s="197">
        <f>IF(N267="sníž. přenesená",J267,0)</f>
        <v>0</v>
      </c>
      <c r="BI267" s="197">
        <f>IF(N267="nulová",J267,0)</f>
        <v>0</v>
      </c>
      <c r="BJ267" s="14" t="s">
        <v>87</v>
      </c>
      <c r="BK267" s="197">
        <f>ROUND(I267*H267,1)</f>
        <v>0</v>
      </c>
      <c r="BL267" s="14" t="s">
        <v>256</v>
      </c>
      <c r="BM267" s="196" t="s">
        <v>632</v>
      </c>
    </row>
    <row r="268" spans="1:65" s="2" customFormat="1" ht="16.5" customHeight="1">
      <c r="A268" s="31"/>
      <c r="B268" s="32"/>
      <c r="C268" s="184" t="s">
        <v>633</v>
      </c>
      <c r="D268" s="184" t="s">
        <v>189</v>
      </c>
      <c r="E268" s="185" t="s">
        <v>634</v>
      </c>
      <c r="F268" s="186" t="s">
        <v>635</v>
      </c>
      <c r="G268" s="187" t="s">
        <v>192</v>
      </c>
      <c r="H268" s="188">
        <v>2</v>
      </c>
      <c r="I268" s="189"/>
      <c r="J268" s="190">
        <f>ROUND(I268*H268,1)</f>
        <v>0</v>
      </c>
      <c r="K268" s="191"/>
      <c r="L268" s="36"/>
      <c r="M268" s="192" t="s">
        <v>1</v>
      </c>
      <c r="N268" s="193" t="s">
        <v>44</v>
      </c>
      <c r="O268" s="68"/>
      <c r="P268" s="194">
        <f>O268*H268</f>
        <v>0</v>
      </c>
      <c r="Q268" s="194">
        <v>0</v>
      </c>
      <c r="R268" s="194">
        <f>Q268*H268</f>
        <v>0</v>
      </c>
      <c r="S268" s="194">
        <v>0.024</v>
      </c>
      <c r="T268" s="195">
        <f>S268*H268</f>
        <v>0.048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6" t="s">
        <v>256</v>
      </c>
      <c r="AT268" s="196" t="s">
        <v>189</v>
      </c>
      <c r="AU268" s="196" t="s">
        <v>89</v>
      </c>
      <c r="AY268" s="14" t="s">
        <v>186</v>
      </c>
      <c r="BE268" s="197">
        <f>IF(N268="základní",J268,0)</f>
        <v>0</v>
      </c>
      <c r="BF268" s="197">
        <f>IF(N268="snížená",J268,0)</f>
        <v>0</v>
      </c>
      <c r="BG268" s="197">
        <f>IF(N268="zákl. přenesená",J268,0)</f>
        <v>0</v>
      </c>
      <c r="BH268" s="197">
        <f>IF(N268="sníž. přenesená",J268,0)</f>
        <v>0</v>
      </c>
      <c r="BI268" s="197">
        <f>IF(N268="nulová",J268,0)</f>
        <v>0</v>
      </c>
      <c r="BJ268" s="14" t="s">
        <v>87</v>
      </c>
      <c r="BK268" s="197">
        <f>ROUND(I268*H268,1)</f>
        <v>0</v>
      </c>
      <c r="BL268" s="14" t="s">
        <v>256</v>
      </c>
      <c r="BM268" s="196" t="s">
        <v>636</v>
      </c>
    </row>
    <row r="269" spans="1:65" s="2" customFormat="1" ht="24.2" customHeight="1">
      <c r="A269" s="31"/>
      <c r="B269" s="32"/>
      <c r="C269" s="184" t="s">
        <v>637</v>
      </c>
      <c r="D269" s="184" t="s">
        <v>189</v>
      </c>
      <c r="E269" s="185" t="s">
        <v>638</v>
      </c>
      <c r="F269" s="186" t="s">
        <v>639</v>
      </c>
      <c r="G269" s="187" t="s">
        <v>624</v>
      </c>
      <c r="H269" s="188">
        <v>1</v>
      </c>
      <c r="I269" s="189"/>
      <c r="J269" s="190">
        <f>ROUND(I269*H269,1)</f>
        <v>0</v>
      </c>
      <c r="K269" s="191"/>
      <c r="L269" s="36"/>
      <c r="M269" s="192" t="s">
        <v>1</v>
      </c>
      <c r="N269" s="193" t="s">
        <v>44</v>
      </c>
      <c r="O269" s="68"/>
      <c r="P269" s="194">
        <f>O269*H269</f>
        <v>0</v>
      </c>
      <c r="Q269" s="194">
        <v>0</v>
      </c>
      <c r="R269" s="194">
        <f>Q269*H269</f>
        <v>0</v>
      </c>
      <c r="S269" s="194">
        <v>0.0018</v>
      </c>
      <c r="T269" s="195">
        <f>S269*H269</f>
        <v>0.0018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6" t="s">
        <v>256</v>
      </c>
      <c r="AT269" s="196" t="s">
        <v>189</v>
      </c>
      <c r="AU269" s="196" t="s">
        <v>89</v>
      </c>
      <c r="AY269" s="14" t="s">
        <v>186</v>
      </c>
      <c r="BE269" s="197">
        <f>IF(N269="základní",J269,0)</f>
        <v>0</v>
      </c>
      <c r="BF269" s="197">
        <f>IF(N269="snížená",J269,0)</f>
        <v>0</v>
      </c>
      <c r="BG269" s="197">
        <f>IF(N269="zákl. přenesená",J269,0)</f>
        <v>0</v>
      </c>
      <c r="BH269" s="197">
        <f>IF(N269="sníž. přenesená",J269,0)</f>
        <v>0</v>
      </c>
      <c r="BI269" s="197">
        <f>IF(N269="nulová",J269,0)</f>
        <v>0</v>
      </c>
      <c r="BJ269" s="14" t="s">
        <v>87</v>
      </c>
      <c r="BK269" s="197">
        <f>ROUND(I269*H269,1)</f>
        <v>0</v>
      </c>
      <c r="BL269" s="14" t="s">
        <v>256</v>
      </c>
      <c r="BM269" s="196" t="s">
        <v>640</v>
      </c>
    </row>
    <row r="270" spans="1:47" s="2" customFormat="1" ht="29.25">
      <c r="A270" s="31"/>
      <c r="B270" s="32"/>
      <c r="C270" s="33"/>
      <c r="D270" s="198" t="s">
        <v>206</v>
      </c>
      <c r="E270" s="33"/>
      <c r="F270" s="199" t="s">
        <v>641</v>
      </c>
      <c r="G270" s="33"/>
      <c r="H270" s="33"/>
      <c r="I270" s="200"/>
      <c r="J270" s="33"/>
      <c r="K270" s="33"/>
      <c r="L270" s="36"/>
      <c r="M270" s="201"/>
      <c r="N270" s="202"/>
      <c r="O270" s="68"/>
      <c r="P270" s="68"/>
      <c r="Q270" s="68"/>
      <c r="R270" s="68"/>
      <c r="S270" s="68"/>
      <c r="T270" s="69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T270" s="14" t="s">
        <v>206</v>
      </c>
      <c r="AU270" s="14" t="s">
        <v>89</v>
      </c>
    </row>
    <row r="271" spans="1:65" s="2" customFormat="1" ht="24.2" customHeight="1">
      <c r="A271" s="31"/>
      <c r="B271" s="32"/>
      <c r="C271" s="184" t="s">
        <v>642</v>
      </c>
      <c r="D271" s="184" t="s">
        <v>189</v>
      </c>
      <c r="E271" s="185" t="s">
        <v>643</v>
      </c>
      <c r="F271" s="186" t="s">
        <v>644</v>
      </c>
      <c r="G271" s="187" t="s">
        <v>624</v>
      </c>
      <c r="H271" s="188">
        <v>1</v>
      </c>
      <c r="I271" s="189"/>
      <c r="J271" s="190">
        <f>ROUND(I271*H271,1)</f>
        <v>0</v>
      </c>
      <c r="K271" s="191"/>
      <c r="L271" s="36"/>
      <c r="M271" s="192" t="s">
        <v>1</v>
      </c>
      <c r="N271" s="193" t="s">
        <v>44</v>
      </c>
      <c r="O271" s="68"/>
      <c r="P271" s="194">
        <f>O271*H271</f>
        <v>0</v>
      </c>
      <c r="Q271" s="194">
        <v>0</v>
      </c>
      <c r="R271" s="194">
        <f>Q271*H271</f>
        <v>0</v>
      </c>
      <c r="S271" s="194">
        <v>0.0018</v>
      </c>
      <c r="T271" s="195">
        <f>S271*H271</f>
        <v>0.0018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6" t="s">
        <v>256</v>
      </c>
      <c r="AT271" s="196" t="s">
        <v>189</v>
      </c>
      <c r="AU271" s="196" t="s">
        <v>89</v>
      </c>
      <c r="AY271" s="14" t="s">
        <v>186</v>
      </c>
      <c r="BE271" s="197">
        <f>IF(N271="základní",J271,0)</f>
        <v>0</v>
      </c>
      <c r="BF271" s="197">
        <f>IF(N271="snížená",J271,0)</f>
        <v>0</v>
      </c>
      <c r="BG271" s="197">
        <f>IF(N271="zákl. přenesená",J271,0)</f>
        <v>0</v>
      </c>
      <c r="BH271" s="197">
        <f>IF(N271="sníž. přenesená",J271,0)</f>
        <v>0</v>
      </c>
      <c r="BI271" s="197">
        <f>IF(N271="nulová",J271,0)</f>
        <v>0</v>
      </c>
      <c r="BJ271" s="14" t="s">
        <v>87</v>
      </c>
      <c r="BK271" s="197">
        <f>ROUND(I271*H271,1)</f>
        <v>0</v>
      </c>
      <c r="BL271" s="14" t="s">
        <v>256</v>
      </c>
      <c r="BM271" s="196" t="s">
        <v>645</v>
      </c>
    </row>
    <row r="272" spans="1:47" s="2" customFormat="1" ht="29.25">
      <c r="A272" s="31"/>
      <c r="B272" s="32"/>
      <c r="C272" s="33"/>
      <c r="D272" s="198" t="s">
        <v>206</v>
      </c>
      <c r="E272" s="33"/>
      <c r="F272" s="199" t="s">
        <v>646</v>
      </c>
      <c r="G272" s="33"/>
      <c r="H272" s="33"/>
      <c r="I272" s="200"/>
      <c r="J272" s="33"/>
      <c r="K272" s="33"/>
      <c r="L272" s="36"/>
      <c r="M272" s="201"/>
      <c r="N272" s="202"/>
      <c r="O272" s="68"/>
      <c r="P272" s="68"/>
      <c r="Q272" s="68"/>
      <c r="R272" s="68"/>
      <c r="S272" s="68"/>
      <c r="T272" s="69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T272" s="14" t="s">
        <v>206</v>
      </c>
      <c r="AU272" s="14" t="s">
        <v>89</v>
      </c>
    </row>
    <row r="273" spans="2:63" s="12" customFormat="1" ht="22.9" customHeight="1">
      <c r="B273" s="168"/>
      <c r="C273" s="169"/>
      <c r="D273" s="170" t="s">
        <v>78</v>
      </c>
      <c r="E273" s="182" t="s">
        <v>647</v>
      </c>
      <c r="F273" s="182" t="s">
        <v>648</v>
      </c>
      <c r="G273" s="169"/>
      <c r="H273" s="169"/>
      <c r="I273" s="172"/>
      <c r="J273" s="183">
        <f>BK273</f>
        <v>0</v>
      </c>
      <c r="K273" s="169"/>
      <c r="L273" s="174"/>
      <c r="M273" s="175"/>
      <c r="N273" s="176"/>
      <c r="O273" s="176"/>
      <c r="P273" s="177">
        <f>SUM(P274:P275)</f>
        <v>0</v>
      </c>
      <c r="Q273" s="176"/>
      <c r="R273" s="177">
        <f>SUM(R274:R275)</f>
        <v>0</v>
      </c>
      <c r="S273" s="176"/>
      <c r="T273" s="178">
        <f>SUM(T274:T275)</f>
        <v>0.42100199999999993</v>
      </c>
      <c r="AR273" s="179" t="s">
        <v>89</v>
      </c>
      <c r="AT273" s="180" t="s">
        <v>78</v>
      </c>
      <c r="AU273" s="180" t="s">
        <v>87</v>
      </c>
      <c r="AY273" s="179" t="s">
        <v>186</v>
      </c>
      <c r="BK273" s="181">
        <f>SUM(BK274:BK275)</f>
        <v>0</v>
      </c>
    </row>
    <row r="274" spans="1:65" s="2" customFormat="1" ht="16.5" customHeight="1">
      <c r="A274" s="31"/>
      <c r="B274" s="32"/>
      <c r="C274" s="184" t="s">
        <v>649</v>
      </c>
      <c r="D274" s="184" t="s">
        <v>189</v>
      </c>
      <c r="E274" s="185" t="s">
        <v>650</v>
      </c>
      <c r="F274" s="186" t="s">
        <v>651</v>
      </c>
      <c r="G274" s="187" t="s">
        <v>197</v>
      </c>
      <c r="H274" s="188">
        <v>23.389</v>
      </c>
      <c r="I274" s="189"/>
      <c r="J274" s="190">
        <f>ROUND(I274*H274,1)</f>
        <v>0</v>
      </c>
      <c r="K274" s="191"/>
      <c r="L274" s="36"/>
      <c r="M274" s="192" t="s">
        <v>1</v>
      </c>
      <c r="N274" s="193" t="s">
        <v>44</v>
      </c>
      <c r="O274" s="68"/>
      <c r="P274" s="194">
        <f>O274*H274</f>
        <v>0</v>
      </c>
      <c r="Q274" s="194">
        <v>0</v>
      </c>
      <c r="R274" s="194">
        <f>Q274*H274</f>
        <v>0</v>
      </c>
      <c r="S274" s="194">
        <v>0.018</v>
      </c>
      <c r="T274" s="195">
        <f>S274*H274</f>
        <v>0.42100199999999993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6" t="s">
        <v>256</v>
      </c>
      <c r="AT274" s="196" t="s">
        <v>189</v>
      </c>
      <c r="AU274" s="196" t="s">
        <v>89</v>
      </c>
      <c r="AY274" s="14" t="s">
        <v>186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14" t="s">
        <v>87</v>
      </c>
      <c r="BK274" s="197">
        <f>ROUND(I274*H274,1)</f>
        <v>0</v>
      </c>
      <c r="BL274" s="14" t="s">
        <v>256</v>
      </c>
      <c r="BM274" s="196" t="s">
        <v>652</v>
      </c>
    </row>
    <row r="275" spans="1:47" s="2" customFormat="1" ht="19.5">
      <c r="A275" s="31"/>
      <c r="B275" s="32"/>
      <c r="C275" s="33"/>
      <c r="D275" s="198" t="s">
        <v>206</v>
      </c>
      <c r="E275" s="33"/>
      <c r="F275" s="199" t="s">
        <v>653</v>
      </c>
      <c r="G275" s="33"/>
      <c r="H275" s="33"/>
      <c r="I275" s="200"/>
      <c r="J275" s="33"/>
      <c r="K275" s="33"/>
      <c r="L275" s="36"/>
      <c r="M275" s="201"/>
      <c r="N275" s="202"/>
      <c r="O275" s="68"/>
      <c r="P275" s="68"/>
      <c r="Q275" s="68"/>
      <c r="R275" s="68"/>
      <c r="S275" s="68"/>
      <c r="T275" s="69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T275" s="14" t="s">
        <v>206</v>
      </c>
      <c r="AU275" s="14" t="s">
        <v>89</v>
      </c>
    </row>
    <row r="276" spans="2:63" s="12" customFormat="1" ht="22.9" customHeight="1">
      <c r="B276" s="168"/>
      <c r="C276" s="169"/>
      <c r="D276" s="170" t="s">
        <v>78</v>
      </c>
      <c r="E276" s="182" t="s">
        <v>654</v>
      </c>
      <c r="F276" s="182" t="s">
        <v>655</v>
      </c>
      <c r="G276" s="169"/>
      <c r="H276" s="169"/>
      <c r="I276" s="172"/>
      <c r="J276" s="183">
        <f>BK276</f>
        <v>0</v>
      </c>
      <c r="K276" s="169"/>
      <c r="L276" s="174"/>
      <c r="M276" s="175"/>
      <c r="N276" s="176"/>
      <c r="O276" s="176"/>
      <c r="P276" s="177">
        <f>SUM(P277:P296)</f>
        <v>0</v>
      </c>
      <c r="Q276" s="176"/>
      <c r="R276" s="177">
        <f>SUM(R277:R296)</f>
        <v>1.2913084</v>
      </c>
      <c r="S276" s="176"/>
      <c r="T276" s="178">
        <f>SUM(T277:T296)</f>
        <v>0.3432</v>
      </c>
      <c r="AR276" s="179" t="s">
        <v>89</v>
      </c>
      <c r="AT276" s="180" t="s">
        <v>78</v>
      </c>
      <c r="AU276" s="180" t="s">
        <v>87</v>
      </c>
      <c r="AY276" s="179" t="s">
        <v>186</v>
      </c>
      <c r="BK276" s="181">
        <f>SUM(BK277:BK296)</f>
        <v>0</v>
      </c>
    </row>
    <row r="277" spans="1:65" s="2" customFormat="1" ht="16.5" customHeight="1">
      <c r="A277" s="31"/>
      <c r="B277" s="32"/>
      <c r="C277" s="184" t="s">
        <v>656</v>
      </c>
      <c r="D277" s="184" t="s">
        <v>189</v>
      </c>
      <c r="E277" s="185" t="s">
        <v>657</v>
      </c>
      <c r="F277" s="186" t="s">
        <v>658</v>
      </c>
      <c r="G277" s="187" t="s">
        <v>197</v>
      </c>
      <c r="H277" s="188">
        <v>106.5</v>
      </c>
      <c r="I277" s="189"/>
      <c r="J277" s="190">
        <f>ROUND(I277*H277,1)</f>
        <v>0</v>
      </c>
      <c r="K277" s="191"/>
      <c r="L277" s="36"/>
      <c r="M277" s="192" t="s">
        <v>1</v>
      </c>
      <c r="N277" s="193" t="s">
        <v>44</v>
      </c>
      <c r="O277" s="68"/>
      <c r="P277" s="194">
        <f>O277*H277</f>
        <v>0</v>
      </c>
      <c r="Q277" s="194">
        <v>0</v>
      </c>
      <c r="R277" s="194">
        <f>Q277*H277</f>
        <v>0</v>
      </c>
      <c r="S277" s="194">
        <v>0</v>
      </c>
      <c r="T277" s="195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96" t="s">
        <v>256</v>
      </c>
      <c r="AT277" s="196" t="s">
        <v>189</v>
      </c>
      <c r="AU277" s="196" t="s">
        <v>89</v>
      </c>
      <c r="AY277" s="14" t="s">
        <v>186</v>
      </c>
      <c r="BE277" s="197">
        <f>IF(N277="základní",J277,0)</f>
        <v>0</v>
      </c>
      <c r="BF277" s="197">
        <f>IF(N277="snížená",J277,0)</f>
        <v>0</v>
      </c>
      <c r="BG277" s="197">
        <f>IF(N277="zákl. přenesená",J277,0)</f>
        <v>0</v>
      </c>
      <c r="BH277" s="197">
        <f>IF(N277="sníž. přenesená",J277,0)</f>
        <v>0</v>
      </c>
      <c r="BI277" s="197">
        <f>IF(N277="nulová",J277,0)</f>
        <v>0</v>
      </c>
      <c r="BJ277" s="14" t="s">
        <v>87</v>
      </c>
      <c r="BK277" s="197">
        <f>ROUND(I277*H277,1)</f>
        <v>0</v>
      </c>
      <c r="BL277" s="14" t="s">
        <v>256</v>
      </c>
      <c r="BM277" s="196" t="s">
        <v>659</v>
      </c>
    </row>
    <row r="278" spans="1:65" s="2" customFormat="1" ht="16.5" customHeight="1">
      <c r="A278" s="31"/>
      <c r="B278" s="32"/>
      <c r="C278" s="184" t="s">
        <v>660</v>
      </c>
      <c r="D278" s="184" t="s">
        <v>189</v>
      </c>
      <c r="E278" s="185" t="s">
        <v>661</v>
      </c>
      <c r="F278" s="186" t="s">
        <v>662</v>
      </c>
      <c r="G278" s="187" t="s">
        <v>197</v>
      </c>
      <c r="H278" s="188">
        <v>109.5</v>
      </c>
      <c r="I278" s="189"/>
      <c r="J278" s="190">
        <f>ROUND(I278*H278,1)</f>
        <v>0</v>
      </c>
      <c r="K278" s="191"/>
      <c r="L278" s="36"/>
      <c r="M278" s="192" t="s">
        <v>1</v>
      </c>
      <c r="N278" s="193" t="s">
        <v>44</v>
      </c>
      <c r="O278" s="68"/>
      <c r="P278" s="194">
        <f>O278*H278</f>
        <v>0</v>
      </c>
      <c r="Q278" s="194">
        <v>3E-05</v>
      </c>
      <c r="R278" s="194">
        <f>Q278*H278</f>
        <v>0.003285</v>
      </c>
      <c r="S278" s="194">
        <v>0</v>
      </c>
      <c r="T278" s="195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96" t="s">
        <v>256</v>
      </c>
      <c r="AT278" s="196" t="s">
        <v>189</v>
      </c>
      <c r="AU278" s="196" t="s">
        <v>89</v>
      </c>
      <c r="AY278" s="14" t="s">
        <v>186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14" t="s">
        <v>87</v>
      </c>
      <c r="BK278" s="197">
        <f>ROUND(I278*H278,1)</f>
        <v>0</v>
      </c>
      <c r="BL278" s="14" t="s">
        <v>256</v>
      </c>
      <c r="BM278" s="196" t="s">
        <v>663</v>
      </c>
    </row>
    <row r="279" spans="1:65" s="2" customFormat="1" ht="16.5" customHeight="1">
      <c r="A279" s="31"/>
      <c r="B279" s="32"/>
      <c r="C279" s="184" t="s">
        <v>664</v>
      </c>
      <c r="D279" s="184" t="s">
        <v>189</v>
      </c>
      <c r="E279" s="185" t="s">
        <v>665</v>
      </c>
      <c r="F279" s="186" t="s">
        <v>666</v>
      </c>
      <c r="G279" s="187" t="s">
        <v>197</v>
      </c>
      <c r="H279" s="188">
        <v>106.5</v>
      </c>
      <c r="I279" s="189"/>
      <c r="J279" s="190">
        <f>ROUND(I279*H279,1)</f>
        <v>0</v>
      </c>
      <c r="K279" s="191"/>
      <c r="L279" s="36"/>
      <c r="M279" s="192" t="s">
        <v>1</v>
      </c>
      <c r="N279" s="193" t="s">
        <v>44</v>
      </c>
      <c r="O279" s="68"/>
      <c r="P279" s="194">
        <f>O279*H279</f>
        <v>0</v>
      </c>
      <c r="Q279" s="194">
        <v>0.00012</v>
      </c>
      <c r="R279" s="194">
        <f>Q279*H279</f>
        <v>0.01278</v>
      </c>
      <c r="S279" s="194">
        <v>0</v>
      </c>
      <c r="T279" s="195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6" t="s">
        <v>256</v>
      </c>
      <c r="AT279" s="196" t="s">
        <v>189</v>
      </c>
      <c r="AU279" s="196" t="s">
        <v>89</v>
      </c>
      <c r="AY279" s="14" t="s">
        <v>186</v>
      </c>
      <c r="BE279" s="197">
        <f>IF(N279="základní",J279,0)</f>
        <v>0</v>
      </c>
      <c r="BF279" s="197">
        <f>IF(N279="snížená",J279,0)</f>
        <v>0</v>
      </c>
      <c r="BG279" s="197">
        <f>IF(N279="zákl. přenesená",J279,0)</f>
        <v>0</v>
      </c>
      <c r="BH279" s="197">
        <f>IF(N279="sníž. přenesená",J279,0)</f>
        <v>0</v>
      </c>
      <c r="BI279" s="197">
        <f>IF(N279="nulová",J279,0)</f>
        <v>0</v>
      </c>
      <c r="BJ279" s="14" t="s">
        <v>87</v>
      </c>
      <c r="BK279" s="197">
        <f>ROUND(I279*H279,1)</f>
        <v>0</v>
      </c>
      <c r="BL279" s="14" t="s">
        <v>256</v>
      </c>
      <c r="BM279" s="196" t="s">
        <v>667</v>
      </c>
    </row>
    <row r="280" spans="1:47" s="2" customFormat="1" ht="19.5">
      <c r="A280" s="31"/>
      <c r="B280" s="32"/>
      <c r="C280" s="33"/>
      <c r="D280" s="198" t="s">
        <v>206</v>
      </c>
      <c r="E280" s="33"/>
      <c r="F280" s="199" t="s">
        <v>668</v>
      </c>
      <c r="G280" s="33"/>
      <c r="H280" s="33"/>
      <c r="I280" s="200"/>
      <c r="J280" s="33"/>
      <c r="K280" s="33"/>
      <c r="L280" s="36"/>
      <c r="M280" s="201"/>
      <c r="N280" s="202"/>
      <c r="O280" s="68"/>
      <c r="P280" s="68"/>
      <c r="Q280" s="68"/>
      <c r="R280" s="68"/>
      <c r="S280" s="68"/>
      <c r="T280" s="69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T280" s="14" t="s">
        <v>206</v>
      </c>
      <c r="AU280" s="14" t="s">
        <v>89</v>
      </c>
    </row>
    <row r="281" spans="1:65" s="2" customFormat="1" ht="16.5" customHeight="1">
      <c r="A281" s="31"/>
      <c r="B281" s="32"/>
      <c r="C281" s="184" t="s">
        <v>669</v>
      </c>
      <c r="D281" s="184" t="s">
        <v>189</v>
      </c>
      <c r="E281" s="185" t="s">
        <v>670</v>
      </c>
      <c r="F281" s="186" t="s">
        <v>671</v>
      </c>
      <c r="G281" s="187" t="s">
        <v>197</v>
      </c>
      <c r="H281" s="188">
        <v>106.5</v>
      </c>
      <c r="I281" s="189"/>
      <c r="J281" s="190">
        <f>ROUND(I281*H281,1)</f>
        <v>0</v>
      </c>
      <c r="K281" s="191"/>
      <c r="L281" s="36"/>
      <c r="M281" s="192" t="s">
        <v>1</v>
      </c>
      <c r="N281" s="193" t="s">
        <v>44</v>
      </c>
      <c r="O281" s="68"/>
      <c r="P281" s="194">
        <f>O281*H281</f>
        <v>0</v>
      </c>
      <c r="Q281" s="194">
        <v>0.0075</v>
      </c>
      <c r="R281" s="194">
        <f>Q281*H281</f>
        <v>0.79875</v>
      </c>
      <c r="S281" s="194">
        <v>0</v>
      </c>
      <c r="T281" s="195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6" t="s">
        <v>256</v>
      </c>
      <c r="AT281" s="196" t="s">
        <v>189</v>
      </c>
      <c r="AU281" s="196" t="s">
        <v>89</v>
      </c>
      <c r="AY281" s="14" t="s">
        <v>186</v>
      </c>
      <c r="BE281" s="197">
        <f>IF(N281="základní",J281,0)</f>
        <v>0</v>
      </c>
      <c r="BF281" s="197">
        <f>IF(N281="snížená",J281,0)</f>
        <v>0</v>
      </c>
      <c r="BG281" s="197">
        <f>IF(N281="zákl. přenesená",J281,0)</f>
        <v>0</v>
      </c>
      <c r="BH281" s="197">
        <f>IF(N281="sníž. přenesená",J281,0)</f>
        <v>0</v>
      </c>
      <c r="BI281" s="197">
        <f>IF(N281="nulová",J281,0)</f>
        <v>0</v>
      </c>
      <c r="BJ281" s="14" t="s">
        <v>87</v>
      </c>
      <c r="BK281" s="197">
        <f>ROUND(I281*H281,1)</f>
        <v>0</v>
      </c>
      <c r="BL281" s="14" t="s">
        <v>256</v>
      </c>
      <c r="BM281" s="196" t="s">
        <v>672</v>
      </c>
    </row>
    <row r="282" spans="1:65" s="2" customFormat="1" ht="16.5" customHeight="1">
      <c r="A282" s="31"/>
      <c r="B282" s="32"/>
      <c r="C282" s="184" t="s">
        <v>673</v>
      </c>
      <c r="D282" s="184" t="s">
        <v>189</v>
      </c>
      <c r="E282" s="185" t="s">
        <v>674</v>
      </c>
      <c r="F282" s="186" t="s">
        <v>675</v>
      </c>
      <c r="G282" s="187" t="s">
        <v>197</v>
      </c>
      <c r="H282" s="188">
        <v>110.2</v>
      </c>
      <c r="I282" s="189"/>
      <c r="J282" s="190">
        <f>ROUND(I282*H282,1)</f>
        <v>0</v>
      </c>
      <c r="K282" s="191"/>
      <c r="L282" s="36"/>
      <c r="M282" s="192" t="s">
        <v>1</v>
      </c>
      <c r="N282" s="193" t="s">
        <v>44</v>
      </c>
      <c r="O282" s="68"/>
      <c r="P282" s="194">
        <f>O282*H282</f>
        <v>0</v>
      </c>
      <c r="Q282" s="194">
        <v>0</v>
      </c>
      <c r="R282" s="194">
        <f>Q282*H282</f>
        <v>0</v>
      </c>
      <c r="S282" s="194">
        <v>0.003</v>
      </c>
      <c r="T282" s="195">
        <f>S282*H282</f>
        <v>0.3306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6" t="s">
        <v>256</v>
      </c>
      <c r="AT282" s="196" t="s">
        <v>189</v>
      </c>
      <c r="AU282" s="196" t="s">
        <v>89</v>
      </c>
      <c r="AY282" s="14" t="s">
        <v>186</v>
      </c>
      <c r="BE282" s="197">
        <f>IF(N282="základní",J282,0)</f>
        <v>0</v>
      </c>
      <c r="BF282" s="197">
        <f>IF(N282="snížená",J282,0)</f>
        <v>0</v>
      </c>
      <c r="BG282" s="197">
        <f>IF(N282="zákl. přenesená",J282,0)</f>
        <v>0</v>
      </c>
      <c r="BH282" s="197">
        <f>IF(N282="sníž. přenesená",J282,0)</f>
        <v>0</v>
      </c>
      <c r="BI282" s="197">
        <f>IF(N282="nulová",J282,0)</f>
        <v>0</v>
      </c>
      <c r="BJ282" s="14" t="s">
        <v>87</v>
      </c>
      <c r="BK282" s="197">
        <f>ROUND(I282*H282,1)</f>
        <v>0</v>
      </c>
      <c r="BL282" s="14" t="s">
        <v>256</v>
      </c>
      <c r="BM282" s="196" t="s">
        <v>676</v>
      </c>
    </row>
    <row r="283" spans="1:47" s="2" customFormat="1" ht="29.25">
      <c r="A283" s="31"/>
      <c r="B283" s="32"/>
      <c r="C283" s="33"/>
      <c r="D283" s="198" t="s">
        <v>206</v>
      </c>
      <c r="E283" s="33"/>
      <c r="F283" s="199" t="s">
        <v>677</v>
      </c>
      <c r="G283" s="33"/>
      <c r="H283" s="33"/>
      <c r="I283" s="200"/>
      <c r="J283" s="33"/>
      <c r="K283" s="33"/>
      <c r="L283" s="36"/>
      <c r="M283" s="201"/>
      <c r="N283" s="202"/>
      <c r="O283" s="68"/>
      <c r="P283" s="68"/>
      <c r="Q283" s="68"/>
      <c r="R283" s="68"/>
      <c r="S283" s="68"/>
      <c r="T283" s="69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T283" s="14" t="s">
        <v>206</v>
      </c>
      <c r="AU283" s="14" t="s">
        <v>89</v>
      </c>
    </row>
    <row r="284" spans="1:65" s="2" customFormat="1" ht="16.5" customHeight="1">
      <c r="A284" s="31"/>
      <c r="B284" s="32"/>
      <c r="C284" s="184" t="s">
        <v>678</v>
      </c>
      <c r="D284" s="184" t="s">
        <v>189</v>
      </c>
      <c r="E284" s="185" t="s">
        <v>679</v>
      </c>
      <c r="F284" s="186" t="s">
        <v>680</v>
      </c>
      <c r="G284" s="187" t="s">
        <v>197</v>
      </c>
      <c r="H284" s="188">
        <v>106.5</v>
      </c>
      <c r="I284" s="189"/>
      <c r="J284" s="190">
        <f aca="true" t="shared" si="60" ref="J284:J296">ROUND(I284*H284,1)</f>
        <v>0</v>
      </c>
      <c r="K284" s="191"/>
      <c r="L284" s="36"/>
      <c r="M284" s="192" t="s">
        <v>1</v>
      </c>
      <c r="N284" s="193" t="s">
        <v>44</v>
      </c>
      <c r="O284" s="68"/>
      <c r="P284" s="194">
        <f aca="true" t="shared" si="61" ref="P284:P296">O284*H284</f>
        <v>0</v>
      </c>
      <c r="Q284" s="194">
        <v>0.0007</v>
      </c>
      <c r="R284" s="194">
        <f aca="true" t="shared" si="62" ref="R284:R296">Q284*H284</f>
        <v>0.07455</v>
      </c>
      <c r="S284" s="194">
        <v>0</v>
      </c>
      <c r="T284" s="195">
        <f aca="true" t="shared" si="63" ref="T284:T296"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6" t="s">
        <v>256</v>
      </c>
      <c r="AT284" s="196" t="s">
        <v>189</v>
      </c>
      <c r="AU284" s="196" t="s">
        <v>89</v>
      </c>
      <c r="AY284" s="14" t="s">
        <v>186</v>
      </c>
      <c r="BE284" s="197">
        <f aca="true" t="shared" si="64" ref="BE284:BE296">IF(N284="základní",J284,0)</f>
        <v>0</v>
      </c>
      <c r="BF284" s="197">
        <f aca="true" t="shared" si="65" ref="BF284:BF296">IF(N284="snížená",J284,0)</f>
        <v>0</v>
      </c>
      <c r="BG284" s="197">
        <f aca="true" t="shared" si="66" ref="BG284:BG296">IF(N284="zákl. přenesená",J284,0)</f>
        <v>0</v>
      </c>
      <c r="BH284" s="197">
        <f aca="true" t="shared" si="67" ref="BH284:BH296">IF(N284="sníž. přenesená",J284,0)</f>
        <v>0</v>
      </c>
      <c r="BI284" s="197">
        <f aca="true" t="shared" si="68" ref="BI284:BI296">IF(N284="nulová",J284,0)</f>
        <v>0</v>
      </c>
      <c r="BJ284" s="14" t="s">
        <v>87</v>
      </c>
      <c r="BK284" s="197">
        <f aca="true" t="shared" si="69" ref="BK284:BK296">ROUND(I284*H284,1)</f>
        <v>0</v>
      </c>
      <c r="BL284" s="14" t="s">
        <v>256</v>
      </c>
      <c r="BM284" s="196" t="s">
        <v>681</v>
      </c>
    </row>
    <row r="285" spans="1:65" s="2" customFormat="1" ht="24.2" customHeight="1">
      <c r="A285" s="31"/>
      <c r="B285" s="32"/>
      <c r="C285" s="203" t="s">
        <v>682</v>
      </c>
      <c r="D285" s="203" t="s">
        <v>480</v>
      </c>
      <c r="E285" s="204" t="s">
        <v>683</v>
      </c>
      <c r="F285" s="205" t="s">
        <v>684</v>
      </c>
      <c r="G285" s="206" t="s">
        <v>197</v>
      </c>
      <c r="H285" s="207">
        <v>127.8</v>
      </c>
      <c r="I285" s="208"/>
      <c r="J285" s="209">
        <f t="shared" si="60"/>
        <v>0</v>
      </c>
      <c r="K285" s="210"/>
      <c r="L285" s="211"/>
      <c r="M285" s="212" t="s">
        <v>1</v>
      </c>
      <c r="N285" s="213" t="s">
        <v>44</v>
      </c>
      <c r="O285" s="68"/>
      <c r="P285" s="194">
        <f t="shared" si="61"/>
        <v>0</v>
      </c>
      <c r="Q285" s="194">
        <v>0.0029</v>
      </c>
      <c r="R285" s="194">
        <f t="shared" si="62"/>
        <v>0.37061999999999995</v>
      </c>
      <c r="S285" s="194">
        <v>0</v>
      </c>
      <c r="T285" s="195">
        <f t="shared" si="6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6" t="s">
        <v>330</v>
      </c>
      <c r="AT285" s="196" t="s">
        <v>480</v>
      </c>
      <c r="AU285" s="196" t="s">
        <v>89</v>
      </c>
      <c r="AY285" s="14" t="s">
        <v>186</v>
      </c>
      <c r="BE285" s="197">
        <f t="shared" si="64"/>
        <v>0</v>
      </c>
      <c r="BF285" s="197">
        <f t="shared" si="65"/>
        <v>0</v>
      </c>
      <c r="BG285" s="197">
        <f t="shared" si="66"/>
        <v>0</v>
      </c>
      <c r="BH285" s="197">
        <f t="shared" si="67"/>
        <v>0</v>
      </c>
      <c r="BI285" s="197">
        <f t="shared" si="68"/>
        <v>0</v>
      </c>
      <c r="BJ285" s="14" t="s">
        <v>87</v>
      </c>
      <c r="BK285" s="197">
        <f t="shared" si="69"/>
        <v>0</v>
      </c>
      <c r="BL285" s="14" t="s">
        <v>256</v>
      </c>
      <c r="BM285" s="196" t="s">
        <v>685</v>
      </c>
    </row>
    <row r="286" spans="1:65" s="2" customFormat="1" ht="16.5" customHeight="1">
      <c r="A286" s="31"/>
      <c r="B286" s="32"/>
      <c r="C286" s="184" t="s">
        <v>686</v>
      </c>
      <c r="D286" s="184" t="s">
        <v>189</v>
      </c>
      <c r="E286" s="185" t="s">
        <v>687</v>
      </c>
      <c r="F286" s="186" t="s">
        <v>688</v>
      </c>
      <c r="G286" s="187" t="s">
        <v>308</v>
      </c>
      <c r="H286" s="188">
        <v>66</v>
      </c>
      <c r="I286" s="189"/>
      <c r="J286" s="190">
        <f t="shared" si="60"/>
        <v>0</v>
      </c>
      <c r="K286" s="191"/>
      <c r="L286" s="36"/>
      <c r="M286" s="192" t="s">
        <v>1</v>
      </c>
      <c r="N286" s="193" t="s">
        <v>44</v>
      </c>
      <c r="O286" s="68"/>
      <c r="P286" s="194">
        <f t="shared" si="61"/>
        <v>0</v>
      </c>
      <c r="Q286" s="194">
        <v>2E-05</v>
      </c>
      <c r="R286" s="194">
        <f t="shared" si="62"/>
        <v>0.0013200000000000002</v>
      </c>
      <c r="S286" s="194">
        <v>0</v>
      </c>
      <c r="T286" s="195">
        <f t="shared" si="6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96" t="s">
        <v>256</v>
      </c>
      <c r="AT286" s="196" t="s">
        <v>189</v>
      </c>
      <c r="AU286" s="196" t="s">
        <v>89</v>
      </c>
      <c r="AY286" s="14" t="s">
        <v>186</v>
      </c>
      <c r="BE286" s="197">
        <f t="shared" si="64"/>
        <v>0</v>
      </c>
      <c r="BF286" s="197">
        <f t="shared" si="65"/>
        <v>0</v>
      </c>
      <c r="BG286" s="197">
        <f t="shared" si="66"/>
        <v>0</v>
      </c>
      <c r="BH286" s="197">
        <f t="shared" si="67"/>
        <v>0</v>
      </c>
      <c r="BI286" s="197">
        <f t="shared" si="68"/>
        <v>0</v>
      </c>
      <c r="BJ286" s="14" t="s">
        <v>87</v>
      </c>
      <c r="BK286" s="197">
        <f t="shared" si="69"/>
        <v>0</v>
      </c>
      <c r="BL286" s="14" t="s">
        <v>256</v>
      </c>
      <c r="BM286" s="196" t="s">
        <v>689</v>
      </c>
    </row>
    <row r="287" spans="1:65" s="2" customFormat="1" ht="16.5" customHeight="1">
      <c r="A287" s="31"/>
      <c r="B287" s="32"/>
      <c r="C287" s="184" t="s">
        <v>690</v>
      </c>
      <c r="D287" s="184" t="s">
        <v>189</v>
      </c>
      <c r="E287" s="185" t="s">
        <v>691</v>
      </c>
      <c r="F287" s="186" t="s">
        <v>692</v>
      </c>
      <c r="G287" s="187" t="s">
        <v>308</v>
      </c>
      <c r="H287" s="188">
        <v>42</v>
      </c>
      <c r="I287" s="189"/>
      <c r="J287" s="190">
        <f t="shared" si="60"/>
        <v>0</v>
      </c>
      <c r="K287" s="191"/>
      <c r="L287" s="36"/>
      <c r="M287" s="192" t="s">
        <v>1</v>
      </c>
      <c r="N287" s="193" t="s">
        <v>44</v>
      </c>
      <c r="O287" s="68"/>
      <c r="P287" s="194">
        <f t="shared" si="61"/>
        <v>0</v>
      </c>
      <c r="Q287" s="194">
        <v>0</v>
      </c>
      <c r="R287" s="194">
        <f t="shared" si="62"/>
        <v>0</v>
      </c>
      <c r="S287" s="194">
        <v>0.0003</v>
      </c>
      <c r="T287" s="195">
        <f t="shared" si="63"/>
        <v>0.012599999999999998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6" t="s">
        <v>256</v>
      </c>
      <c r="AT287" s="196" t="s">
        <v>189</v>
      </c>
      <c r="AU287" s="196" t="s">
        <v>89</v>
      </c>
      <c r="AY287" s="14" t="s">
        <v>186</v>
      </c>
      <c r="BE287" s="197">
        <f t="shared" si="64"/>
        <v>0</v>
      </c>
      <c r="BF287" s="197">
        <f t="shared" si="65"/>
        <v>0</v>
      </c>
      <c r="BG287" s="197">
        <f t="shared" si="66"/>
        <v>0</v>
      </c>
      <c r="BH287" s="197">
        <f t="shared" si="67"/>
        <v>0</v>
      </c>
      <c r="BI287" s="197">
        <f t="shared" si="68"/>
        <v>0</v>
      </c>
      <c r="BJ287" s="14" t="s">
        <v>87</v>
      </c>
      <c r="BK287" s="197">
        <f t="shared" si="69"/>
        <v>0</v>
      </c>
      <c r="BL287" s="14" t="s">
        <v>256</v>
      </c>
      <c r="BM287" s="196" t="s">
        <v>693</v>
      </c>
    </row>
    <row r="288" spans="1:65" s="2" customFormat="1" ht="16.5" customHeight="1">
      <c r="A288" s="31"/>
      <c r="B288" s="32"/>
      <c r="C288" s="184" t="s">
        <v>694</v>
      </c>
      <c r="D288" s="184" t="s">
        <v>189</v>
      </c>
      <c r="E288" s="185" t="s">
        <v>695</v>
      </c>
      <c r="F288" s="186" t="s">
        <v>696</v>
      </c>
      <c r="G288" s="187" t="s">
        <v>308</v>
      </c>
      <c r="H288" s="188">
        <v>41.3</v>
      </c>
      <c r="I288" s="189"/>
      <c r="J288" s="190">
        <f t="shared" si="60"/>
        <v>0</v>
      </c>
      <c r="K288" s="191"/>
      <c r="L288" s="36"/>
      <c r="M288" s="192" t="s">
        <v>1</v>
      </c>
      <c r="N288" s="193" t="s">
        <v>44</v>
      </c>
      <c r="O288" s="68"/>
      <c r="P288" s="194">
        <f t="shared" si="61"/>
        <v>0</v>
      </c>
      <c r="Q288" s="194">
        <v>1E-05</v>
      </c>
      <c r="R288" s="194">
        <f t="shared" si="62"/>
        <v>0.000413</v>
      </c>
      <c r="S288" s="194">
        <v>0</v>
      </c>
      <c r="T288" s="195">
        <f t="shared" si="6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6" t="s">
        <v>256</v>
      </c>
      <c r="AT288" s="196" t="s">
        <v>189</v>
      </c>
      <c r="AU288" s="196" t="s">
        <v>89</v>
      </c>
      <c r="AY288" s="14" t="s">
        <v>186</v>
      </c>
      <c r="BE288" s="197">
        <f t="shared" si="64"/>
        <v>0</v>
      </c>
      <c r="BF288" s="197">
        <f t="shared" si="65"/>
        <v>0</v>
      </c>
      <c r="BG288" s="197">
        <f t="shared" si="66"/>
        <v>0</v>
      </c>
      <c r="BH288" s="197">
        <f t="shared" si="67"/>
        <v>0</v>
      </c>
      <c r="BI288" s="197">
        <f t="shared" si="68"/>
        <v>0</v>
      </c>
      <c r="BJ288" s="14" t="s">
        <v>87</v>
      </c>
      <c r="BK288" s="197">
        <f t="shared" si="69"/>
        <v>0</v>
      </c>
      <c r="BL288" s="14" t="s">
        <v>256</v>
      </c>
      <c r="BM288" s="196" t="s">
        <v>697</v>
      </c>
    </row>
    <row r="289" spans="1:65" s="2" customFormat="1" ht="16.5" customHeight="1">
      <c r="A289" s="31"/>
      <c r="B289" s="32"/>
      <c r="C289" s="203" t="s">
        <v>698</v>
      </c>
      <c r="D289" s="203" t="s">
        <v>480</v>
      </c>
      <c r="E289" s="204" t="s">
        <v>699</v>
      </c>
      <c r="F289" s="205" t="s">
        <v>700</v>
      </c>
      <c r="G289" s="206" t="s">
        <v>308</v>
      </c>
      <c r="H289" s="207">
        <v>45.43</v>
      </c>
      <c r="I289" s="208"/>
      <c r="J289" s="209">
        <f t="shared" si="60"/>
        <v>0</v>
      </c>
      <c r="K289" s="210"/>
      <c r="L289" s="211"/>
      <c r="M289" s="212" t="s">
        <v>1</v>
      </c>
      <c r="N289" s="213" t="s">
        <v>44</v>
      </c>
      <c r="O289" s="68"/>
      <c r="P289" s="194">
        <f t="shared" si="61"/>
        <v>0</v>
      </c>
      <c r="Q289" s="194">
        <v>0.00022</v>
      </c>
      <c r="R289" s="194">
        <f t="shared" si="62"/>
        <v>0.009994600000000001</v>
      </c>
      <c r="S289" s="194">
        <v>0</v>
      </c>
      <c r="T289" s="195">
        <f t="shared" si="6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6" t="s">
        <v>330</v>
      </c>
      <c r="AT289" s="196" t="s">
        <v>480</v>
      </c>
      <c r="AU289" s="196" t="s">
        <v>89</v>
      </c>
      <c r="AY289" s="14" t="s">
        <v>186</v>
      </c>
      <c r="BE289" s="197">
        <f t="shared" si="64"/>
        <v>0</v>
      </c>
      <c r="BF289" s="197">
        <f t="shared" si="65"/>
        <v>0</v>
      </c>
      <c r="BG289" s="197">
        <f t="shared" si="66"/>
        <v>0</v>
      </c>
      <c r="BH289" s="197">
        <f t="shared" si="67"/>
        <v>0</v>
      </c>
      <c r="BI289" s="197">
        <f t="shared" si="68"/>
        <v>0</v>
      </c>
      <c r="BJ289" s="14" t="s">
        <v>87</v>
      </c>
      <c r="BK289" s="197">
        <f t="shared" si="69"/>
        <v>0</v>
      </c>
      <c r="BL289" s="14" t="s">
        <v>256</v>
      </c>
      <c r="BM289" s="196" t="s">
        <v>701</v>
      </c>
    </row>
    <row r="290" spans="1:65" s="2" customFormat="1" ht="16.5" customHeight="1">
      <c r="A290" s="31"/>
      <c r="B290" s="32"/>
      <c r="C290" s="184" t="s">
        <v>702</v>
      </c>
      <c r="D290" s="184" t="s">
        <v>189</v>
      </c>
      <c r="E290" s="185" t="s">
        <v>703</v>
      </c>
      <c r="F290" s="186" t="s">
        <v>704</v>
      </c>
      <c r="G290" s="187" t="s">
        <v>308</v>
      </c>
      <c r="H290" s="188">
        <v>59.6</v>
      </c>
      <c r="I290" s="189"/>
      <c r="J290" s="190">
        <f t="shared" si="60"/>
        <v>0</v>
      </c>
      <c r="K290" s="191"/>
      <c r="L290" s="36"/>
      <c r="M290" s="192" t="s">
        <v>1</v>
      </c>
      <c r="N290" s="193" t="s">
        <v>44</v>
      </c>
      <c r="O290" s="68"/>
      <c r="P290" s="194">
        <f t="shared" si="61"/>
        <v>0</v>
      </c>
      <c r="Q290" s="194">
        <v>0</v>
      </c>
      <c r="R290" s="194">
        <f t="shared" si="62"/>
        <v>0</v>
      </c>
      <c r="S290" s="194">
        <v>0</v>
      </c>
      <c r="T290" s="195">
        <f t="shared" si="6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6" t="s">
        <v>256</v>
      </c>
      <c r="AT290" s="196" t="s">
        <v>189</v>
      </c>
      <c r="AU290" s="196" t="s">
        <v>89</v>
      </c>
      <c r="AY290" s="14" t="s">
        <v>186</v>
      </c>
      <c r="BE290" s="197">
        <f t="shared" si="64"/>
        <v>0</v>
      </c>
      <c r="BF290" s="197">
        <f t="shared" si="65"/>
        <v>0</v>
      </c>
      <c r="BG290" s="197">
        <f t="shared" si="66"/>
        <v>0</v>
      </c>
      <c r="BH290" s="197">
        <f t="shared" si="67"/>
        <v>0</v>
      </c>
      <c r="BI290" s="197">
        <f t="shared" si="68"/>
        <v>0</v>
      </c>
      <c r="BJ290" s="14" t="s">
        <v>87</v>
      </c>
      <c r="BK290" s="197">
        <f t="shared" si="69"/>
        <v>0</v>
      </c>
      <c r="BL290" s="14" t="s">
        <v>256</v>
      </c>
      <c r="BM290" s="196" t="s">
        <v>705</v>
      </c>
    </row>
    <row r="291" spans="1:65" s="2" customFormat="1" ht="16.5" customHeight="1">
      <c r="A291" s="31"/>
      <c r="B291" s="32"/>
      <c r="C291" s="203" t="s">
        <v>706</v>
      </c>
      <c r="D291" s="203" t="s">
        <v>480</v>
      </c>
      <c r="E291" s="204" t="s">
        <v>707</v>
      </c>
      <c r="F291" s="205" t="s">
        <v>708</v>
      </c>
      <c r="G291" s="206" t="s">
        <v>308</v>
      </c>
      <c r="H291" s="207">
        <v>65.56</v>
      </c>
      <c r="I291" s="208"/>
      <c r="J291" s="209">
        <f t="shared" si="60"/>
        <v>0</v>
      </c>
      <c r="K291" s="210"/>
      <c r="L291" s="211"/>
      <c r="M291" s="212" t="s">
        <v>1</v>
      </c>
      <c r="N291" s="213" t="s">
        <v>44</v>
      </c>
      <c r="O291" s="68"/>
      <c r="P291" s="194">
        <f t="shared" si="61"/>
        <v>0</v>
      </c>
      <c r="Q291" s="194">
        <v>0.00028</v>
      </c>
      <c r="R291" s="194">
        <f t="shared" si="62"/>
        <v>0.0183568</v>
      </c>
      <c r="S291" s="194">
        <v>0</v>
      </c>
      <c r="T291" s="195">
        <f t="shared" si="6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96" t="s">
        <v>330</v>
      </c>
      <c r="AT291" s="196" t="s">
        <v>480</v>
      </c>
      <c r="AU291" s="196" t="s">
        <v>89</v>
      </c>
      <c r="AY291" s="14" t="s">
        <v>186</v>
      </c>
      <c r="BE291" s="197">
        <f t="shared" si="64"/>
        <v>0</v>
      </c>
      <c r="BF291" s="197">
        <f t="shared" si="65"/>
        <v>0</v>
      </c>
      <c r="BG291" s="197">
        <f t="shared" si="66"/>
        <v>0</v>
      </c>
      <c r="BH291" s="197">
        <f t="shared" si="67"/>
        <v>0</v>
      </c>
      <c r="BI291" s="197">
        <f t="shared" si="68"/>
        <v>0</v>
      </c>
      <c r="BJ291" s="14" t="s">
        <v>87</v>
      </c>
      <c r="BK291" s="197">
        <f t="shared" si="69"/>
        <v>0</v>
      </c>
      <c r="BL291" s="14" t="s">
        <v>256</v>
      </c>
      <c r="BM291" s="196" t="s">
        <v>709</v>
      </c>
    </row>
    <row r="292" spans="1:65" s="2" customFormat="1" ht="16.5" customHeight="1">
      <c r="A292" s="31"/>
      <c r="B292" s="32"/>
      <c r="C292" s="184" t="s">
        <v>710</v>
      </c>
      <c r="D292" s="184" t="s">
        <v>189</v>
      </c>
      <c r="E292" s="185" t="s">
        <v>711</v>
      </c>
      <c r="F292" s="186" t="s">
        <v>712</v>
      </c>
      <c r="G292" s="187" t="s">
        <v>308</v>
      </c>
      <c r="H292" s="188">
        <v>41.3</v>
      </c>
      <c r="I292" s="189"/>
      <c r="J292" s="190">
        <f t="shared" si="60"/>
        <v>0</v>
      </c>
      <c r="K292" s="191"/>
      <c r="L292" s="36"/>
      <c r="M292" s="192" t="s">
        <v>1</v>
      </c>
      <c r="N292" s="193" t="s">
        <v>44</v>
      </c>
      <c r="O292" s="68"/>
      <c r="P292" s="194">
        <f t="shared" si="61"/>
        <v>0</v>
      </c>
      <c r="Q292" s="194">
        <v>3E-05</v>
      </c>
      <c r="R292" s="194">
        <f t="shared" si="62"/>
        <v>0.0012389999999999999</v>
      </c>
      <c r="S292" s="194">
        <v>0</v>
      </c>
      <c r="T292" s="195">
        <f t="shared" si="6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6" t="s">
        <v>256</v>
      </c>
      <c r="AT292" s="196" t="s">
        <v>189</v>
      </c>
      <c r="AU292" s="196" t="s">
        <v>89</v>
      </c>
      <c r="AY292" s="14" t="s">
        <v>186</v>
      </c>
      <c r="BE292" s="197">
        <f t="shared" si="64"/>
        <v>0</v>
      </c>
      <c r="BF292" s="197">
        <f t="shared" si="65"/>
        <v>0</v>
      </c>
      <c r="BG292" s="197">
        <f t="shared" si="66"/>
        <v>0</v>
      </c>
      <c r="BH292" s="197">
        <f t="shared" si="67"/>
        <v>0</v>
      </c>
      <c r="BI292" s="197">
        <f t="shared" si="68"/>
        <v>0</v>
      </c>
      <c r="BJ292" s="14" t="s">
        <v>87</v>
      </c>
      <c r="BK292" s="197">
        <f t="shared" si="69"/>
        <v>0</v>
      </c>
      <c r="BL292" s="14" t="s">
        <v>256</v>
      </c>
      <c r="BM292" s="196" t="s">
        <v>713</v>
      </c>
    </row>
    <row r="293" spans="1:65" s="2" customFormat="1" ht="16.5" customHeight="1">
      <c r="A293" s="31"/>
      <c r="B293" s="32"/>
      <c r="C293" s="184" t="s">
        <v>714</v>
      </c>
      <c r="D293" s="184" t="s">
        <v>189</v>
      </c>
      <c r="E293" s="185" t="s">
        <v>715</v>
      </c>
      <c r="F293" s="186" t="s">
        <v>716</v>
      </c>
      <c r="G293" s="187" t="s">
        <v>197</v>
      </c>
      <c r="H293" s="188">
        <v>110.2</v>
      </c>
      <c r="I293" s="189"/>
      <c r="J293" s="190">
        <f t="shared" si="60"/>
        <v>0</v>
      </c>
      <c r="K293" s="191"/>
      <c r="L293" s="36"/>
      <c r="M293" s="192" t="s">
        <v>1</v>
      </c>
      <c r="N293" s="193" t="s">
        <v>44</v>
      </c>
      <c r="O293" s="68"/>
      <c r="P293" s="194">
        <f t="shared" si="61"/>
        <v>0</v>
      </c>
      <c r="Q293" s="194">
        <v>0</v>
      </c>
      <c r="R293" s="194">
        <f t="shared" si="62"/>
        <v>0</v>
      </c>
      <c r="S293" s="194">
        <v>0</v>
      </c>
      <c r="T293" s="195">
        <f t="shared" si="6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6" t="s">
        <v>256</v>
      </c>
      <c r="AT293" s="196" t="s">
        <v>189</v>
      </c>
      <c r="AU293" s="196" t="s">
        <v>89</v>
      </c>
      <c r="AY293" s="14" t="s">
        <v>186</v>
      </c>
      <c r="BE293" s="197">
        <f t="shared" si="64"/>
        <v>0</v>
      </c>
      <c r="BF293" s="197">
        <f t="shared" si="65"/>
        <v>0</v>
      </c>
      <c r="BG293" s="197">
        <f t="shared" si="66"/>
        <v>0</v>
      </c>
      <c r="BH293" s="197">
        <f t="shared" si="67"/>
        <v>0</v>
      </c>
      <c r="BI293" s="197">
        <f t="shared" si="68"/>
        <v>0</v>
      </c>
      <c r="BJ293" s="14" t="s">
        <v>87</v>
      </c>
      <c r="BK293" s="197">
        <f t="shared" si="69"/>
        <v>0</v>
      </c>
      <c r="BL293" s="14" t="s">
        <v>256</v>
      </c>
      <c r="BM293" s="196" t="s">
        <v>717</v>
      </c>
    </row>
    <row r="294" spans="1:65" s="2" customFormat="1" ht="16.5" customHeight="1">
      <c r="A294" s="31"/>
      <c r="B294" s="32"/>
      <c r="C294" s="184" t="s">
        <v>718</v>
      </c>
      <c r="D294" s="184" t="s">
        <v>189</v>
      </c>
      <c r="E294" s="185" t="s">
        <v>719</v>
      </c>
      <c r="F294" s="186" t="s">
        <v>720</v>
      </c>
      <c r="G294" s="187" t="s">
        <v>270</v>
      </c>
      <c r="H294" s="188">
        <v>1.291</v>
      </c>
      <c r="I294" s="189"/>
      <c r="J294" s="190">
        <f t="shared" si="60"/>
        <v>0</v>
      </c>
      <c r="K294" s="191"/>
      <c r="L294" s="36"/>
      <c r="M294" s="192" t="s">
        <v>1</v>
      </c>
      <c r="N294" s="193" t="s">
        <v>44</v>
      </c>
      <c r="O294" s="68"/>
      <c r="P294" s="194">
        <f t="shared" si="61"/>
        <v>0</v>
      </c>
      <c r="Q294" s="194">
        <v>0</v>
      </c>
      <c r="R294" s="194">
        <f t="shared" si="62"/>
        <v>0</v>
      </c>
      <c r="S294" s="194">
        <v>0</v>
      </c>
      <c r="T294" s="195">
        <f t="shared" si="6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96" t="s">
        <v>256</v>
      </c>
      <c r="AT294" s="196" t="s">
        <v>189</v>
      </c>
      <c r="AU294" s="196" t="s">
        <v>89</v>
      </c>
      <c r="AY294" s="14" t="s">
        <v>186</v>
      </c>
      <c r="BE294" s="197">
        <f t="shared" si="64"/>
        <v>0</v>
      </c>
      <c r="BF294" s="197">
        <f t="shared" si="65"/>
        <v>0</v>
      </c>
      <c r="BG294" s="197">
        <f t="shared" si="66"/>
        <v>0</v>
      </c>
      <c r="BH294" s="197">
        <f t="shared" si="67"/>
        <v>0</v>
      </c>
      <c r="BI294" s="197">
        <f t="shared" si="68"/>
        <v>0</v>
      </c>
      <c r="BJ294" s="14" t="s">
        <v>87</v>
      </c>
      <c r="BK294" s="197">
        <f t="shared" si="69"/>
        <v>0</v>
      </c>
      <c r="BL294" s="14" t="s">
        <v>256</v>
      </c>
      <c r="BM294" s="196" t="s">
        <v>721</v>
      </c>
    </row>
    <row r="295" spans="1:65" s="2" customFormat="1" ht="16.5" customHeight="1">
      <c r="A295" s="31"/>
      <c r="B295" s="32"/>
      <c r="C295" s="184" t="s">
        <v>722</v>
      </c>
      <c r="D295" s="184" t="s">
        <v>189</v>
      </c>
      <c r="E295" s="185" t="s">
        <v>723</v>
      </c>
      <c r="F295" s="186" t="s">
        <v>724</v>
      </c>
      <c r="G295" s="187" t="s">
        <v>270</v>
      </c>
      <c r="H295" s="188">
        <v>1.291</v>
      </c>
      <c r="I295" s="189"/>
      <c r="J295" s="190">
        <f t="shared" si="60"/>
        <v>0</v>
      </c>
      <c r="K295" s="191"/>
      <c r="L295" s="36"/>
      <c r="M295" s="192" t="s">
        <v>1</v>
      </c>
      <c r="N295" s="193" t="s">
        <v>44</v>
      </c>
      <c r="O295" s="68"/>
      <c r="P295" s="194">
        <f t="shared" si="61"/>
        <v>0</v>
      </c>
      <c r="Q295" s="194">
        <v>0</v>
      </c>
      <c r="R295" s="194">
        <f t="shared" si="62"/>
        <v>0</v>
      </c>
      <c r="S295" s="194">
        <v>0</v>
      </c>
      <c r="T295" s="195">
        <f t="shared" si="6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96" t="s">
        <v>256</v>
      </c>
      <c r="AT295" s="196" t="s">
        <v>189</v>
      </c>
      <c r="AU295" s="196" t="s">
        <v>89</v>
      </c>
      <c r="AY295" s="14" t="s">
        <v>186</v>
      </c>
      <c r="BE295" s="197">
        <f t="shared" si="64"/>
        <v>0</v>
      </c>
      <c r="BF295" s="197">
        <f t="shared" si="65"/>
        <v>0</v>
      </c>
      <c r="BG295" s="197">
        <f t="shared" si="66"/>
        <v>0</v>
      </c>
      <c r="BH295" s="197">
        <f t="shared" si="67"/>
        <v>0</v>
      </c>
      <c r="BI295" s="197">
        <f t="shared" si="68"/>
        <v>0</v>
      </c>
      <c r="BJ295" s="14" t="s">
        <v>87</v>
      </c>
      <c r="BK295" s="197">
        <f t="shared" si="69"/>
        <v>0</v>
      </c>
      <c r="BL295" s="14" t="s">
        <v>256</v>
      </c>
      <c r="BM295" s="196" t="s">
        <v>725</v>
      </c>
    </row>
    <row r="296" spans="1:65" s="2" customFormat="1" ht="16.5" customHeight="1">
      <c r="A296" s="31"/>
      <c r="B296" s="32"/>
      <c r="C296" s="184" t="s">
        <v>726</v>
      </c>
      <c r="D296" s="184" t="s">
        <v>189</v>
      </c>
      <c r="E296" s="185" t="s">
        <v>727</v>
      </c>
      <c r="F296" s="186" t="s">
        <v>728</v>
      </c>
      <c r="G296" s="187" t="s">
        <v>270</v>
      </c>
      <c r="H296" s="188">
        <v>1.291</v>
      </c>
      <c r="I296" s="189"/>
      <c r="J296" s="190">
        <f t="shared" si="60"/>
        <v>0</v>
      </c>
      <c r="K296" s="191"/>
      <c r="L296" s="36"/>
      <c r="M296" s="192" t="s">
        <v>1</v>
      </c>
      <c r="N296" s="193" t="s">
        <v>44</v>
      </c>
      <c r="O296" s="68"/>
      <c r="P296" s="194">
        <f t="shared" si="61"/>
        <v>0</v>
      </c>
      <c r="Q296" s="194">
        <v>0</v>
      </c>
      <c r="R296" s="194">
        <f t="shared" si="62"/>
        <v>0</v>
      </c>
      <c r="S296" s="194">
        <v>0</v>
      </c>
      <c r="T296" s="195">
        <f t="shared" si="6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6" t="s">
        <v>256</v>
      </c>
      <c r="AT296" s="196" t="s">
        <v>189</v>
      </c>
      <c r="AU296" s="196" t="s">
        <v>89</v>
      </c>
      <c r="AY296" s="14" t="s">
        <v>186</v>
      </c>
      <c r="BE296" s="197">
        <f t="shared" si="64"/>
        <v>0</v>
      </c>
      <c r="BF296" s="197">
        <f t="shared" si="65"/>
        <v>0</v>
      </c>
      <c r="BG296" s="197">
        <f t="shared" si="66"/>
        <v>0</v>
      </c>
      <c r="BH296" s="197">
        <f t="shared" si="67"/>
        <v>0</v>
      </c>
      <c r="BI296" s="197">
        <f t="shared" si="68"/>
        <v>0</v>
      </c>
      <c r="BJ296" s="14" t="s">
        <v>87</v>
      </c>
      <c r="BK296" s="197">
        <f t="shared" si="69"/>
        <v>0</v>
      </c>
      <c r="BL296" s="14" t="s">
        <v>256</v>
      </c>
      <c r="BM296" s="196" t="s">
        <v>729</v>
      </c>
    </row>
    <row r="297" spans="2:63" s="12" customFormat="1" ht="22.9" customHeight="1">
      <c r="B297" s="168"/>
      <c r="C297" s="169"/>
      <c r="D297" s="170" t="s">
        <v>78</v>
      </c>
      <c r="E297" s="182" t="s">
        <v>730</v>
      </c>
      <c r="F297" s="182" t="s">
        <v>731</v>
      </c>
      <c r="G297" s="169"/>
      <c r="H297" s="169"/>
      <c r="I297" s="172"/>
      <c r="J297" s="183">
        <f>BK297</f>
        <v>0</v>
      </c>
      <c r="K297" s="169"/>
      <c r="L297" s="174"/>
      <c r="M297" s="175"/>
      <c r="N297" s="176"/>
      <c r="O297" s="176"/>
      <c r="P297" s="177">
        <f>SUM(P298:P310)</f>
        <v>0</v>
      </c>
      <c r="Q297" s="176"/>
      <c r="R297" s="177">
        <f>SUM(R298:R310)</f>
        <v>0.043089999999999996</v>
      </c>
      <c r="S297" s="176"/>
      <c r="T297" s="178">
        <f>SUM(T298:T310)</f>
        <v>0</v>
      </c>
      <c r="AR297" s="179" t="s">
        <v>89</v>
      </c>
      <c r="AT297" s="180" t="s">
        <v>78</v>
      </c>
      <c r="AU297" s="180" t="s">
        <v>87</v>
      </c>
      <c r="AY297" s="179" t="s">
        <v>186</v>
      </c>
      <c r="BK297" s="181">
        <f>SUM(BK298:BK310)</f>
        <v>0</v>
      </c>
    </row>
    <row r="298" spans="1:65" s="2" customFormat="1" ht="16.5" customHeight="1">
      <c r="A298" s="31"/>
      <c r="B298" s="32"/>
      <c r="C298" s="184" t="s">
        <v>732</v>
      </c>
      <c r="D298" s="184" t="s">
        <v>189</v>
      </c>
      <c r="E298" s="185" t="s">
        <v>733</v>
      </c>
      <c r="F298" s="186" t="s">
        <v>734</v>
      </c>
      <c r="G298" s="187" t="s">
        <v>197</v>
      </c>
      <c r="H298" s="188">
        <v>1.4</v>
      </c>
      <c r="I298" s="189"/>
      <c r="J298" s="190">
        <f>ROUND(I298*H298,1)</f>
        <v>0</v>
      </c>
      <c r="K298" s="191"/>
      <c r="L298" s="36"/>
      <c r="M298" s="192" t="s">
        <v>1</v>
      </c>
      <c r="N298" s="193" t="s">
        <v>44</v>
      </c>
      <c r="O298" s="68"/>
      <c r="P298" s="194">
        <f>O298*H298</f>
        <v>0</v>
      </c>
      <c r="Q298" s="194">
        <v>0.0003</v>
      </c>
      <c r="R298" s="194">
        <f>Q298*H298</f>
        <v>0.00041999999999999996</v>
      </c>
      <c r="S298" s="194">
        <v>0</v>
      </c>
      <c r="T298" s="195">
        <f>S298*H298</f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96" t="s">
        <v>256</v>
      </c>
      <c r="AT298" s="196" t="s">
        <v>189</v>
      </c>
      <c r="AU298" s="196" t="s">
        <v>89</v>
      </c>
      <c r="AY298" s="14" t="s">
        <v>186</v>
      </c>
      <c r="BE298" s="197">
        <f>IF(N298="základní",J298,0)</f>
        <v>0</v>
      </c>
      <c r="BF298" s="197">
        <f>IF(N298="snížená",J298,0)</f>
        <v>0</v>
      </c>
      <c r="BG298" s="197">
        <f>IF(N298="zákl. přenesená",J298,0)</f>
        <v>0</v>
      </c>
      <c r="BH298" s="197">
        <f>IF(N298="sníž. přenesená",J298,0)</f>
        <v>0</v>
      </c>
      <c r="BI298" s="197">
        <f>IF(N298="nulová",J298,0)</f>
        <v>0</v>
      </c>
      <c r="BJ298" s="14" t="s">
        <v>87</v>
      </c>
      <c r="BK298" s="197">
        <f>ROUND(I298*H298,1)</f>
        <v>0</v>
      </c>
      <c r="BL298" s="14" t="s">
        <v>256</v>
      </c>
      <c r="BM298" s="196" t="s">
        <v>735</v>
      </c>
    </row>
    <row r="299" spans="1:65" s="2" customFormat="1" ht="16.5" customHeight="1">
      <c r="A299" s="31"/>
      <c r="B299" s="32"/>
      <c r="C299" s="184" t="s">
        <v>736</v>
      </c>
      <c r="D299" s="184" t="s">
        <v>189</v>
      </c>
      <c r="E299" s="185" t="s">
        <v>737</v>
      </c>
      <c r="F299" s="186" t="s">
        <v>738</v>
      </c>
      <c r="G299" s="187" t="s">
        <v>197</v>
      </c>
      <c r="H299" s="188">
        <v>1.4</v>
      </c>
      <c r="I299" s="189"/>
      <c r="J299" s="190">
        <f>ROUND(I299*H299,1)</f>
        <v>0</v>
      </c>
      <c r="K299" s="191"/>
      <c r="L299" s="36"/>
      <c r="M299" s="192" t="s">
        <v>1</v>
      </c>
      <c r="N299" s="193" t="s">
        <v>44</v>
      </c>
      <c r="O299" s="68"/>
      <c r="P299" s="194">
        <f>O299*H299</f>
        <v>0</v>
      </c>
      <c r="Q299" s="194">
        <v>0.0015</v>
      </c>
      <c r="R299" s="194">
        <f>Q299*H299</f>
        <v>0.0021</v>
      </c>
      <c r="S299" s="194">
        <v>0</v>
      </c>
      <c r="T299" s="195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6" t="s">
        <v>256</v>
      </c>
      <c r="AT299" s="196" t="s">
        <v>189</v>
      </c>
      <c r="AU299" s="196" t="s">
        <v>89</v>
      </c>
      <c r="AY299" s="14" t="s">
        <v>186</v>
      </c>
      <c r="BE299" s="197">
        <f>IF(N299="základní",J299,0)</f>
        <v>0</v>
      </c>
      <c r="BF299" s="197">
        <f>IF(N299="snížená",J299,0)</f>
        <v>0</v>
      </c>
      <c r="BG299" s="197">
        <f>IF(N299="zákl. přenesená",J299,0)</f>
        <v>0</v>
      </c>
      <c r="BH299" s="197">
        <f>IF(N299="sníž. přenesená",J299,0)</f>
        <v>0</v>
      </c>
      <c r="BI299" s="197">
        <f>IF(N299="nulová",J299,0)</f>
        <v>0</v>
      </c>
      <c r="BJ299" s="14" t="s">
        <v>87</v>
      </c>
      <c r="BK299" s="197">
        <f>ROUND(I299*H299,1)</f>
        <v>0</v>
      </c>
      <c r="BL299" s="14" t="s">
        <v>256</v>
      </c>
      <c r="BM299" s="196" t="s">
        <v>739</v>
      </c>
    </row>
    <row r="300" spans="1:65" s="2" customFormat="1" ht="16.5" customHeight="1">
      <c r="A300" s="31"/>
      <c r="B300" s="32"/>
      <c r="C300" s="184" t="s">
        <v>740</v>
      </c>
      <c r="D300" s="184" t="s">
        <v>189</v>
      </c>
      <c r="E300" s="185" t="s">
        <v>741</v>
      </c>
      <c r="F300" s="186" t="s">
        <v>742</v>
      </c>
      <c r="G300" s="187" t="s">
        <v>197</v>
      </c>
      <c r="H300" s="188">
        <v>1.4</v>
      </c>
      <c r="I300" s="189"/>
      <c r="J300" s="190">
        <f>ROUND(I300*H300,1)</f>
        <v>0</v>
      </c>
      <c r="K300" s="191"/>
      <c r="L300" s="36"/>
      <c r="M300" s="192" t="s">
        <v>1</v>
      </c>
      <c r="N300" s="193" t="s">
        <v>44</v>
      </c>
      <c r="O300" s="68"/>
      <c r="P300" s="194">
        <f>O300*H300</f>
        <v>0</v>
      </c>
      <c r="Q300" s="194">
        <v>0.0045</v>
      </c>
      <c r="R300" s="194">
        <f>Q300*H300</f>
        <v>0.006299999999999999</v>
      </c>
      <c r="S300" s="194">
        <v>0</v>
      </c>
      <c r="T300" s="195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96" t="s">
        <v>256</v>
      </c>
      <c r="AT300" s="196" t="s">
        <v>189</v>
      </c>
      <c r="AU300" s="196" t="s">
        <v>89</v>
      </c>
      <c r="AY300" s="14" t="s">
        <v>186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14" t="s">
        <v>87</v>
      </c>
      <c r="BK300" s="197">
        <f>ROUND(I300*H300,1)</f>
        <v>0</v>
      </c>
      <c r="BL300" s="14" t="s">
        <v>256</v>
      </c>
      <c r="BM300" s="196" t="s">
        <v>743</v>
      </c>
    </row>
    <row r="301" spans="1:65" s="2" customFormat="1" ht="16.5" customHeight="1">
      <c r="A301" s="31"/>
      <c r="B301" s="32"/>
      <c r="C301" s="184" t="s">
        <v>744</v>
      </c>
      <c r="D301" s="184" t="s">
        <v>189</v>
      </c>
      <c r="E301" s="185" t="s">
        <v>745</v>
      </c>
      <c r="F301" s="186" t="s">
        <v>746</v>
      </c>
      <c r="G301" s="187" t="s">
        <v>197</v>
      </c>
      <c r="H301" s="188">
        <v>1.4</v>
      </c>
      <c r="I301" s="189"/>
      <c r="J301" s="190">
        <f>ROUND(I301*H301,1)</f>
        <v>0</v>
      </c>
      <c r="K301" s="191"/>
      <c r="L301" s="36"/>
      <c r="M301" s="192" t="s">
        <v>1</v>
      </c>
      <c r="N301" s="193" t="s">
        <v>44</v>
      </c>
      <c r="O301" s="68"/>
      <c r="P301" s="194">
        <f>O301*H301</f>
        <v>0</v>
      </c>
      <c r="Q301" s="194">
        <v>0.00605</v>
      </c>
      <c r="R301" s="194">
        <f>Q301*H301</f>
        <v>0.008469999999999998</v>
      </c>
      <c r="S301" s="194">
        <v>0</v>
      </c>
      <c r="T301" s="195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96" t="s">
        <v>256</v>
      </c>
      <c r="AT301" s="196" t="s">
        <v>189</v>
      </c>
      <c r="AU301" s="196" t="s">
        <v>89</v>
      </c>
      <c r="AY301" s="14" t="s">
        <v>186</v>
      </c>
      <c r="BE301" s="197">
        <f>IF(N301="základní",J301,0)</f>
        <v>0</v>
      </c>
      <c r="BF301" s="197">
        <f>IF(N301="snížená",J301,0)</f>
        <v>0</v>
      </c>
      <c r="BG301" s="197">
        <f>IF(N301="zákl. přenesená",J301,0)</f>
        <v>0</v>
      </c>
      <c r="BH301" s="197">
        <f>IF(N301="sníž. přenesená",J301,0)</f>
        <v>0</v>
      </c>
      <c r="BI301" s="197">
        <f>IF(N301="nulová",J301,0)</f>
        <v>0</v>
      </c>
      <c r="BJ301" s="14" t="s">
        <v>87</v>
      </c>
      <c r="BK301" s="197">
        <f>ROUND(I301*H301,1)</f>
        <v>0</v>
      </c>
      <c r="BL301" s="14" t="s">
        <v>256</v>
      </c>
      <c r="BM301" s="196" t="s">
        <v>747</v>
      </c>
    </row>
    <row r="302" spans="1:47" s="2" customFormat="1" ht="19.5">
      <c r="A302" s="31"/>
      <c r="B302" s="32"/>
      <c r="C302" s="33"/>
      <c r="D302" s="198" t="s">
        <v>206</v>
      </c>
      <c r="E302" s="33"/>
      <c r="F302" s="199" t="s">
        <v>748</v>
      </c>
      <c r="G302" s="33"/>
      <c r="H302" s="33"/>
      <c r="I302" s="200"/>
      <c r="J302" s="33"/>
      <c r="K302" s="33"/>
      <c r="L302" s="36"/>
      <c r="M302" s="201"/>
      <c r="N302" s="202"/>
      <c r="O302" s="68"/>
      <c r="P302" s="68"/>
      <c r="Q302" s="68"/>
      <c r="R302" s="68"/>
      <c r="S302" s="68"/>
      <c r="T302" s="69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T302" s="14" t="s">
        <v>206</v>
      </c>
      <c r="AU302" s="14" t="s">
        <v>89</v>
      </c>
    </row>
    <row r="303" spans="1:65" s="2" customFormat="1" ht="16.5" customHeight="1">
      <c r="A303" s="31"/>
      <c r="B303" s="32"/>
      <c r="C303" s="203" t="s">
        <v>749</v>
      </c>
      <c r="D303" s="203" t="s">
        <v>480</v>
      </c>
      <c r="E303" s="204" t="s">
        <v>750</v>
      </c>
      <c r="F303" s="205" t="s">
        <v>751</v>
      </c>
      <c r="G303" s="206" t="s">
        <v>197</v>
      </c>
      <c r="H303" s="207">
        <v>2</v>
      </c>
      <c r="I303" s="208"/>
      <c r="J303" s="209">
        <f aca="true" t="shared" si="70" ref="J303:J310">ROUND(I303*H303,1)</f>
        <v>0</v>
      </c>
      <c r="K303" s="210"/>
      <c r="L303" s="211"/>
      <c r="M303" s="212" t="s">
        <v>1</v>
      </c>
      <c r="N303" s="213" t="s">
        <v>44</v>
      </c>
      <c r="O303" s="68"/>
      <c r="P303" s="194">
        <f aca="true" t="shared" si="71" ref="P303:P310">O303*H303</f>
        <v>0</v>
      </c>
      <c r="Q303" s="194">
        <v>0.0129</v>
      </c>
      <c r="R303" s="194">
        <f aca="true" t="shared" si="72" ref="R303:R310">Q303*H303</f>
        <v>0.0258</v>
      </c>
      <c r="S303" s="194">
        <v>0</v>
      </c>
      <c r="T303" s="195">
        <f aca="true" t="shared" si="73" ref="T303:T310">S303*H303</f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96" t="s">
        <v>330</v>
      </c>
      <c r="AT303" s="196" t="s">
        <v>480</v>
      </c>
      <c r="AU303" s="196" t="s">
        <v>89</v>
      </c>
      <c r="AY303" s="14" t="s">
        <v>186</v>
      </c>
      <c r="BE303" s="197">
        <f aca="true" t="shared" si="74" ref="BE303:BE310">IF(N303="základní",J303,0)</f>
        <v>0</v>
      </c>
      <c r="BF303" s="197">
        <f aca="true" t="shared" si="75" ref="BF303:BF310">IF(N303="snížená",J303,0)</f>
        <v>0</v>
      </c>
      <c r="BG303" s="197">
        <f aca="true" t="shared" si="76" ref="BG303:BG310">IF(N303="zákl. přenesená",J303,0)</f>
        <v>0</v>
      </c>
      <c r="BH303" s="197">
        <f aca="true" t="shared" si="77" ref="BH303:BH310">IF(N303="sníž. přenesená",J303,0)</f>
        <v>0</v>
      </c>
      <c r="BI303" s="197">
        <f aca="true" t="shared" si="78" ref="BI303:BI310">IF(N303="nulová",J303,0)</f>
        <v>0</v>
      </c>
      <c r="BJ303" s="14" t="s">
        <v>87</v>
      </c>
      <c r="BK303" s="197">
        <f aca="true" t="shared" si="79" ref="BK303:BK310">ROUND(I303*H303,1)</f>
        <v>0</v>
      </c>
      <c r="BL303" s="14" t="s">
        <v>256</v>
      </c>
      <c r="BM303" s="196" t="s">
        <v>752</v>
      </c>
    </row>
    <row r="304" spans="1:65" s="2" customFormat="1" ht="16.5" customHeight="1">
      <c r="A304" s="31"/>
      <c r="B304" s="32"/>
      <c r="C304" s="184" t="s">
        <v>753</v>
      </c>
      <c r="D304" s="184" t="s">
        <v>189</v>
      </c>
      <c r="E304" s="185" t="s">
        <v>754</v>
      </c>
      <c r="F304" s="186" t="s">
        <v>755</v>
      </c>
      <c r="G304" s="187" t="s">
        <v>197</v>
      </c>
      <c r="H304" s="188">
        <v>1.4</v>
      </c>
      <c r="I304" s="189"/>
      <c r="J304" s="190">
        <f t="shared" si="70"/>
        <v>0</v>
      </c>
      <c r="K304" s="191"/>
      <c r="L304" s="36"/>
      <c r="M304" s="192" t="s">
        <v>1</v>
      </c>
      <c r="N304" s="193" t="s">
        <v>44</v>
      </c>
      <c r="O304" s="68"/>
      <c r="P304" s="194">
        <f t="shared" si="71"/>
        <v>0</v>
      </c>
      <c r="Q304" s="194">
        <v>0</v>
      </c>
      <c r="R304" s="194">
        <f t="shared" si="72"/>
        <v>0</v>
      </c>
      <c r="S304" s="194">
        <v>0</v>
      </c>
      <c r="T304" s="195">
        <f t="shared" si="73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96" t="s">
        <v>256</v>
      </c>
      <c r="AT304" s="196" t="s">
        <v>189</v>
      </c>
      <c r="AU304" s="196" t="s">
        <v>89</v>
      </c>
      <c r="AY304" s="14" t="s">
        <v>186</v>
      </c>
      <c r="BE304" s="197">
        <f t="shared" si="74"/>
        <v>0</v>
      </c>
      <c r="BF304" s="197">
        <f t="shared" si="75"/>
        <v>0</v>
      </c>
      <c r="BG304" s="197">
        <f t="shared" si="76"/>
        <v>0</v>
      </c>
      <c r="BH304" s="197">
        <f t="shared" si="77"/>
        <v>0</v>
      </c>
      <c r="BI304" s="197">
        <f t="shared" si="78"/>
        <v>0</v>
      </c>
      <c r="BJ304" s="14" t="s">
        <v>87</v>
      </c>
      <c r="BK304" s="197">
        <f t="shared" si="79"/>
        <v>0</v>
      </c>
      <c r="BL304" s="14" t="s">
        <v>256</v>
      </c>
      <c r="BM304" s="196" t="s">
        <v>756</v>
      </c>
    </row>
    <row r="305" spans="1:65" s="2" customFormat="1" ht="16.5" customHeight="1">
      <c r="A305" s="31"/>
      <c r="B305" s="32"/>
      <c r="C305" s="184" t="s">
        <v>757</v>
      </c>
      <c r="D305" s="184" t="s">
        <v>189</v>
      </c>
      <c r="E305" s="185" t="s">
        <v>758</v>
      </c>
      <c r="F305" s="186" t="s">
        <v>759</v>
      </c>
      <c r="G305" s="187" t="s">
        <v>197</v>
      </c>
      <c r="H305" s="188">
        <v>1.4</v>
      </c>
      <c r="I305" s="189"/>
      <c r="J305" s="190">
        <f t="shared" si="70"/>
        <v>0</v>
      </c>
      <c r="K305" s="191"/>
      <c r="L305" s="36"/>
      <c r="M305" s="192" t="s">
        <v>1</v>
      </c>
      <c r="N305" s="193" t="s">
        <v>44</v>
      </c>
      <c r="O305" s="68"/>
      <c r="P305" s="194">
        <f t="shared" si="71"/>
        <v>0</v>
      </c>
      <c r="Q305" s="194">
        <v>0</v>
      </c>
      <c r="R305" s="194">
        <f t="shared" si="72"/>
        <v>0</v>
      </c>
      <c r="S305" s="194">
        <v>0</v>
      </c>
      <c r="T305" s="195">
        <f t="shared" si="73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96" t="s">
        <v>256</v>
      </c>
      <c r="AT305" s="196" t="s">
        <v>189</v>
      </c>
      <c r="AU305" s="196" t="s">
        <v>89</v>
      </c>
      <c r="AY305" s="14" t="s">
        <v>186</v>
      </c>
      <c r="BE305" s="197">
        <f t="shared" si="74"/>
        <v>0</v>
      </c>
      <c r="BF305" s="197">
        <f t="shared" si="75"/>
        <v>0</v>
      </c>
      <c r="BG305" s="197">
        <f t="shared" si="76"/>
        <v>0</v>
      </c>
      <c r="BH305" s="197">
        <f t="shared" si="77"/>
        <v>0</v>
      </c>
      <c r="BI305" s="197">
        <f t="shared" si="78"/>
        <v>0</v>
      </c>
      <c r="BJ305" s="14" t="s">
        <v>87</v>
      </c>
      <c r="BK305" s="197">
        <f t="shared" si="79"/>
        <v>0</v>
      </c>
      <c r="BL305" s="14" t="s">
        <v>256</v>
      </c>
      <c r="BM305" s="196" t="s">
        <v>760</v>
      </c>
    </row>
    <row r="306" spans="1:65" s="2" customFormat="1" ht="16.5" customHeight="1">
      <c r="A306" s="31"/>
      <c r="B306" s="32"/>
      <c r="C306" s="184" t="s">
        <v>761</v>
      </c>
      <c r="D306" s="184" t="s">
        <v>189</v>
      </c>
      <c r="E306" s="185" t="s">
        <v>762</v>
      </c>
      <c r="F306" s="186" t="s">
        <v>763</v>
      </c>
      <c r="G306" s="187" t="s">
        <v>192</v>
      </c>
      <c r="H306" s="188">
        <v>1</v>
      </c>
      <c r="I306" s="189"/>
      <c r="J306" s="190">
        <f t="shared" si="70"/>
        <v>0</v>
      </c>
      <c r="K306" s="191"/>
      <c r="L306" s="36"/>
      <c r="M306" s="192" t="s">
        <v>1</v>
      </c>
      <c r="N306" s="193" t="s">
        <v>44</v>
      </c>
      <c r="O306" s="68"/>
      <c r="P306" s="194">
        <f t="shared" si="71"/>
        <v>0</v>
      </c>
      <c r="Q306" s="194">
        <v>0</v>
      </c>
      <c r="R306" s="194">
        <f t="shared" si="72"/>
        <v>0</v>
      </c>
      <c r="S306" s="194">
        <v>0</v>
      </c>
      <c r="T306" s="195">
        <f t="shared" si="7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96" t="s">
        <v>256</v>
      </c>
      <c r="AT306" s="196" t="s">
        <v>189</v>
      </c>
      <c r="AU306" s="196" t="s">
        <v>89</v>
      </c>
      <c r="AY306" s="14" t="s">
        <v>186</v>
      </c>
      <c r="BE306" s="197">
        <f t="shared" si="74"/>
        <v>0</v>
      </c>
      <c r="BF306" s="197">
        <f t="shared" si="75"/>
        <v>0</v>
      </c>
      <c r="BG306" s="197">
        <f t="shared" si="76"/>
        <v>0</v>
      </c>
      <c r="BH306" s="197">
        <f t="shared" si="77"/>
        <v>0</v>
      </c>
      <c r="BI306" s="197">
        <f t="shared" si="78"/>
        <v>0</v>
      </c>
      <c r="BJ306" s="14" t="s">
        <v>87</v>
      </c>
      <c r="BK306" s="197">
        <f t="shared" si="79"/>
        <v>0</v>
      </c>
      <c r="BL306" s="14" t="s">
        <v>256</v>
      </c>
      <c r="BM306" s="196" t="s">
        <v>764</v>
      </c>
    </row>
    <row r="307" spans="1:65" s="2" customFormat="1" ht="16.5" customHeight="1">
      <c r="A307" s="31"/>
      <c r="B307" s="32"/>
      <c r="C307" s="184" t="s">
        <v>765</v>
      </c>
      <c r="D307" s="184" t="s">
        <v>189</v>
      </c>
      <c r="E307" s="185" t="s">
        <v>766</v>
      </c>
      <c r="F307" s="186" t="s">
        <v>767</v>
      </c>
      <c r="G307" s="187" t="s">
        <v>192</v>
      </c>
      <c r="H307" s="188">
        <v>1</v>
      </c>
      <c r="I307" s="189"/>
      <c r="J307" s="190">
        <f t="shared" si="70"/>
        <v>0</v>
      </c>
      <c r="K307" s="191"/>
      <c r="L307" s="36"/>
      <c r="M307" s="192" t="s">
        <v>1</v>
      </c>
      <c r="N307" s="193" t="s">
        <v>44</v>
      </c>
      <c r="O307" s="68"/>
      <c r="P307" s="194">
        <f t="shared" si="71"/>
        <v>0</v>
      </c>
      <c r="Q307" s="194">
        <v>0</v>
      </c>
      <c r="R307" s="194">
        <f t="shared" si="72"/>
        <v>0</v>
      </c>
      <c r="S307" s="194">
        <v>0</v>
      </c>
      <c r="T307" s="195">
        <f t="shared" si="7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96" t="s">
        <v>256</v>
      </c>
      <c r="AT307" s="196" t="s">
        <v>189</v>
      </c>
      <c r="AU307" s="196" t="s">
        <v>89</v>
      </c>
      <c r="AY307" s="14" t="s">
        <v>186</v>
      </c>
      <c r="BE307" s="197">
        <f t="shared" si="74"/>
        <v>0</v>
      </c>
      <c r="BF307" s="197">
        <f t="shared" si="75"/>
        <v>0</v>
      </c>
      <c r="BG307" s="197">
        <f t="shared" si="76"/>
        <v>0</v>
      </c>
      <c r="BH307" s="197">
        <f t="shared" si="77"/>
        <v>0</v>
      </c>
      <c r="BI307" s="197">
        <f t="shared" si="78"/>
        <v>0</v>
      </c>
      <c r="BJ307" s="14" t="s">
        <v>87</v>
      </c>
      <c r="BK307" s="197">
        <f t="shared" si="79"/>
        <v>0</v>
      </c>
      <c r="BL307" s="14" t="s">
        <v>256</v>
      </c>
      <c r="BM307" s="196" t="s">
        <v>768</v>
      </c>
    </row>
    <row r="308" spans="1:65" s="2" customFormat="1" ht="16.5" customHeight="1">
      <c r="A308" s="31"/>
      <c r="B308" s="32"/>
      <c r="C308" s="184" t="s">
        <v>769</v>
      </c>
      <c r="D308" s="184" t="s">
        <v>189</v>
      </c>
      <c r="E308" s="185" t="s">
        <v>770</v>
      </c>
      <c r="F308" s="186" t="s">
        <v>771</v>
      </c>
      <c r="G308" s="187" t="s">
        <v>270</v>
      </c>
      <c r="H308" s="188">
        <v>0.043</v>
      </c>
      <c r="I308" s="189"/>
      <c r="J308" s="190">
        <f t="shared" si="70"/>
        <v>0</v>
      </c>
      <c r="K308" s="191"/>
      <c r="L308" s="36"/>
      <c r="M308" s="192" t="s">
        <v>1</v>
      </c>
      <c r="N308" s="193" t="s">
        <v>44</v>
      </c>
      <c r="O308" s="68"/>
      <c r="P308" s="194">
        <f t="shared" si="71"/>
        <v>0</v>
      </c>
      <c r="Q308" s="194">
        <v>0</v>
      </c>
      <c r="R308" s="194">
        <f t="shared" si="72"/>
        <v>0</v>
      </c>
      <c r="S308" s="194">
        <v>0</v>
      </c>
      <c r="T308" s="195">
        <f t="shared" si="73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96" t="s">
        <v>256</v>
      </c>
      <c r="AT308" s="196" t="s">
        <v>189</v>
      </c>
      <c r="AU308" s="196" t="s">
        <v>89</v>
      </c>
      <c r="AY308" s="14" t="s">
        <v>186</v>
      </c>
      <c r="BE308" s="197">
        <f t="shared" si="74"/>
        <v>0</v>
      </c>
      <c r="BF308" s="197">
        <f t="shared" si="75"/>
        <v>0</v>
      </c>
      <c r="BG308" s="197">
        <f t="shared" si="76"/>
        <v>0</v>
      </c>
      <c r="BH308" s="197">
        <f t="shared" si="77"/>
        <v>0</v>
      </c>
      <c r="BI308" s="197">
        <f t="shared" si="78"/>
        <v>0</v>
      </c>
      <c r="BJ308" s="14" t="s">
        <v>87</v>
      </c>
      <c r="BK308" s="197">
        <f t="shared" si="79"/>
        <v>0</v>
      </c>
      <c r="BL308" s="14" t="s">
        <v>256</v>
      </c>
      <c r="BM308" s="196" t="s">
        <v>772</v>
      </c>
    </row>
    <row r="309" spans="1:65" s="2" customFormat="1" ht="16.5" customHeight="1">
      <c r="A309" s="31"/>
      <c r="B309" s="32"/>
      <c r="C309" s="184" t="s">
        <v>773</v>
      </c>
      <c r="D309" s="184" t="s">
        <v>189</v>
      </c>
      <c r="E309" s="185" t="s">
        <v>774</v>
      </c>
      <c r="F309" s="186" t="s">
        <v>775</v>
      </c>
      <c r="G309" s="187" t="s">
        <v>270</v>
      </c>
      <c r="H309" s="188">
        <v>0.043</v>
      </c>
      <c r="I309" s="189"/>
      <c r="J309" s="190">
        <f t="shared" si="70"/>
        <v>0</v>
      </c>
      <c r="K309" s="191"/>
      <c r="L309" s="36"/>
      <c r="M309" s="192" t="s">
        <v>1</v>
      </c>
      <c r="N309" s="193" t="s">
        <v>44</v>
      </c>
      <c r="O309" s="68"/>
      <c r="P309" s="194">
        <f t="shared" si="71"/>
        <v>0</v>
      </c>
      <c r="Q309" s="194">
        <v>0</v>
      </c>
      <c r="R309" s="194">
        <f t="shared" si="72"/>
        <v>0</v>
      </c>
      <c r="S309" s="194">
        <v>0</v>
      </c>
      <c r="T309" s="195">
        <f t="shared" si="73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96" t="s">
        <v>256</v>
      </c>
      <c r="AT309" s="196" t="s">
        <v>189</v>
      </c>
      <c r="AU309" s="196" t="s">
        <v>89</v>
      </c>
      <c r="AY309" s="14" t="s">
        <v>186</v>
      </c>
      <c r="BE309" s="197">
        <f t="shared" si="74"/>
        <v>0</v>
      </c>
      <c r="BF309" s="197">
        <f t="shared" si="75"/>
        <v>0</v>
      </c>
      <c r="BG309" s="197">
        <f t="shared" si="76"/>
        <v>0</v>
      </c>
      <c r="BH309" s="197">
        <f t="shared" si="77"/>
        <v>0</v>
      </c>
      <c r="BI309" s="197">
        <f t="shared" si="78"/>
        <v>0</v>
      </c>
      <c r="BJ309" s="14" t="s">
        <v>87</v>
      </c>
      <c r="BK309" s="197">
        <f t="shared" si="79"/>
        <v>0</v>
      </c>
      <c r="BL309" s="14" t="s">
        <v>256</v>
      </c>
      <c r="BM309" s="196" t="s">
        <v>776</v>
      </c>
    </row>
    <row r="310" spans="1:65" s="2" customFormat="1" ht="16.5" customHeight="1">
      <c r="A310" s="31"/>
      <c r="B310" s="32"/>
      <c r="C310" s="184" t="s">
        <v>777</v>
      </c>
      <c r="D310" s="184" t="s">
        <v>189</v>
      </c>
      <c r="E310" s="185" t="s">
        <v>778</v>
      </c>
      <c r="F310" s="186" t="s">
        <v>779</v>
      </c>
      <c r="G310" s="187" t="s">
        <v>270</v>
      </c>
      <c r="H310" s="188">
        <v>0.043</v>
      </c>
      <c r="I310" s="189"/>
      <c r="J310" s="190">
        <f t="shared" si="70"/>
        <v>0</v>
      </c>
      <c r="K310" s="191"/>
      <c r="L310" s="36"/>
      <c r="M310" s="192" t="s">
        <v>1</v>
      </c>
      <c r="N310" s="193" t="s">
        <v>44</v>
      </c>
      <c r="O310" s="68"/>
      <c r="P310" s="194">
        <f t="shared" si="71"/>
        <v>0</v>
      </c>
      <c r="Q310" s="194">
        <v>0</v>
      </c>
      <c r="R310" s="194">
        <f t="shared" si="72"/>
        <v>0</v>
      </c>
      <c r="S310" s="194">
        <v>0</v>
      </c>
      <c r="T310" s="195">
        <f t="shared" si="73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96" t="s">
        <v>256</v>
      </c>
      <c r="AT310" s="196" t="s">
        <v>189</v>
      </c>
      <c r="AU310" s="196" t="s">
        <v>89</v>
      </c>
      <c r="AY310" s="14" t="s">
        <v>186</v>
      </c>
      <c r="BE310" s="197">
        <f t="shared" si="74"/>
        <v>0</v>
      </c>
      <c r="BF310" s="197">
        <f t="shared" si="75"/>
        <v>0</v>
      </c>
      <c r="BG310" s="197">
        <f t="shared" si="76"/>
        <v>0</v>
      </c>
      <c r="BH310" s="197">
        <f t="shared" si="77"/>
        <v>0</v>
      </c>
      <c r="BI310" s="197">
        <f t="shared" si="78"/>
        <v>0</v>
      </c>
      <c r="BJ310" s="14" t="s">
        <v>87</v>
      </c>
      <c r="BK310" s="197">
        <f t="shared" si="79"/>
        <v>0</v>
      </c>
      <c r="BL310" s="14" t="s">
        <v>256</v>
      </c>
      <c r="BM310" s="196" t="s">
        <v>780</v>
      </c>
    </row>
    <row r="311" spans="2:63" s="12" customFormat="1" ht="22.9" customHeight="1">
      <c r="B311" s="168"/>
      <c r="C311" s="169"/>
      <c r="D311" s="170" t="s">
        <v>78</v>
      </c>
      <c r="E311" s="182" t="s">
        <v>781</v>
      </c>
      <c r="F311" s="182" t="s">
        <v>782</v>
      </c>
      <c r="G311" s="169"/>
      <c r="H311" s="169"/>
      <c r="I311" s="172"/>
      <c r="J311" s="183">
        <f>BK311</f>
        <v>0</v>
      </c>
      <c r="K311" s="169"/>
      <c r="L311" s="174"/>
      <c r="M311" s="175"/>
      <c r="N311" s="176"/>
      <c r="O311" s="176"/>
      <c r="P311" s="177">
        <f>SUM(P312:P317)</f>
        <v>0</v>
      </c>
      <c r="Q311" s="176"/>
      <c r="R311" s="177">
        <f>SUM(R312:R317)</f>
        <v>0.009000000000000001</v>
      </c>
      <c r="S311" s="176"/>
      <c r="T311" s="178">
        <f>SUM(T312:T317)</f>
        <v>0</v>
      </c>
      <c r="AR311" s="179" t="s">
        <v>89</v>
      </c>
      <c r="AT311" s="180" t="s">
        <v>78</v>
      </c>
      <c r="AU311" s="180" t="s">
        <v>87</v>
      </c>
      <c r="AY311" s="179" t="s">
        <v>186</v>
      </c>
      <c r="BK311" s="181">
        <f>SUM(BK312:BK317)</f>
        <v>0</v>
      </c>
    </row>
    <row r="312" spans="1:65" s="2" customFormat="1" ht="16.5" customHeight="1">
      <c r="A312" s="31"/>
      <c r="B312" s="32"/>
      <c r="C312" s="184" t="s">
        <v>783</v>
      </c>
      <c r="D312" s="184" t="s">
        <v>189</v>
      </c>
      <c r="E312" s="185" t="s">
        <v>784</v>
      </c>
      <c r="F312" s="186" t="s">
        <v>785</v>
      </c>
      <c r="G312" s="187" t="s">
        <v>308</v>
      </c>
      <c r="H312" s="188">
        <v>50</v>
      </c>
      <c r="I312" s="189"/>
      <c r="J312" s="190">
        <f aca="true" t="shared" si="80" ref="J312:J317">ROUND(I312*H312,1)</f>
        <v>0</v>
      </c>
      <c r="K312" s="191"/>
      <c r="L312" s="36"/>
      <c r="M312" s="192" t="s">
        <v>1</v>
      </c>
      <c r="N312" s="193" t="s">
        <v>44</v>
      </c>
      <c r="O312" s="68"/>
      <c r="P312" s="194">
        <f aca="true" t="shared" si="81" ref="P312:P317">O312*H312</f>
        <v>0</v>
      </c>
      <c r="Q312" s="194">
        <v>1E-05</v>
      </c>
      <c r="R312" s="194">
        <f aca="true" t="shared" si="82" ref="R312:R317">Q312*H312</f>
        <v>0.0005</v>
      </c>
      <c r="S312" s="194">
        <v>0</v>
      </c>
      <c r="T312" s="195">
        <f aca="true" t="shared" si="83" ref="T312:T317"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96" t="s">
        <v>256</v>
      </c>
      <c r="AT312" s="196" t="s">
        <v>189</v>
      </c>
      <c r="AU312" s="196" t="s">
        <v>89</v>
      </c>
      <c r="AY312" s="14" t="s">
        <v>186</v>
      </c>
      <c r="BE312" s="197">
        <f aca="true" t="shared" si="84" ref="BE312:BE317">IF(N312="základní",J312,0)</f>
        <v>0</v>
      </c>
      <c r="BF312" s="197">
        <f aca="true" t="shared" si="85" ref="BF312:BF317">IF(N312="snížená",J312,0)</f>
        <v>0</v>
      </c>
      <c r="BG312" s="197">
        <f aca="true" t="shared" si="86" ref="BG312:BG317">IF(N312="zákl. přenesená",J312,0)</f>
        <v>0</v>
      </c>
      <c r="BH312" s="197">
        <f aca="true" t="shared" si="87" ref="BH312:BH317">IF(N312="sníž. přenesená",J312,0)</f>
        <v>0</v>
      </c>
      <c r="BI312" s="197">
        <f aca="true" t="shared" si="88" ref="BI312:BI317">IF(N312="nulová",J312,0)</f>
        <v>0</v>
      </c>
      <c r="BJ312" s="14" t="s">
        <v>87</v>
      </c>
      <c r="BK312" s="197">
        <f aca="true" t="shared" si="89" ref="BK312:BK317">ROUND(I312*H312,1)</f>
        <v>0</v>
      </c>
      <c r="BL312" s="14" t="s">
        <v>256</v>
      </c>
      <c r="BM312" s="196" t="s">
        <v>786</v>
      </c>
    </row>
    <row r="313" spans="1:65" s="2" customFormat="1" ht="16.5" customHeight="1">
      <c r="A313" s="31"/>
      <c r="B313" s="32"/>
      <c r="C313" s="184" t="s">
        <v>787</v>
      </c>
      <c r="D313" s="184" t="s">
        <v>189</v>
      </c>
      <c r="E313" s="185" t="s">
        <v>788</v>
      </c>
      <c r="F313" s="186" t="s">
        <v>789</v>
      </c>
      <c r="G313" s="187" t="s">
        <v>308</v>
      </c>
      <c r="H313" s="188">
        <v>50</v>
      </c>
      <c r="I313" s="189"/>
      <c r="J313" s="190">
        <f t="shared" si="80"/>
        <v>0</v>
      </c>
      <c r="K313" s="191"/>
      <c r="L313" s="36"/>
      <c r="M313" s="192" t="s">
        <v>1</v>
      </c>
      <c r="N313" s="193" t="s">
        <v>44</v>
      </c>
      <c r="O313" s="68"/>
      <c r="P313" s="194">
        <f t="shared" si="81"/>
        <v>0</v>
      </c>
      <c r="Q313" s="194">
        <v>2E-05</v>
      </c>
      <c r="R313" s="194">
        <f t="shared" si="82"/>
        <v>0.001</v>
      </c>
      <c r="S313" s="194">
        <v>0</v>
      </c>
      <c r="T313" s="195">
        <f t="shared" si="83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96" t="s">
        <v>256</v>
      </c>
      <c r="AT313" s="196" t="s">
        <v>189</v>
      </c>
      <c r="AU313" s="196" t="s">
        <v>89</v>
      </c>
      <c r="AY313" s="14" t="s">
        <v>186</v>
      </c>
      <c r="BE313" s="197">
        <f t="shared" si="84"/>
        <v>0</v>
      </c>
      <c r="BF313" s="197">
        <f t="shared" si="85"/>
        <v>0</v>
      </c>
      <c r="BG313" s="197">
        <f t="shared" si="86"/>
        <v>0</v>
      </c>
      <c r="BH313" s="197">
        <f t="shared" si="87"/>
        <v>0</v>
      </c>
      <c r="BI313" s="197">
        <f t="shared" si="88"/>
        <v>0</v>
      </c>
      <c r="BJ313" s="14" t="s">
        <v>87</v>
      </c>
      <c r="BK313" s="197">
        <f t="shared" si="89"/>
        <v>0</v>
      </c>
      <c r="BL313" s="14" t="s">
        <v>256</v>
      </c>
      <c r="BM313" s="196" t="s">
        <v>790</v>
      </c>
    </row>
    <row r="314" spans="1:65" s="2" customFormat="1" ht="16.5" customHeight="1">
      <c r="A314" s="31"/>
      <c r="B314" s="32"/>
      <c r="C314" s="184" t="s">
        <v>791</v>
      </c>
      <c r="D314" s="184" t="s">
        <v>189</v>
      </c>
      <c r="E314" s="185" t="s">
        <v>792</v>
      </c>
      <c r="F314" s="186" t="s">
        <v>793</v>
      </c>
      <c r="G314" s="187" t="s">
        <v>308</v>
      </c>
      <c r="H314" s="188">
        <v>50</v>
      </c>
      <c r="I314" s="189"/>
      <c r="J314" s="190">
        <f t="shared" si="80"/>
        <v>0</v>
      </c>
      <c r="K314" s="191"/>
      <c r="L314" s="36"/>
      <c r="M314" s="192" t="s">
        <v>1</v>
      </c>
      <c r="N314" s="193" t="s">
        <v>44</v>
      </c>
      <c r="O314" s="68"/>
      <c r="P314" s="194">
        <f t="shared" si="81"/>
        <v>0</v>
      </c>
      <c r="Q314" s="194">
        <v>1E-05</v>
      </c>
      <c r="R314" s="194">
        <f t="shared" si="82"/>
        <v>0.0005</v>
      </c>
      <c r="S314" s="194">
        <v>0</v>
      </c>
      <c r="T314" s="195">
        <f t="shared" si="8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96" t="s">
        <v>256</v>
      </c>
      <c r="AT314" s="196" t="s">
        <v>189</v>
      </c>
      <c r="AU314" s="196" t="s">
        <v>89</v>
      </c>
      <c r="AY314" s="14" t="s">
        <v>186</v>
      </c>
      <c r="BE314" s="197">
        <f t="shared" si="84"/>
        <v>0</v>
      </c>
      <c r="BF314" s="197">
        <f t="shared" si="85"/>
        <v>0</v>
      </c>
      <c r="BG314" s="197">
        <f t="shared" si="86"/>
        <v>0</v>
      </c>
      <c r="BH314" s="197">
        <f t="shared" si="87"/>
        <v>0</v>
      </c>
      <c r="BI314" s="197">
        <f t="shared" si="88"/>
        <v>0</v>
      </c>
      <c r="BJ314" s="14" t="s">
        <v>87</v>
      </c>
      <c r="BK314" s="197">
        <f t="shared" si="89"/>
        <v>0</v>
      </c>
      <c r="BL314" s="14" t="s">
        <v>256</v>
      </c>
      <c r="BM314" s="196" t="s">
        <v>794</v>
      </c>
    </row>
    <row r="315" spans="1:65" s="2" customFormat="1" ht="16.5" customHeight="1">
      <c r="A315" s="31"/>
      <c r="B315" s="32"/>
      <c r="C315" s="184" t="s">
        <v>795</v>
      </c>
      <c r="D315" s="184" t="s">
        <v>189</v>
      </c>
      <c r="E315" s="185" t="s">
        <v>796</v>
      </c>
      <c r="F315" s="186" t="s">
        <v>797</v>
      </c>
      <c r="G315" s="187" t="s">
        <v>308</v>
      </c>
      <c r="H315" s="188">
        <v>50</v>
      </c>
      <c r="I315" s="189"/>
      <c r="J315" s="190">
        <f t="shared" si="80"/>
        <v>0</v>
      </c>
      <c r="K315" s="191"/>
      <c r="L315" s="36"/>
      <c r="M315" s="192" t="s">
        <v>1</v>
      </c>
      <c r="N315" s="193" t="s">
        <v>44</v>
      </c>
      <c r="O315" s="68"/>
      <c r="P315" s="194">
        <f t="shared" si="81"/>
        <v>0</v>
      </c>
      <c r="Q315" s="194">
        <v>2E-05</v>
      </c>
      <c r="R315" s="194">
        <f t="shared" si="82"/>
        <v>0.001</v>
      </c>
      <c r="S315" s="194">
        <v>0</v>
      </c>
      <c r="T315" s="195">
        <f t="shared" si="8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96" t="s">
        <v>256</v>
      </c>
      <c r="AT315" s="196" t="s">
        <v>189</v>
      </c>
      <c r="AU315" s="196" t="s">
        <v>89</v>
      </c>
      <c r="AY315" s="14" t="s">
        <v>186</v>
      </c>
      <c r="BE315" s="197">
        <f t="shared" si="84"/>
        <v>0</v>
      </c>
      <c r="BF315" s="197">
        <f t="shared" si="85"/>
        <v>0</v>
      </c>
      <c r="BG315" s="197">
        <f t="shared" si="86"/>
        <v>0</v>
      </c>
      <c r="BH315" s="197">
        <f t="shared" si="87"/>
        <v>0</v>
      </c>
      <c r="BI315" s="197">
        <f t="shared" si="88"/>
        <v>0</v>
      </c>
      <c r="BJ315" s="14" t="s">
        <v>87</v>
      </c>
      <c r="BK315" s="197">
        <f t="shared" si="89"/>
        <v>0</v>
      </c>
      <c r="BL315" s="14" t="s">
        <v>256</v>
      </c>
      <c r="BM315" s="196" t="s">
        <v>798</v>
      </c>
    </row>
    <row r="316" spans="1:65" s="2" customFormat="1" ht="16.5" customHeight="1">
      <c r="A316" s="31"/>
      <c r="B316" s="32"/>
      <c r="C316" s="184" t="s">
        <v>799</v>
      </c>
      <c r="D316" s="184" t="s">
        <v>189</v>
      </c>
      <c r="E316" s="185" t="s">
        <v>800</v>
      </c>
      <c r="F316" s="186" t="s">
        <v>801</v>
      </c>
      <c r="G316" s="187" t="s">
        <v>308</v>
      </c>
      <c r="H316" s="188">
        <v>50</v>
      </c>
      <c r="I316" s="189"/>
      <c r="J316" s="190">
        <f t="shared" si="80"/>
        <v>0</v>
      </c>
      <c r="K316" s="191"/>
      <c r="L316" s="36"/>
      <c r="M316" s="192" t="s">
        <v>1</v>
      </c>
      <c r="N316" s="193" t="s">
        <v>44</v>
      </c>
      <c r="O316" s="68"/>
      <c r="P316" s="194">
        <f t="shared" si="81"/>
        <v>0</v>
      </c>
      <c r="Q316" s="194">
        <v>6E-05</v>
      </c>
      <c r="R316" s="194">
        <f t="shared" si="82"/>
        <v>0.003</v>
      </c>
      <c r="S316" s="194">
        <v>0</v>
      </c>
      <c r="T316" s="195">
        <f t="shared" si="8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96" t="s">
        <v>256</v>
      </c>
      <c r="AT316" s="196" t="s">
        <v>189</v>
      </c>
      <c r="AU316" s="196" t="s">
        <v>89</v>
      </c>
      <c r="AY316" s="14" t="s">
        <v>186</v>
      </c>
      <c r="BE316" s="197">
        <f t="shared" si="84"/>
        <v>0</v>
      </c>
      <c r="BF316" s="197">
        <f t="shared" si="85"/>
        <v>0</v>
      </c>
      <c r="BG316" s="197">
        <f t="shared" si="86"/>
        <v>0</v>
      </c>
      <c r="BH316" s="197">
        <f t="shared" si="87"/>
        <v>0</v>
      </c>
      <c r="BI316" s="197">
        <f t="shared" si="88"/>
        <v>0</v>
      </c>
      <c r="BJ316" s="14" t="s">
        <v>87</v>
      </c>
      <c r="BK316" s="197">
        <f t="shared" si="89"/>
        <v>0</v>
      </c>
      <c r="BL316" s="14" t="s">
        <v>256</v>
      </c>
      <c r="BM316" s="196" t="s">
        <v>802</v>
      </c>
    </row>
    <row r="317" spans="1:65" s="2" customFormat="1" ht="16.5" customHeight="1">
      <c r="A317" s="31"/>
      <c r="B317" s="32"/>
      <c r="C317" s="184" t="s">
        <v>803</v>
      </c>
      <c r="D317" s="184" t="s">
        <v>189</v>
      </c>
      <c r="E317" s="185" t="s">
        <v>804</v>
      </c>
      <c r="F317" s="186" t="s">
        <v>805</v>
      </c>
      <c r="G317" s="187" t="s">
        <v>308</v>
      </c>
      <c r="H317" s="188">
        <v>50</v>
      </c>
      <c r="I317" s="189"/>
      <c r="J317" s="190">
        <f t="shared" si="80"/>
        <v>0</v>
      </c>
      <c r="K317" s="191"/>
      <c r="L317" s="36"/>
      <c r="M317" s="192" t="s">
        <v>1</v>
      </c>
      <c r="N317" s="193" t="s">
        <v>44</v>
      </c>
      <c r="O317" s="68"/>
      <c r="P317" s="194">
        <f t="shared" si="81"/>
        <v>0</v>
      </c>
      <c r="Q317" s="194">
        <v>6E-05</v>
      </c>
      <c r="R317" s="194">
        <f t="shared" si="82"/>
        <v>0.003</v>
      </c>
      <c r="S317" s="194">
        <v>0</v>
      </c>
      <c r="T317" s="195">
        <f t="shared" si="8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96" t="s">
        <v>256</v>
      </c>
      <c r="AT317" s="196" t="s">
        <v>189</v>
      </c>
      <c r="AU317" s="196" t="s">
        <v>89</v>
      </c>
      <c r="AY317" s="14" t="s">
        <v>186</v>
      </c>
      <c r="BE317" s="197">
        <f t="shared" si="84"/>
        <v>0</v>
      </c>
      <c r="BF317" s="197">
        <f t="shared" si="85"/>
        <v>0</v>
      </c>
      <c r="BG317" s="197">
        <f t="shared" si="86"/>
        <v>0</v>
      </c>
      <c r="BH317" s="197">
        <f t="shared" si="87"/>
        <v>0</v>
      </c>
      <c r="BI317" s="197">
        <f t="shared" si="88"/>
        <v>0</v>
      </c>
      <c r="BJ317" s="14" t="s">
        <v>87</v>
      </c>
      <c r="BK317" s="197">
        <f t="shared" si="89"/>
        <v>0</v>
      </c>
      <c r="BL317" s="14" t="s">
        <v>256</v>
      </c>
      <c r="BM317" s="196" t="s">
        <v>806</v>
      </c>
    </row>
    <row r="318" spans="2:63" s="12" customFormat="1" ht="22.9" customHeight="1">
      <c r="B318" s="168"/>
      <c r="C318" s="169"/>
      <c r="D318" s="170" t="s">
        <v>78</v>
      </c>
      <c r="E318" s="182" t="s">
        <v>807</v>
      </c>
      <c r="F318" s="182" t="s">
        <v>808</v>
      </c>
      <c r="G318" s="169"/>
      <c r="H318" s="169"/>
      <c r="I318" s="172"/>
      <c r="J318" s="183">
        <f>BK318</f>
        <v>0</v>
      </c>
      <c r="K318" s="169"/>
      <c r="L318" s="174"/>
      <c r="M318" s="175"/>
      <c r="N318" s="176"/>
      <c r="O318" s="176"/>
      <c r="P318" s="177">
        <f>SUM(P319:P324)</f>
        <v>0</v>
      </c>
      <c r="Q318" s="176"/>
      <c r="R318" s="177">
        <f>SUM(R319:R324)</f>
        <v>0.478502</v>
      </c>
      <c r="S318" s="176"/>
      <c r="T318" s="178">
        <f>SUM(T319:T324)</f>
        <v>0.073997</v>
      </c>
      <c r="AR318" s="179" t="s">
        <v>89</v>
      </c>
      <c r="AT318" s="180" t="s">
        <v>78</v>
      </c>
      <c r="AU318" s="180" t="s">
        <v>87</v>
      </c>
      <c r="AY318" s="179" t="s">
        <v>186</v>
      </c>
      <c r="BK318" s="181">
        <f>SUM(BK319:BK324)</f>
        <v>0</v>
      </c>
    </row>
    <row r="319" spans="1:65" s="2" customFormat="1" ht="16.5" customHeight="1">
      <c r="A319" s="31"/>
      <c r="B319" s="32"/>
      <c r="C319" s="184" t="s">
        <v>809</v>
      </c>
      <c r="D319" s="184" t="s">
        <v>189</v>
      </c>
      <c r="E319" s="185" t="s">
        <v>810</v>
      </c>
      <c r="F319" s="186" t="s">
        <v>811</v>
      </c>
      <c r="G319" s="187" t="s">
        <v>197</v>
      </c>
      <c r="H319" s="188">
        <v>238.7</v>
      </c>
      <c r="I319" s="189"/>
      <c r="J319" s="190">
        <f aca="true" t="shared" si="90" ref="J319:J324">ROUND(I319*H319,1)</f>
        <v>0</v>
      </c>
      <c r="K319" s="191"/>
      <c r="L319" s="36"/>
      <c r="M319" s="192" t="s">
        <v>1</v>
      </c>
      <c r="N319" s="193" t="s">
        <v>44</v>
      </c>
      <c r="O319" s="68"/>
      <c r="P319" s="194">
        <f aca="true" t="shared" si="91" ref="P319:P324">O319*H319</f>
        <v>0</v>
      </c>
      <c r="Q319" s="194">
        <v>0.001</v>
      </c>
      <c r="R319" s="194">
        <f aca="true" t="shared" si="92" ref="R319:R324">Q319*H319</f>
        <v>0.2387</v>
      </c>
      <c r="S319" s="194">
        <v>0.00031</v>
      </c>
      <c r="T319" s="195">
        <f aca="true" t="shared" si="93" ref="T319:T324">S319*H319</f>
        <v>0.073997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96" t="s">
        <v>256</v>
      </c>
      <c r="AT319" s="196" t="s">
        <v>189</v>
      </c>
      <c r="AU319" s="196" t="s">
        <v>89</v>
      </c>
      <c r="AY319" s="14" t="s">
        <v>186</v>
      </c>
      <c r="BE319" s="197">
        <f aca="true" t="shared" si="94" ref="BE319:BE324">IF(N319="základní",J319,0)</f>
        <v>0</v>
      </c>
      <c r="BF319" s="197">
        <f aca="true" t="shared" si="95" ref="BF319:BF324">IF(N319="snížená",J319,0)</f>
        <v>0</v>
      </c>
      <c r="BG319" s="197">
        <f aca="true" t="shared" si="96" ref="BG319:BG324">IF(N319="zákl. přenesená",J319,0)</f>
        <v>0</v>
      </c>
      <c r="BH319" s="197">
        <f aca="true" t="shared" si="97" ref="BH319:BH324">IF(N319="sníž. přenesená",J319,0)</f>
        <v>0</v>
      </c>
      <c r="BI319" s="197">
        <f aca="true" t="shared" si="98" ref="BI319:BI324">IF(N319="nulová",J319,0)</f>
        <v>0</v>
      </c>
      <c r="BJ319" s="14" t="s">
        <v>87</v>
      </c>
      <c r="BK319" s="197">
        <f aca="true" t="shared" si="99" ref="BK319:BK324">ROUND(I319*H319,1)</f>
        <v>0</v>
      </c>
      <c r="BL319" s="14" t="s">
        <v>256</v>
      </c>
      <c r="BM319" s="196" t="s">
        <v>812</v>
      </c>
    </row>
    <row r="320" spans="1:65" s="2" customFormat="1" ht="16.5" customHeight="1">
      <c r="A320" s="31"/>
      <c r="B320" s="32"/>
      <c r="C320" s="184" t="s">
        <v>813</v>
      </c>
      <c r="D320" s="184" t="s">
        <v>189</v>
      </c>
      <c r="E320" s="185" t="s">
        <v>814</v>
      </c>
      <c r="F320" s="186" t="s">
        <v>815</v>
      </c>
      <c r="G320" s="187" t="s">
        <v>197</v>
      </c>
      <c r="H320" s="188">
        <v>238.7</v>
      </c>
      <c r="I320" s="189"/>
      <c r="J320" s="190">
        <f t="shared" si="90"/>
        <v>0</v>
      </c>
      <c r="K320" s="191"/>
      <c r="L320" s="36"/>
      <c r="M320" s="192" t="s">
        <v>1</v>
      </c>
      <c r="N320" s="193" t="s">
        <v>44</v>
      </c>
      <c r="O320" s="68"/>
      <c r="P320" s="194">
        <f t="shared" si="91"/>
        <v>0</v>
      </c>
      <c r="Q320" s="194">
        <v>0</v>
      </c>
      <c r="R320" s="194">
        <f t="shared" si="92"/>
        <v>0</v>
      </c>
      <c r="S320" s="194">
        <v>0</v>
      </c>
      <c r="T320" s="195">
        <f t="shared" si="93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96" t="s">
        <v>256</v>
      </c>
      <c r="AT320" s="196" t="s">
        <v>189</v>
      </c>
      <c r="AU320" s="196" t="s">
        <v>89</v>
      </c>
      <c r="AY320" s="14" t="s">
        <v>186</v>
      </c>
      <c r="BE320" s="197">
        <f t="shared" si="94"/>
        <v>0</v>
      </c>
      <c r="BF320" s="197">
        <f t="shared" si="95"/>
        <v>0</v>
      </c>
      <c r="BG320" s="197">
        <f t="shared" si="96"/>
        <v>0</v>
      </c>
      <c r="BH320" s="197">
        <f t="shared" si="97"/>
        <v>0</v>
      </c>
      <c r="BI320" s="197">
        <f t="shared" si="98"/>
        <v>0</v>
      </c>
      <c r="BJ320" s="14" t="s">
        <v>87</v>
      </c>
      <c r="BK320" s="197">
        <f t="shared" si="99"/>
        <v>0</v>
      </c>
      <c r="BL320" s="14" t="s">
        <v>256</v>
      </c>
      <c r="BM320" s="196" t="s">
        <v>816</v>
      </c>
    </row>
    <row r="321" spans="1:65" s="2" customFormat="1" ht="16.5" customHeight="1">
      <c r="A321" s="31"/>
      <c r="B321" s="32"/>
      <c r="C321" s="184" t="s">
        <v>817</v>
      </c>
      <c r="D321" s="184" t="s">
        <v>189</v>
      </c>
      <c r="E321" s="185" t="s">
        <v>818</v>
      </c>
      <c r="F321" s="186" t="s">
        <v>819</v>
      </c>
      <c r="G321" s="187" t="s">
        <v>197</v>
      </c>
      <c r="H321" s="188">
        <v>238.7</v>
      </c>
      <c r="I321" s="189"/>
      <c r="J321" s="190">
        <f t="shared" si="90"/>
        <v>0</v>
      </c>
      <c r="K321" s="191"/>
      <c r="L321" s="36"/>
      <c r="M321" s="192" t="s">
        <v>1</v>
      </c>
      <c r="N321" s="193" t="s">
        <v>44</v>
      </c>
      <c r="O321" s="68"/>
      <c r="P321" s="194">
        <f t="shared" si="91"/>
        <v>0</v>
      </c>
      <c r="Q321" s="194">
        <v>0.0002</v>
      </c>
      <c r="R321" s="194">
        <f t="shared" si="92"/>
        <v>0.04774</v>
      </c>
      <c r="S321" s="194">
        <v>0</v>
      </c>
      <c r="T321" s="195">
        <f t="shared" si="93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96" t="s">
        <v>256</v>
      </c>
      <c r="AT321" s="196" t="s">
        <v>189</v>
      </c>
      <c r="AU321" s="196" t="s">
        <v>89</v>
      </c>
      <c r="AY321" s="14" t="s">
        <v>186</v>
      </c>
      <c r="BE321" s="197">
        <f t="shared" si="94"/>
        <v>0</v>
      </c>
      <c r="BF321" s="197">
        <f t="shared" si="95"/>
        <v>0</v>
      </c>
      <c r="BG321" s="197">
        <f t="shared" si="96"/>
        <v>0</v>
      </c>
      <c r="BH321" s="197">
        <f t="shared" si="97"/>
        <v>0</v>
      </c>
      <c r="BI321" s="197">
        <f t="shared" si="98"/>
        <v>0</v>
      </c>
      <c r="BJ321" s="14" t="s">
        <v>87</v>
      </c>
      <c r="BK321" s="197">
        <f t="shared" si="99"/>
        <v>0</v>
      </c>
      <c r="BL321" s="14" t="s">
        <v>256</v>
      </c>
      <c r="BM321" s="196" t="s">
        <v>820</v>
      </c>
    </row>
    <row r="322" spans="1:65" s="2" customFormat="1" ht="16.5" customHeight="1">
      <c r="A322" s="31"/>
      <c r="B322" s="32"/>
      <c r="C322" s="184" t="s">
        <v>821</v>
      </c>
      <c r="D322" s="184" t="s">
        <v>189</v>
      </c>
      <c r="E322" s="185" t="s">
        <v>822</v>
      </c>
      <c r="F322" s="186" t="s">
        <v>823</v>
      </c>
      <c r="G322" s="187" t="s">
        <v>197</v>
      </c>
      <c r="H322" s="188">
        <v>50</v>
      </c>
      <c r="I322" s="189"/>
      <c r="J322" s="190">
        <f t="shared" si="90"/>
        <v>0</v>
      </c>
      <c r="K322" s="191"/>
      <c r="L322" s="36"/>
      <c r="M322" s="192" t="s">
        <v>1</v>
      </c>
      <c r="N322" s="193" t="s">
        <v>44</v>
      </c>
      <c r="O322" s="68"/>
      <c r="P322" s="194">
        <f t="shared" si="91"/>
        <v>0</v>
      </c>
      <c r="Q322" s="194">
        <v>2E-05</v>
      </c>
      <c r="R322" s="194">
        <f t="shared" si="92"/>
        <v>0.001</v>
      </c>
      <c r="S322" s="194">
        <v>0</v>
      </c>
      <c r="T322" s="195">
        <f t="shared" si="93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96" t="s">
        <v>256</v>
      </c>
      <c r="AT322" s="196" t="s">
        <v>189</v>
      </c>
      <c r="AU322" s="196" t="s">
        <v>89</v>
      </c>
      <c r="AY322" s="14" t="s">
        <v>186</v>
      </c>
      <c r="BE322" s="197">
        <f t="shared" si="94"/>
        <v>0</v>
      </c>
      <c r="BF322" s="197">
        <f t="shared" si="95"/>
        <v>0</v>
      </c>
      <c r="BG322" s="197">
        <f t="shared" si="96"/>
        <v>0</v>
      </c>
      <c r="BH322" s="197">
        <f t="shared" si="97"/>
        <v>0</v>
      </c>
      <c r="BI322" s="197">
        <f t="shared" si="98"/>
        <v>0</v>
      </c>
      <c r="BJ322" s="14" t="s">
        <v>87</v>
      </c>
      <c r="BK322" s="197">
        <f t="shared" si="99"/>
        <v>0</v>
      </c>
      <c r="BL322" s="14" t="s">
        <v>256</v>
      </c>
      <c r="BM322" s="196" t="s">
        <v>824</v>
      </c>
    </row>
    <row r="323" spans="1:65" s="2" customFormat="1" ht="21.75" customHeight="1">
      <c r="A323" s="31"/>
      <c r="B323" s="32"/>
      <c r="C323" s="184" t="s">
        <v>825</v>
      </c>
      <c r="D323" s="184" t="s">
        <v>189</v>
      </c>
      <c r="E323" s="185" t="s">
        <v>826</v>
      </c>
      <c r="F323" s="186" t="s">
        <v>827</v>
      </c>
      <c r="G323" s="187" t="s">
        <v>197</v>
      </c>
      <c r="H323" s="188">
        <v>238.7</v>
      </c>
      <c r="I323" s="189"/>
      <c r="J323" s="190">
        <f t="shared" si="90"/>
        <v>0</v>
      </c>
      <c r="K323" s="191"/>
      <c r="L323" s="36"/>
      <c r="M323" s="192" t="s">
        <v>1</v>
      </c>
      <c r="N323" s="193" t="s">
        <v>44</v>
      </c>
      <c r="O323" s="68"/>
      <c r="P323" s="194">
        <f t="shared" si="91"/>
        <v>0</v>
      </c>
      <c r="Q323" s="194">
        <v>0.00026</v>
      </c>
      <c r="R323" s="194">
        <f t="shared" si="92"/>
        <v>0.06206199999999999</v>
      </c>
      <c r="S323" s="194">
        <v>0</v>
      </c>
      <c r="T323" s="195">
        <f t="shared" si="93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96" t="s">
        <v>256</v>
      </c>
      <c r="AT323" s="196" t="s">
        <v>189</v>
      </c>
      <c r="AU323" s="196" t="s">
        <v>89</v>
      </c>
      <c r="AY323" s="14" t="s">
        <v>186</v>
      </c>
      <c r="BE323" s="197">
        <f t="shared" si="94"/>
        <v>0</v>
      </c>
      <c r="BF323" s="197">
        <f t="shared" si="95"/>
        <v>0</v>
      </c>
      <c r="BG323" s="197">
        <f t="shared" si="96"/>
        <v>0</v>
      </c>
      <c r="BH323" s="197">
        <f t="shared" si="97"/>
        <v>0</v>
      </c>
      <c r="BI323" s="197">
        <f t="shared" si="98"/>
        <v>0</v>
      </c>
      <c r="BJ323" s="14" t="s">
        <v>87</v>
      </c>
      <c r="BK323" s="197">
        <f t="shared" si="99"/>
        <v>0</v>
      </c>
      <c r="BL323" s="14" t="s">
        <v>256</v>
      </c>
      <c r="BM323" s="196" t="s">
        <v>828</v>
      </c>
    </row>
    <row r="324" spans="1:65" s="2" customFormat="1" ht="16.5" customHeight="1">
      <c r="A324" s="31"/>
      <c r="B324" s="32"/>
      <c r="C324" s="184" t="s">
        <v>829</v>
      </c>
      <c r="D324" s="184" t="s">
        <v>189</v>
      </c>
      <c r="E324" s="185" t="s">
        <v>830</v>
      </c>
      <c r="F324" s="186" t="s">
        <v>831</v>
      </c>
      <c r="G324" s="187" t="s">
        <v>197</v>
      </c>
      <c r="H324" s="188">
        <v>30</v>
      </c>
      <c r="I324" s="189"/>
      <c r="J324" s="190">
        <f t="shared" si="90"/>
        <v>0</v>
      </c>
      <c r="K324" s="191"/>
      <c r="L324" s="36"/>
      <c r="M324" s="192" t="s">
        <v>1</v>
      </c>
      <c r="N324" s="193" t="s">
        <v>44</v>
      </c>
      <c r="O324" s="68"/>
      <c r="P324" s="194">
        <f t="shared" si="91"/>
        <v>0</v>
      </c>
      <c r="Q324" s="194">
        <v>0.0043</v>
      </c>
      <c r="R324" s="194">
        <f t="shared" si="92"/>
        <v>0.129</v>
      </c>
      <c r="S324" s="194">
        <v>0</v>
      </c>
      <c r="T324" s="195">
        <f t="shared" si="93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96" t="s">
        <v>256</v>
      </c>
      <c r="AT324" s="196" t="s">
        <v>189</v>
      </c>
      <c r="AU324" s="196" t="s">
        <v>89</v>
      </c>
      <c r="AY324" s="14" t="s">
        <v>186</v>
      </c>
      <c r="BE324" s="197">
        <f t="shared" si="94"/>
        <v>0</v>
      </c>
      <c r="BF324" s="197">
        <f t="shared" si="95"/>
        <v>0</v>
      </c>
      <c r="BG324" s="197">
        <f t="shared" si="96"/>
        <v>0</v>
      </c>
      <c r="BH324" s="197">
        <f t="shared" si="97"/>
        <v>0</v>
      </c>
      <c r="BI324" s="197">
        <f t="shared" si="98"/>
        <v>0</v>
      </c>
      <c r="BJ324" s="14" t="s">
        <v>87</v>
      </c>
      <c r="BK324" s="197">
        <f t="shared" si="99"/>
        <v>0</v>
      </c>
      <c r="BL324" s="14" t="s">
        <v>256</v>
      </c>
      <c r="BM324" s="196" t="s">
        <v>832</v>
      </c>
    </row>
    <row r="325" spans="2:63" s="12" customFormat="1" ht="22.9" customHeight="1">
      <c r="B325" s="168"/>
      <c r="C325" s="169"/>
      <c r="D325" s="170" t="s">
        <v>78</v>
      </c>
      <c r="E325" s="182" t="s">
        <v>833</v>
      </c>
      <c r="F325" s="182" t="s">
        <v>834</v>
      </c>
      <c r="G325" s="169"/>
      <c r="H325" s="169"/>
      <c r="I325" s="172"/>
      <c r="J325" s="183">
        <f>BK325</f>
        <v>0</v>
      </c>
      <c r="K325" s="169"/>
      <c r="L325" s="174"/>
      <c r="M325" s="175"/>
      <c r="N325" s="176"/>
      <c r="O325" s="176"/>
      <c r="P325" s="177">
        <f>SUM(P326:P327)</f>
        <v>0</v>
      </c>
      <c r="Q325" s="176"/>
      <c r="R325" s="177">
        <f>SUM(R326:R327)</f>
        <v>0</v>
      </c>
      <c r="S325" s="176"/>
      <c r="T325" s="178">
        <f>SUM(T326:T327)</f>
        <v>0</v>
      </c>
      <c r="AR325" s="179" t="s">
        <v>89</v>
      </c>
      <c r="AT325" s="180" t="s">
        <v>78</v>
      </c>
      <c r="AU325" s="180" t="s">
        <v>87</v>
      </c>
      <c r="AY325" s="179" t="s">
        <v>186</v>
      </c>
      <c r="BK325" s="181">
        <f>SUM(BK326:BK327)</f>
        <v>0</v>
      </c>
    </row>
    <row r="326" spans="1:65" s="2" customFormat="1" ht="24.2" customHeight="1">
      <c r="A326" s="31"/>
      <c r="B326" s="32"/>
      <c r="C326" s="184" t="s">
        <v>835</v>
      </c>
      <c r="D326" s="184" t="s">
        <v>189</v>
      </c>
      <c r="E326" s="185" t="s">
        <v>836</v>
      </c>
      <c r="F326" s="186" t="s">
        <v>837</v>
      </c>
      <c r="G326" s="187" t="s">
        <v>197</v>
      </c>
      <c r="H326" s="188">
        <v>23.389</v>
      </c>
      <c r="I326" s="189"/>
      <c r="J326" s="190">
        <f>ROUND(I326*H326,1)</f>
        <v>0</v>
      </c>
      <c r="K326" s="191"/>
      <c r="L326" s="36"/>
      <c r="M326" s="192" t="s">
        <v>1</v>
      </c>
      <c r="N326" s="193" t="s">
        <v>44</v>
      </c>
      <c r="O326" s="68"/>
      <c r="P326" s="194">
        <f>O326*H326</f>
        <v>0</v>
      </c>
      <c r="Q326" s="194">
        <v>0</v>
      </c>
      <c r="R326" s="194">
        <f>Q326*H326</f>
        <v>0</v>
      </c>
      <c r="S326" s="194">
        <v>0</v>
      </c>
      <c r="T326" s="195">
        <f>S326*H326</f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96" t="s">
        <v>256</v>
      </c>
      <c r="AT326" s="196" t="s">
        <v>189</v>
      </c>
      <c r="AU326" s="196" t="s">
        <v>89</v>
      </c>
      <c r="AY326" s="14" t="s">
        <v>186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14" t="s">
        <v>87</v>
      </c>
      <c r="BK326" s="197">
        <f>ROUND(I326*H326,1)</f>
        <v>0</v>
      </c>
      <c r="BL326" s="14" t="s">
        <v>256</v>
      </c>
      <c r="BM326" s="196" t="s">
        <v>838</v>
      </c>
    </row>
    <row r="327" spans="1:47" s="2" customFormat="1" ht="29.25">
      <c r="A327" s="31"/>
      <c r="B327" s="32"/>
      <c r="C327" s="33"/>
      <c r="D327" s="198" t="s">
        <v>206</v>
      </c>
      <c r="E327" s="33"/>
      <c r="F327" s="199" t="s">
        <v>839</v>
      </c>
      <c r="G327" s="33"/>
      <c r="H327" s="33"/>
      <c r="I327" s="200"/>
      <c r="J327" s="33"/>
      <c r="K327" s="33"/>
      <c r="L327" s="36"/>
      <c r="M327" s="201"/>
      <c r="N327" s="202"/>
      <c r="O327" s="68"/>
      <c r="P327" s="68"/>
      <c r="Q327" s="68"/>
      <c r="R327" s="68"/>
      <c r="S327" s="68"/>
      <c r="T327" s="69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T327" s="14" t="s">
        <v>206</v>
      </c>
      <c r="AU327" s="14" t="s">
        <v>89</v>
      </c>
    </row>
    <row r="328" spans="2:63" s="12" customFormat="1" ht="25.9" customHeight="1">
      <c r="B328" s="168"/>
      <c r="C328" s="169"/>
      <c r="D328" s="170" t="s">
        <v>78</v>
      </c>
      <c r="E328" s="171" t="s">
        <v>840</v>
      </c>
      <c r="F328" s="171" t="s">
        <v>841</v>
      </c>
      <c r="G328" s="169"/>
      <c r="H328" s="169"/>
      <c r="I328" s="172"/>
      <c r="J328" s="173">
        <f>BK328</f>
        <v>0</v>
      </c>
      <c r="K328" s="169"/>
      <c r="L328" s="174"/>
      <c r="M328" s="175"/>
      <c r="N328" s="176"/>
      <c r="O328" s="176"/>
      <c r="P328" s="177">
        <f>SUM(P329:P331)</f>
        <v>0</v>
      </c>
      <c r="Q328" s="176"/>
      <c r="R328" s="177">
        <f>SUM(R329:R331)</f>
        <v>0</v>
      </c>
      <c r="S328" s="176"/>
      <c r="T328" s="178">
        <f>SUM(T329:T331)</f>
        <v>0</v>
      </c>
      <c r="AR328" s="179" t="s">
        <v>193</v>
      </c>
      <c r="AT328" s="180" t="s">
        <v>78</v>
      </c>
      <c r="AU328" s="180" t="s">
        <v>79</v>
      </c>
      <c r="AY328" s="179" t="s">
        <v>186</v>
      </c>
      <c r="BK328" s="181">
        <f>SUM(BK329:BK331)</f>
        <v>0</v>
      </c>
    </row>
    <row r="329" spans="1:65" s="2" customFormat="1" ht="16.5" customHeight="1">
      <c r="A329" s="31"/>
      <c r="B329" s="32"/>
      <c r="C329" s="184" t="s">
        <v>842</v>
      </c>
      <c r="D329" s="184" t="s">
        <v>189</v>
      </c>
      <c r="E329" s="185" t="s">
        <v>843</v>
      </c>
      <c r="F329" s="186" t="s">
        <v>844</v>
      </c>
      <c r="G329" s="187" t="s">
        <v>845</v>
      </c>
      <c r="H329" s="188">
        <v>8</v>
      </c>
      <c r="I329" s="189"/>
      <c r="J329" s="190">
        <f>ROUND(I329*H329,1)</f>
        <v>0</v>
      </c>
      <c r="K329" s="191"/>
      <c r="L329" s="36"/>
      <c r="M329" s="192" t="s">
        <v>1</v>
      </c>
      <c r="N329" s="193" t="s">
        <v>44</v>
      </c>
      <c r="O329" s="68"/>
      <c r="P329" s="194">
        <f>O329*H329</f>
        <v>0</v>
      </c>
      <c r="Q329" s="194">
        <v>0</v>
      </c>
      <c r="R329" s="194">
        <f>Q329*H329</f>
        <v>0</v>
      </c>
      <c r="S329" s="194">
        <v>0</v>
      </c>
      <c r="T329" s="195">
        <f>S329*H329</f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96" t="s">
        <v>846</v>
      </c>
      <c r="AT329" s="196" t="s">
        <v>189</v>
      </c>
      <c r="AU329" s="196" t="s">
        <v>87</v>
      </c>
      <c r="AY329" s="14" t="s">
        <v>186</v>
      </c>
      <c r="BE329" s="197">
        <f>IF(N329="základní",J329,0)</f>
        <v>0</v>
      </c>
      <c r="BF329" s="197">
        <f>IF(N329="snížená",J329,0)</f>
        <v>0</v>
      </c>
      <c r="BG329" s="197">
        <f>IF(N329="zákl. přenesená",J329,0)</f>
        <v>0</v>
      </c>
      <c r="BH329" s="197">
        <f>IF(N329="sníž. přenesená",J329,0)</f>
        <v>0</v>
      </c>
      <c r="BI329" s="197">
        <f>IF(N329="nulová",J329,0)</f>
        <v>0</v>
      </c>
      <c r="BJ329" s="14" t="s">
        <v>87</v>
      </c>
      <c r="BK329" s="197">
        <f>ROUND(I329*H329,1)</f>
        <v>0</v>
      </c>
      <c r="BL329" s="14" t="s">
        <v>846</v>
      </c>
      <c r="BM329" s="196" t="s">
        <v>847</v>
      </c>
    </row>
    <row r="330" spans="1:65" s="2" customFormat="1" ht="16.5" customHeight="1">
      <c r="A330" s="31"/>
      <c r="B330" s="32"/>
      <c r="C330" s="184" t="s">
        <v>848</v>
      </c>
      <c r="D330" s="184" t="s">
        <v>189</v>
      </c>
      <c r="E330" s="185" t="s">
        <v>849</v>
      </c>
      <c r="F330" s="186" t="s">
        <v>850</v>
      </c>
      <c r="G330" s="187" t="s">
        <v>845</v>
      </c>
      <c r="H330" s="188">
        <v>2</v>
      </c>
      <c r="I330" s="189"/>
      <c r="J330" s="190">
        <f>ROUND(I330*H330,1)</f>
        <v>0</v>
      </c>
      <c r="K330" s="191"/>
      <c r="L330" s="36"/>
      <c r="M330" s="192" t="s">
        <v>1</v>
      </c>
      <c r="N330" s="193" t="s">
        <v>44</v>
      </c>
      <c r="O330" s="68"/>
      <c r="P330" s="194">
        <f>O330*H330</f>
        <v>0</v>
      </c>
      <c r="Q330" s="194">
        <v>0</v>
      </c>
      <c r="R330" s="194">
        <f>Q330*H330</f>
        <v>0</v>
      </c>
      <c r="S330" s="194">
        <v>0</v>
      </c>
      <c r="T330" s="195">
        <f>S330*H330</f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96" t="s">
        <v>846</v>
      </c>
      <c r="AT330" s="196" t="s">
        <v>189</v>
      </c>
      <c r="AU330" s="196" t="s">
        <v>87</v>
      </c>
      <c r="AY330" s="14" t="s">
        <v>186</v>
      </c>
      <c r="BE330" s="197">
        <f>IF(N330="základní",J330,0)</f>
        <v>0</v>
      </c>
      <c r="BF330" s="197">
        <f>IF(N330="snížená",J330,0)</f>
        <v>0</v>
      </c>
      <c r="BG330" s="197">
        <f>IF(N330="zákl. přenesená",J330,0)</f>
        <v>0</v>
      </c>
      <c r="BH330" s="197">
        <f>IF(N330="sníž. přenesená",J330,0)</f>
        <v>0</v>
      </c>
      <c r="BI330" s="197">
        <f>IF(N330="nulová",J330,0)</f>
        <v>0</v>
      </c>
      <c r="BJ330" s="14" t="s">
        <v>87</v>
      </c>
      <c r="BK330" s="197">
        <f>ROUND(I330*H330,1)</f>
        <v>0</v>
      </c>
      <c r="BL330" s="14" t="s">
        <v>846</v>
      </c>
      <c r="BM330" s="196" t="s">
        <v>851</v>
      </c>
    </row>
    <row r="331" spans="1:65" s="2" customFormat="1" ht="16.5" customHeight="1">
      <c r="A331" s="31"/>
      <c r="B331" s="32"/>
      <c r="C331" s="184" t="s">
        <v>852</v>
      </c>
      <c r="D331" s="184" t="s">
        <v>189</v>
      </c>
      <c r="E331" s="185" t="s">
        <v>853</v>
      </c>
      <c r="F331" s="186" t="s">
        <v>854</v>
      </c>
      <c r="G331" s="187" t="s">
        <v>845</v>
      </c>
      <c r="H331" s="188">
        <v>8</v>
      </c>
      <c r="I331" s="189"/>
      <c r="J331" s="190">
        <f>ROUND(I331*H331,1)</f>
        <v>0</v>
      </c>
      <c r="K331" s="191"/>
      <c r="L331" s="36"/>
      <c r="M331" s="214" t="s">
        <v>1</v>
      </c>
      <c r="N331" s="215" t="s">
        <v>44</v>
      </c>
      <c r="O331" s="216"/>
      <c r="P331" s="217">
        <f>O331*H331</f>
        <v>0</v>
      </c>
      <c r="Q331" s="217">
        <v>0</v>
      </c>
      <c r="R331" s="217">
        <f>Q331*H331</f>
        <v>0</v>
      </c>
      <c r="S331" s="217">
        <v>0</v>
      </c>
      <c r="T331" s="218">
        <f>S331*H331</f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96" t="s">
        <v>846</v>
      </c>
      <c r="AT331" s="196" t="s">
        <v>189</v>
      </c>
      <c r="AU331" s="196" t="s">
        <v>87</v>
      </c>
      <c r="AY331" s="14" t="s">
        <v>186</v>
      </c>
      <c r="BE331" s="197">
        <f>IF(N331="základní",J331,0)</f>
        <v>0</v>
      </c>
      <c r="BF331" s="197">
        <f>IF(N331="snížená",J331,0)</f>
        <v>0</v>
      </c>
      <c r="BG331" s="197">
        <f>IF(N331="zákl. přenesená",J331,0)</f>
        <v>0</v>
      </c>
      <c r="BH331" s="197">
        <f>IF(N331="sníž. přenesená",J331,0)</f>
        <v>0</v>
      </c>
      <c r="BI331" s="197">
        <f>IF(N331="nulová",J331,0)</f>
        <v>0</v>
      </c>
      <c r="BJ331" s="14" t="s">
        <v>87</v>
      </c>
      <c r="BK331" s="197">
        <f>ROUND(I331*H331,1)</f>
        <v>0</v>
      </c>
      <c r="BL331" s="14" t="s">
        <v>846</v>
      </c>
      <c r="BM331" s="196" t="s">
        <v>855</v>
      </c>
    </row>
    <row r="332" spans="1:31" s="2" customFormat="1" ht="6.95" customHeight="1">
      <c r="A332" s="31"/>
      <c r="B332" s="51"/>
      <c r="C332" s="52"/>
      <c r="D332" s="52"/>
      <c r="E332" s="52"/>
      <c r="F332" s="52"/>
      <c r="G332" s="52"/>
      <c r="H332" s="52"/>
      <c r="I332" s="52"/>
      <c r="J332" s="52"/>
      <c r="K332" s="52"/>
      <c r="L332" s="36"/>
      <c r="M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</row>
  </sheetData>
  <sheetProtection algorithmName="SHA-512" hashValue="9SAlszX1he9C/715lcJR+/tE7Qg96zlfRpdmpI3limf1PSAawmvjWd70WInRAR10cwARvwJb0p0KsBLlyHiy3Q==" saltValue="BuNSrwjthJ6K09QFvH3rKqXWy/t8SOCceaF/FkaPgo0vUZtriAQI0Meq8ZhHUHj5BnTHtKN74b/kfXwQATYhig==" spinCount="100000" sheet="1" objects="1" scenarios="1" formatColumns="0" formatRows="0" autoFilter="0"/>
  <autoFilter ref="C137:K331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11"/>
  <sheetViews>
    <sheetView showGridLines="0" workbookViewId="0" topLeftCell="A29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92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856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ROUND(J138,1)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ROUND((SUM(BE138:BE310)),1)</f>
        <v>0</v>
      </c>
      <c r="G33" s="31"/>
      <c r="H33" s="31"/>
      <c r="I33" s="121">
        <v>0.21</v>
      </c>
      <c r="J33" s="120">
        <f>ROUND(((SUM(BE138:BE310))*I33),1)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ROUND((SUM(BF138:BF310)),1)</f>
        <v>0</v>
      </c>
      <c r="G34" s="31"/>
      <c r="H34" s="31"/>
      <c r="I34" s="121">
        <v>0.15</v>
      </c>
      <c r="J34" s="120">
        <f>ROUND(((SUM(BF138:BF310))*I34),1)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ROUND((SUM(BG138:BG310)),1)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ROUND((SUM(BH138:BH310)),1)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ROUND((SUM(BI138:BI310)),1)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2.1.1.2. - Odborná přípravna chemie S12    1.NP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J138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J139</f>
        <v>0</v>
      </c>
      <c r="K97" s="145"/>
      <c r="L97" s="149"/>
    </row>
    <row r="98" spans="2:12" s="10" customFormat="1" ht="19.9" customHeight="1">
      <c r="B98" s="150"/>
      <c r="C98" s="151"/>
      <c r="D98" s="152" t="s">
        <v>857</v>
      </c>
      <c r="E98" s="153"/>
      <c r="F98" s="153"/>
      <c r="G98" s="153"/>
      <c r="H98" s="153"/>
      <c r="I98" s="153"/>
      <c r="J98" s="154">
        <f>J140</f>
        <v>0</v>
      </c>
      <c r="K98" s="151"/>
      <c r="L98" s="155"/>
    </row>
    <row r="99" spans="2:12" s="10" customFormat="1" ht="19.9" customHeight="1">
      <c r="B99" s="150"/>
      <c r="C99" s="151"/>
      <c r="D99" s="152" t="s">
        <v>150</v>
      </c>
      <c r="E99" s="153"/>
      <c r="F99" s="153"/>
      <c r="G99" s="153"/>
      <c r="H99" s="153"/>
      <c r="I99" s="153"/>
      <c r="J99" s="154">
        <f>J143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151</v>
      </c>
      <c r="E100" s="153"/>
      <c r="F100" s="153"/>
      <c r="G100" s="153"/>
      <c r="H100" s="153"/>
      <c r="I100" s="153"/>
      <c r="J100" s="154">
        <f>J155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152</v>
      </c>
      <c r="E101" s="153"/>
      <c r="F101" s="153"/>
      <c r="G101" s="153"/>
      <c r="H101" s="153"/>
      <c r="I101" s="153"/>
      <c r="J101" s="154">
        <f>J170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153</v>
      </c>
      <c r="E102" s="153"/>
      <c r="F102" s="153"/>
      <c r="G102" s="153"/>
      <c r="H102" s="153"/>
      <c r="I102" s="153"/>
      <c r="J102" s="154">
        <f>J177</f>
        <v>0</v>
      </c>
      <c r="K102" s="151"/>
      <c r="L102" s="155"/>
    </row>
    <row r="103" spans="2:12" s="9" customFormat="1" ht="24.95" customHeight="1">
      <c r="B103" s="144"/>
      <c r="C103" s="145"/>
      <c r="D103" s="146" t="s">
        <v>154</v>
      </c>
      <c r="E103" s="147"/>
      <c r="F103" s="147"/>
      <c r="G103" s="147"/>
      <c r="H103" s="147"/>
      <c r="I103" s="147"/>
      <c r="J103" s="148">
        <f>J180</f>
        <v>0</v>
      </c>
      <c r="K103" s="145"/>
      <c r="L103" s="149"/>
    </row>
    <row r="104" spans="2:12" s="10" customFormat="1" ht="19.9" customHeight="1">
      <c r="B104" s="150"/>
      <c r="C104" s="151"/>
      <c r="D104" s="152" t="s">
        <v>155</v>
      </c>
      <c r="E104" s="153"/>
      <c r="F104" s="153"/>
      <c r="G104" s="153"/>
      <c r="H104" s="153"/>
      <c r="I104" s="153"/>
      <c r="J104" s="154">
        <f>J181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156</v>
      </c>
      <c r="E105" s="153"/>
      <c r="F105" s="153"/>
      <c r="G105" s="153"/>
      <c r="H105" s="153"/>
      <c r="I105" s="153"/>
      <c r="J105" s="154">
        <f>J192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157</v>
      </c>
      <c r="E106" s="153"/>
      <c r="F106" s="153"/>
      <c r="G106" s="153"/>
      <c r="H106" s="153"/>
      <c r="I106" s="153"/>
      <c r="J106" s="154">
        <f>J208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158</v>
      </c>
      <c r="E107" s="153"/>
      <c r="F107" s="153"/>
      <c r="G107" s="153"/>
      <c r="H107" s="153"/>
      <c r="I107" s="153"/>
      <c r="J107" s="154">
        <f>J215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159</v>
      </c>
      <c r="E108" s="153"/>
      <c r="F108" s="153"/>
      <c r="G108" s="153"/>
      <c r="H108" s="153"/>
      <c r="I108" s="153"/>
      <c r="J108" s="154">
        <f>J224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160</v>
      </c>
      <c r="E109" s="153"/>
      <c r="F109" s="153"/>
      <c r="G109" s="153"/>
      <c r="H109" s="153"/>
      <c r="I109" s="153"/>
      <c r="J109" s="154">
        <f>J233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161</v>
      </c>
      <c r="E110" s="153"/>
      <c r="F110" s="153"/>
      <c r="G110" s="153"/>
      <c r="H110" s="153"/>
      <c r="I110" s="153"/>
      <c r="J110" s="154">
        <f>J242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858</v>
      </c>
      <c r="E111" s="153"/>
      <c r="F111" s="153"/>
      <c r="G111" s="153"/>
      <c r="H111" s="153"/>
      <c r="I111" s="153"/>
      <c r="J111" s="154">
        <f>J248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163</v>
      </c>
      <c r="E112" s="153"/>
      <c r="F112" s="153"/>
      <c r="G112" s="153"/>
      <c r="H112" s="153"/>
      <c r="I112" s="153"/>
      <c r="J112" s="154">
        <f>J255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165</v>
      </c>
      <c r="E113" s="153"/>
      <c r="F113" s="153"/>
      <c r="G113" s="153"/>
      <c r="H113" s="153"/>
      <c r="I113" s="153"/>
      <c r="J113" s="154">
        <f>J260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166</v>
      </c>
      <c r="E114" s="153"/>
      <c r="F114" s="153"/>
      <c r="G114" s="153"/>
      <c r="H114" s="153"/>
      <c r="I114" s="153"/>
      <c r="J114" s="154">
        <f>J277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167</v>
      </c>
      <c r="E115" s="153"/>
      <c r="F115" s="153"/>
      <c r="G115" s="153"/>
      <c r="H115" s="153"/>
      <c r="I115" s="153"/>
      <c r="J115" s="154">
        <f>J291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168</v>
      </c>
      <c r="E116" s="153"/>
      <c r="F116" s="153"/>
      <c r="G116" s="153"/>
      <c r="H116" s="153"/>
      <c r="I116" s="153"/>
      <c r="J116" s="154">
        <f>J298</f>
        <v>0</v>
      </c>
      <c r="K116" s="151"/>
      <c r="L116" s="155"/>
    </row>
    <row r="117" spans="2:12" s="10" customFormat="1" ht="19.9" customHeight="1">
      <c r="B117" s="150"/>
      <c r="C117" s="151"/>
      <c r="D117" s="152" t="s">
        <v>169</v>
      </c>
      <c r="E117" s="153"/>
      <c r="F117" s="153"/>
      <c r="G117" s="153"/>
      <c r="H117" s="153"/>
      <c r="I117" s="153"/>
      <c r="J117" s="154">
        <f>J304</f>
        <v>0</v>
      </c>
      <c r="K117" s="151"/>
      <c r="L117" s="155"/>
    </row>
    <row r="118" spans="2:12" s="9" customFormat="1" ht="24.95" customHeight="1">
      <c r="B118" s="144"/>
      <c r="C118" s="145"/>
      <c r="D118" s="146" t="s">
        <v>170</v>
      </c>
      <c r="E118" s="147"/>
      <c r="F118" s="147"/>
      <c r="G118" s="147"/>
      <c r="H118" s="147"/>
      <c r="I118" s="147"/>
      <c r="J118" s="148">
        <f>J307</f>
        <v>0</v>
      </c>
      <c r="K118" s="145"/>
      <c r="L118" s="149"/>
    </row>
    <row r="119" spans="1:31" s="2" customFormat="1" ht="21.7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4" spans="1:31" s="2" customFormat="1" ht="6.95" customHeight="1">
      <c r="A124" s="31"/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24.95" customHeight="1">
      <c r="A125" s="31"/>
      <c r="B125" s="32"/>
      <c r="C125" s="20" t="s">
        <v>171</v>
      </c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16</v>
      </c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6.5" customHeight="1">
      <c r="A128" s="31"/>
      <c r="B128" s="32"/>
      <c r="C128" s="33"/>
      <c r="D128" s="33"/>
      <c r="E128" s="270" t="str">
        <f>E7</f>
        <v>Odborné učebny G Brandýs – Gymnázium J.S. Machara</v>
      </c>
      <c r="F128" s="271"/>
      <c r="G128" s="271"/>
      <c r="H128" s="271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2" customHeight="1">
      <c r="A129" s="31"/>
      <c r="B129" s="32"/>
      <c r="C129" s="26" t="s">
        <v>142</v>
      </c>
      <c r="D129" s="33"/>
      <c r="E129" s="33"/>
      <c r="F129" s="33"/>
      <c r="G129" s="33"/>
      <c r="H129" s="33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6.5" customHeight="1">
      <c r="A130" s="31"/>
      <c r="B130" s="32"/>
      <c r="C130" s="33"/>
      <c r="D130" s="33"/>
      <c r="E130" s="226" t="str">
        <f>E9</f>
        <v>2.1.1.2. - Odborná přípravna chemie S12    1.NP</v>
      </c>
      <c r="F130" s="272"/>
      <c r="G130" s="272"/>
      <c r="H130" s="272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6.95" customHeight="1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2" customHeight="1">
      <c r="A132" s="31"/>
      <c r="B132" s="32"/>
      <c r="C132" s="26" t="s">
        <v>20</v>
      </c>
      <c r="D132" s="33"/>
      <c r="E132" s="33"/>
      <c r="F132" s="24" t="str">
        <f>F12</f>
        <v xml:space="preserve">Gymnázium J. S. Machara, Královická 668  </v>
      </c>
      <c r="G132" s="33"/>
      <c r="H132" s="33"/>
      <c r="I132" s="26" t="s">
        <v>22</v>
      </c>
      <c r="J132" s="63" t="str">
        <f>IF(J12="","",J12)</f>
        <v>15. 5. 2022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6.95" customHeight="1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40.15" customHeight="1">
      <c r="A134" s="31"/>
      <c r="B134" s="32"/>
      <c r="C134" s="26" t="s">
        <v>24</v>
      </c>
      <c r="D134" s="33"/>
      <c r="E134" s="33"/>
      <c r="F134" s="24" t="str">
        <f>E15</f>
        <v>Středočeský kraj, Praha 5, Zborovská 81/11</v>
      </c>
      <c r="G134" s="33"/>
      <c r="H134" s="33"/>
      <c r="I134" s="26" t="s">
        <v>31</v>
      </c>
      <c r="J134" s="29" t="str">
        <f>E21</f>
        <v>Stebau s.r.o., Jižní 870, 500 03 Hradec Králové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5.2" customHeight="1">
      <c r="A135" s="31"/>
      <c r="B135" s="32"/>
      <c r="C135" s="26" t="s">
        <v>29</v>
      </c>
      <c r="D135" s="33"/>
      <c r="E135" s="33"/>
      <c r="F135" s="24" t="str">
        <f>IF(E18="","",E18)</f>
        <v>Vyplň údaj</v>
      </c>
      <c r="G135" s="33"/>
      <c r="H135" s="33"/>
      <c r="I135" s="26" t="s">
        <v>35</v>
      </c>
      <c r="J135" s="29" t="str">
        <f>E24</f>
        <v xml:space="preserve"> </v>
      </c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10.35" customHeight="1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11" customFormat="1" ht="29.25" customHeight="1">
      <c r="A137" s="156"/>
      <c r="B137" s="157"/>
      <c r="C137" s="158" t="s">
        <v>172</v>
      </c>
      <c r="D137" s="159" t="s">
        <v>64</v>
      </c>
      <c r="E137" s="159" t="s">
        <v>60</v>
      </c>
      <c r="F137" s="159" t="s">
        <v>61</v>
      </c>
      <c r="G137" s="159" t="s">
        <v>173</v>
      </c>
      <c r="H137" s="159" t="s">
        <v>174</v>
      </c>
      <c r="I137" s="159" t="s">
        <v>175</v>
      </c>
      <c r="J137" s="160" t="s">
        <v>146</v>
      </c>
      <c r="K137" s="161" t="s">
        <v>176</v>
      </c>
      <c r="L137" s="162"/>
      <c r="M137" s="72" t="s">
        <v>1</v>
      </c>
      <c r="N137" s="73" t="s">
        <v>43</v>
      </c>
      <c r="O137" s="73" t="s">
        <v>177</v>
      </c>
      <c r="P137" s="73" t="s">
        <v>178</v>
      </c>
      <c r="Q137" s="73" t="s">
        <v>179</v>
      </c>
      <c r="R137" s="73" t="s">
        <v>180</v>
      </c>
      <c r="S137" s="73" t="s">
        <v>181</v>
      </c>
      <c r="T137" s="74" t="s">
        <v>182</v>
      </c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</row>
    <row r="138" spans="1:63" s="2" customFormat="1" ht="22.9" customHeight="1">
      <c r="A138" s="31"/>
      <c r="B138" s="32"/>
      <c r="C138" s="79" t="s">
        <v>183</v>
      </c>
      <c r="D138" s="33"/>
      <c r="E138" s="33"/>
      <c r="F138" s="33"/>
      <c r="G138" s="33"/>
      <c r="H138" s="33"/>
      <c r="I138" s="33"/>
      <c r="J138" s="163">
        <f>BK138</f>
        <v>0</v>
      </c>
      <c r="K138" s="33"/>
      <c r="L138" s="36"/>
      <c r="M138" s="75"/>
      <c r="N138" s="164"/>
      <c r="O138" s="76"/>
      <c r="P138" s="165">
        <f>P139+P180+P307</f>
        <v>0</v>
      </c>
      <c r="Q138" s="76"/>
      <c r="R138" s="165">
        <f>R139+R180+R307</f>
        <v>5.0412201</v>
      </c>
      <c r="S138" s="76"/>
      <c r="T138" s="166">
        <f>T139+T180+T307</f>
        <v>4.957427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78</v>
      </c>
      <c r="AU138" s="14" t="s">
        <v>148</v>
      </c>
      <c r="BK138" s="167">
        <f>BK139+BK180+BK307</f>
        <v>0</v>
      </c>
    </row>
    <row r="139" spans="2:63" s="12" customFormat="1" ht="25.9" customHeight="1">
      <c r="B139" s="168"/>
      <c r="C139" s="169"/>
      <c r="D139" s="170" t="s">
        <v>78</v>
      </c>
      <c r="E139" s="171" t="s">
        <v>184</v>
      </c>
      <c r="F139" s="171" t="s">
        <v>185</v>
      </c>
      <c r="G139" s="169"/>
      <c r="H139" s="169"/>
      <c r="I139" s="172"/>
      <c r="J139" s="173">
        <f>BK139</f>
        <v>0</v>
      </c>
      <c r="K139" s="169"/>
      <c r="L139" s="174"/>
      <c r="M139" s="175"/>
      <c r="N139" s="176"/>
      <c r="O139" s="176"/>
      <c r="P139" s="177">
        <f>P140+P143+P155+P170+P177</f>
        <v>0</v>
      </c>
      <c r="Q139" s="176"/>
      <c r="R139" s="177">
        <f>R140+R143+R155+R170+R177</f>
        <v>3.7773767</v>
      </c>
      <c r="S139" s="176"/>
      <c r="T139" s="178">
        <f>T140+T143+T155+T170+T177</f>
        <v>2.90477</v>
      </c>
      <c r="AR139" s="179" t="s">
        <v>87</v>
      </c>
      <c r="AT139" s="180" t="s">
        <v>78</v>
      </c>
      <c r="AU139" s="180" t="s">
        <v>79</v>
      </c>
      <c r="AY139" s="179" t="s">
        <v>186</v>
      </c>
      <c r="BK139" s="181">
        <f>BK140+BK143+BK155+BK170+BK177</f>
        <v>0</v>
      </c>
    </row>
    <row r="140" spans="2:63" s="12" customFormat="1" ht="22.9" customHeight="1">
      <c r="B140" s="168"/>
      <c r="C140" s="169"/>
      <c r="D140" s="170" t="s">
        <v>78</v>
      </c>
      <c r="E140" s="182" t="s">
        <v>199</v>
      </c>
      <c r="F140" s="182" t="s">
        <v>859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SUM(P141:P142)</f>
        <v>0</v>
      </c>
      <c r="Q140" s="176"/>
      <c r="R140" s="177">
        <f>SUM(R141:R142)</f>
        <v>1.1171125</v>
      </c>
      <c r="S140" s="176"/>
      <c r="T140" s="178">
        <f>SUM(T141:T142)</f>
        <v>0</v>
      </c>
      <c r="AR140" s="179" t="s">
        <v>87</v>
      </c>
      <c r="AT140" s="180" t="s">
        <v>78</v>
      </c>
      <c r="AU140" s="180" t="s">
        <v>87</v>
      </c>
      <c r="AY140" s="179" t="s">
        <v>186</v>
      </c>
      <c r="BK140" s="181">
        <f>SUM(BK141:BK142)</f>
        <v>0</v>
      </c>
    </row>
    <row r="141" spans="1:65" s="2" customFormat="1" ht="16.5" customHeight="1">
      <c r="A141" s="31"/>
      <c r="B141" s="32"/>
      <c r="C141" s="184" t="s">
        <v>87</v>
      </c>
      <c r="D141" s="184" t="s">
        <v>189</v>
      </c>
      <c r="E141" s="185" t="s">
        <v>860</v>
      </c>
      <c r="F141" s="186" t="s">
        <v>861</v>
      </c>
      <c r="G141" s="187" t="s">
        <v>218</v>
      </c>
      <c r="H141" s="188">
        <v>0.595</v>
      </c>
      <c r="I141" s="189"/>
      <c r="J141" s="190">
        <f>ROUND(I141*H141,1)</f>
        <v>0</v>
      </c>
      <c r="K141" s="191"/>
      <c r="L141" s="36"/>
      <c r="M141" s="192" t="s">
        <v>1</v>
      </c>
      <c r="N141" s="193" t="s">
        <v>44</v>
      </c>
      <c r="O141" s="68"/>
      <c r="P141" s="194">
        <f>O141*H141</f>
        <v>0</v>
      </c>
      <c r="Q141" s="194">
        <v>1.8775</v>
      </c>
      <c r="R141" s="194">
        <f>Q141*H141</f>
        <v>1.1171125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193</v>
      </c>
      <c r="AT141" s="196" t="s">
        <v>189</v>
      </c>
      <c r="AU141" s="196" t="s">
        <v>89</v>
      </c>
      <c r="AY141" s="14" t="s">
        <v>186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87</v>
      </c>
      <c r="BK141" s="197">
        <f>ROUND(I141*H141,1)</f>
        <v>0</v>
      </c>
      <c r="BL141" s="14" t="s">
        <v>193</v>
      </c>
      <c r="BM141" s="196" t="s">
        <v>862</v>
      </c>
    </row>
    <row r="142" spans="1:47" s="2" customFormat="1" ht="19.5">
      <c r="A142" s="31"/>
      <c r="B142" s="32"/>
      <c r="C142" s="33"/>
      <c r="D142" s="198" t="s">
        <v>206</v>
      </c>
      <c r="E142" s="33"/>
      <c r="F142" s="199" t="s">
        <v>863</v>
      </c>
      <c r="G142" s="33"/>
      <c r="H142" s="33"/>
      <c r="I142" s="200"/>
      <c r="J142" s="33"/>
      <c r="K142" s="33"/>
      <c r="L142" s="36"/>
      <c r="M142" s="201"/>
      <c r="N142" s="202"/>
      <c r="O142" s="68"/>
      <c r="P142" s="68"/>
      <c r="Q142" s="68"/>
      <c r="R142" s="68"/>
      <c r="S142" s="68"/>
      <c r="T142" s="69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4" t="s">
        <v>206</v>
      </c>
      <c r="AU142" s="14" t="s">
        <v>89</v>
      </c>
    </row>
    <row r="143" spans="2:63" s="12" customFormat="1" ht="22.9" customHeight="1">
      <c r="B143" s="168"/>
      <c r="C143" s="169"/>
      <c r="D143" s="170" t="s">
        <v>78</v>
      </c>
      <c r="E143" s="182" t="s">
        <v>187</v>
      </c>
      <c r="F143" s="182" t="s">
        <v>188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SUM(P144:P154)</f>
        <v>0</v>
      </c>
      <c r="Q143" s="176"/>
      <c r="R143" s="177">
        <f>SUM(R144:R154)</f>
        <v>2.6524891999999998</v>
      </c>
      <c r="S143" s="176"/>
      <c r="T143" s="178">
        <f>SUM(T144:T154)</f>
        <v>0</v>
      </c>
      <c r="AR143" s="179" t="s">
        <v>87</v>
      </c>
      <c r="AT143" s="180" t="s">
        <v>78</v>
      </c>
      <c r="AU143" s="180" t="s">
        <v>87</v>
      </c>
      <c r="AY143" s="179" t="s">
        <v>186</v>
      </c>
      <c r="BK143" s="181">
        <f>SUM(BK144:BK154)</f>
        <v>0</v>
      </c>
    </row>
    <row r="144" spans="1:65" s="2" customFormat="1" ht="16.5" customHeight="1">
      <c r="A144" s="31"/>
      <c r="B144" s="32"/>
      <c r="C144" s="184" t="s">
        <v>89</v>
      </c>
      <c r="D144" s="184" t="s">
        <v>189</v>
      </c>
      <c r="E144" s="185" t="s">
        <v>190</v>
      </c>
      <c r="F144" s="186" t="s">
        <v>191</v>
      </c>
      <c r="G144" s="187" t="s">
        <v>192</v>
      </c>
      <c r="H144" s="188">
        <v>6</v>
      </c>
      <c r="I144" s="189"/>
      <c r="J144" s="190">
        <f>ROUND(I144*H144,1)</f>
        <v>0</v>
      </c>
      <c r="K144" s="191"/>
      <c r="L144" s="36"/>
      <c r="M144" s="192" t="s">
        <v>1</v>
      </c>
      <c r="N144" s="193" t="s">
        <v>44</v>
      </c>
      <c r="O144" s="68"/>
      <c r="P144" s="194">
        <f>O144*H144</f>
        <v>0</v>
      </c>
      <c r="Q144" s="194">
        <v>0.0102</v>
      </c>
      <c r="R144" s="194">
        <f>Q144*H144</f>
        <v>0.061200000000000004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193</v>
      </c>
      <c r="AT144" s="196" t="s">
        <v>189</v>
      </c>
      <c r="AU144" s="196" t="s">
        <v>89</v>
      </c>
      <c r="AY144" s="14" t="s">
        <v>186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87</v>
      </c>
      <c r="BK144" s="197">
        <f>ROUND(I144*H144,1)</f>
        <v>0</v>
      </c>
      <c r="BL144" s="14" t="s">
        <v>193</v>
      </c>
      <c r="BM144" s="196" t="s">
        <v>194</v>
      </c>
    </row>
    <row r="145" spans="1:65" s="2" customFormat="1" ht="16.5" customHeight="1">
      <c r="A145" s="31"/>
      <c r="B145" s="32"/>
      <c r="C145" s="184" t="s">
        <v>199</v>
      </c>
      <c r="D145" s="184" t="s">
        <v>189</v>
      </c>
      <c r="E145" s="185" t="s">
        <v>195</v>
      </c>
      <c r="F145" s="186" t="s">
        <v>196</v>
      </c>
      <c r="G145" s="187" t="s">
        <v>197</v>
      </c>
      <c r="H145" s="188">
        <v>31.1</v>
      </c>
      <c r="I145" s="189"/>
      <c r="J145" s="190">
        <f>ROUND(I145*H145,1)</f>
        <v>0</v>
      </c>
      <c r="K145" s="191"/>
      <c r="L145" s="36"/>
      <c r="M145" s="192" t="s">
        <v>1</v>
      </c>
      <c r="N145" s="193" t="s">
        <v>44</v>
      </c>
      <c r="O145" s="68"/>
      <c r="P145" s="194">
        <f>O145*H145</f>
        <v>0</v>
      </c>
      <c r="Q145" s="194">
        <v>0.0057</v>
      </c>
      <c r="R145" s="194">
        <f>Q145*H145</f>
        <v>0.17727</v>
      </c>
      <c r="S145" s="194">
        <v>0</v>
      </c>
      <c r="T145" s="19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193</v>
      </c>
      <c r="AT145" s="196" t="s">
        <v>189</v>
      </c>
      <c r="AU145" s="196" t="s">
        <v>89</v>
      </c>
      <c r="AY145" s="14" t="s">
        <v>186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4" t="s">
        <v>87</v>
      </c>
      <c r="BK145" s="197">
        <f>ROUND(I145*H145,1)</f>
        <v>0</v>
      </c>
      <c r="BL145" s="14" t="s">
        <v>193</v>
      </c>
      <c r="BM145" s="196" t="s">
        <v>198</v>
      </c>
    </row>
    <row r="146" spans="1:65" s="2" customFormat="1" ht="16.5" customHeight="1">
      <c r="A146" s="31"/>
      <c r="B146" s="32"/>
      <c r="C146" s="184" t="s">
        <v>193</v>
      </c>
      <c r="D146" s="184" t="s">
        <v>189</v>
      </c>
      <c r="E146" s="185" t="s">
        <v>200</v>
      </c>
      <c r="F146" s="186" t="s">
        <v>201</v>
      </c>
      <c r="G146" s="187" t="s">
        <v>197</v>
      </c>
      <c r="H146" s="188">
        <v>6.2</v>
      </c>
      <c r="I146" s="189"/>
      <c r="J146" s="190">
        <f>ROUND(I146*H146,1)</f>
        <v>0</v>
      </c>
      <c r="K146" s="191"/>
      <c r="L146" s="36"/>
      <c r="M146" s="192" t="s">
        <v>1</v>
      </c>
      <c r="N146" s="193" t="s">
        <v>44</v>
      </c>
      <c r="O146" s="68"/>
      <c r="P146" s="194">
        <f>O146*H146</f>
        <v>0</v>
      </c>
      <c r="Q146" s="194">
        <v>0.04</v>
      </c>
      <c r="R146" s="194">
        <f>Q146*H146</f>
        <v>0.24800000000000003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193</v>
      </c>
      <c r="AT146" s="196" t="s">
        <v>189</v>
      </c>
      <c r="AU146" s="196" t="s">
        <v>89</v>
      </c>
      <c r="AY146" s="14" t="s">
        <v>186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87</v>
      </c>
      <c r="BK146" s="197">
        <f>ROUND(I146*H146,1)</f>
        <v>0</v>
      </c>
      <c r="BL146" s="14" t="s">
        <v>193</v>
      </c>
      <c r="BM146" s="196" t="s">
        <v>202</v>
      </c>
    </row>
    <row r="147" spans="1:65" s="2" customFormat="1" ht="16.5" customHeight="1">
      <c r="A147" s="31"/>
      <c r="B147" s="32"/>
      <c r="C147" s="184" t="s">
        <v>208</v>
      </c>
      <c r="D147" s="184" t="s">
        <v>189</v>
      </c>
      <c r="E147" s="185" t="s">
        <v>864</v>
      </c>
      <c r="F147" s="186" t="s">
        <v>865</v>
      </c>
      <c r="G147" s="187" t="s">
        <v>192</v>
      </c>
      <c r="H147" s="188">
        <v>2</v>
      </c>
      <c r="I147" s="189"/>
      <c r="J147" s="190">
        <f>ROUND(I147*H147,1)</f>
        <v>0</v>
      </c>
      <c r="K147" s="191"/>
      <c r="L147" s="36"/>
      <c r="M147" s="192" t="s">
        <v>1</v>
      </c>
      <c r="N147" s="193" t="s">
        <v>44</v>
      </c>
      <c r="O147" s="68"/>
      <c r="P147" s="194">
        <f>O147*H147</f>
        <v>0</v>
      </c>
      <c r="Q147" s="194">
        <v>0.147</v>
      </c>
      <c r="R147" s="194">
        <f>Q147*H147</f>
        <v>0.294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193</v>
      </c>
      <c r="AT147" s="196" t="s">
        <v>189</v>
      </c>
      <c r="AU147" s="196" t="s">
        <v>89</v>
      </c>
      <c r="AY147" s="14" t="s">
        <v>186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87</v>
      </c>
      <c r="BK147" s="197">
        <f>ROUND(I147*H147,1)</f>
        <v>0</v>
      </c>
      <c r="BL147" s="14" t="s">
        <v>193</v>
      </c>
      <c r="BM147" s="196" t="s">
        <v>866</v>
      </c>
    </row>
    <row r="148" spans="1:47" s="2" customFormat="1" ht="19.5">
      <c r="A148" s="31"/>
      <c r="B148" s="32"/>
      <c r="C148" s="33"/>
      <c r="D148" s="198" t="s">
        <v>206</v>
      </c>
      <c r="E148" s="33"/>
      <c r="F148" s="199" t="s">
        <v>867</v>
      </c>
      <c r="G148" s="33"/>
      <c r="H148" s="33"/>
      <c r="I148" s="200"/>
      <c r="J148" s="33"/>
      <c r="K148" s="33"/>
      <c r="L148" s="36"/>
      <c r="M148" s="201"/>
      <c r="N148" s="202"/>
      <c r="O148" s="68"/>
      <c r="P148" s="68"/>
      <c r="Q148" s="68"/>
      <c r="R148" s="68"/>
      <c r="S148" s="68"/>
      <c r="T148" s="69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4" t="s">
        <v>206</v>
      </c>
      <c r="AU148" s="14" t="s">
        <v>89</v>
      </c>
    </row>
    <row r="149" spans="1:65" s="2" customFormat="1" ht="16.5" customHeight="1">
      <c r="A149" s="31"/>
      <c r="B149" s="32"/>
      <c r="C149" s="184" t="s">
        <v>187</v>
      </c>
      <c r="D149" s="184" t="s">
        <v>189</v>
      </c>
      <c r="E149" s="185" t="s">
        <v>203</v>
      </c>
      <c r="F149" s="186" t="s">
        <v>204</v>
      </c>
      <c r="G149" s="187" t="s">
        <v>192</v>
      </c>
      <c r="H149" s="188">
        <v>2</v>
      </c>
      <c r="I149" s="189"/>
      <c r="J149" s="190">
        <f>ROUND(I149*H149,1)</f>
        <v>0</v>
      </c>
      <c r="K149" s="191"/>
      <c r="L149" s="36"/>
      <c r="M149" s="192" t="s">
        <v>1</v>
      </c>
      <c r="N149" s="193" t="s">
        <v>44</v>
      </c>
      <c r="O149" s="68"/>
      <c r="P149" s="194">
        <f>O149*H149</f>
        <v>0</v>
      </c>
      <c r="Q149" s="194">
        <v>0.1575</v>
      </c>
      <c r="R149" s="194">
        <f>Q149*H149</f>
        <v>0.315</v>
      </c>
      <c r="S149" s="194">
        <v>0</v>
      </c>
      <c r="T149" s="19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193</v>
      </c>
      <c r="AT149" s="196" t="s">
        <v>189</v>
      </c>
      <c r="AU149" s="196" t="s">
        <v>89</v>
      </c>
      <c r="AY149" s="14" t="s">
        <v>186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87</v>
      </c>
      <c r="BK149" s="197">
        <f>ROUND(I149*H149,1)</f>
        <v>0</v>
      </c>
      <c r="BL149" s="14" t="s">
        <v>193</v>
      </c>
      <c r="BM149" s="196" t="s">
        <v>868</v>
      </c>
    </row>
    <row r="150" spans="1:47" s="2" customFormat="1" ht="19.5">
      <c r="A150" s="31"/>
      <c r="B150" s="32"/>
      <c r="C150" s="33"/>
      <c r="D150" s="198" t="s">
        <v>206</v>
      </c>
      <c r="E150" s="33"/>
      <c r="F150" s="199" t="s">
        <v>207</v>
      </c>
      <c r="G150" s="33"/>
      <c r="H150" s="33"/>
      <c r="I150" s="200"/>
      <c r="J150" s="33"/>
      <c r="K150" s="33"/>
      <c r="L150" s="36"/>
      <c r="M150" s="201"/>
      <c r="N150" s="202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206</v>
      </c>
      <c r="AU150" s="14" t="s">
        <v>89</v>
      </c>
    </row>
    <row r="151" spans="1:65" s="2" customFormat="1" ht="16.5" customHeight="1">
      <c r="A151" s="31"/>
      <c r="B151" s="32"/>
      <c r="C151" s="184" t="s">
        <v>215</v>
      </c>
      <c r="D151" s="184" t="s">
        <v>189</v>
      </c>
      <c r="E151" s="185" t="s">
        <v>209</v>
      </c>
      <c r="F151" s="186" t="s">
        <v>210</v>
      </c>
      <c r="G151" s="187" t="s">
        <v>197</v>
      </c>
      <c r="H151" s="188">
        <v>6.24</v>
      </c>
      <c r="I151" s="189"/>
      <c r="J151" s="190">
        <f>ROUND(I151*H151,1)</f>
        <v>0</v>
      </c>
      <c r="K151" s="191"/>
      <c r="L151" s="36"/>
      <c r="M151" s="192" t="s">
        <v>1</v>
      </c>
      <c r="N151" s="193" t="s">
        <v>44</v>
      </c>
      <c r="O151" s="68"/>
      <c r="P151" s="194">
        <f>O151*H151</f>
        <v>0</v>
      </c>
      <c r="Q151" s="194">
        <v>0.03358</v>
      </c>
      <c r="R151" s="194">
        <f>Q151*H151</f>
        <v>0.2095392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193</v>
      </c>
      <c r="AT151" s="196" t="s">
        <v>189</v>
      </c>
      <c r="AU151" s="196" t="s">
        <v>89</v>
      </c>
      <c r="AY151" s="14" t="s">
        <v>186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87</v>
      </c>
      <c r="BK151" s="197">
        <f>ROUND(I151*H151,1)</f>
        <v>0</v>
      </c>
      <c r="BL151" s="14" t="s">
        <v>193</v>
      </c>
      <c r="BM151" s="196" t="s">
        <v>211</v>
      </c>
    </row>
    <row r="152" spans="1:65" s="2" customFormat="1" ht="24.2" customHeight="1">
      <c r="A152" s="31"/>
      <c r="B152" s="32"/>
      <c r="C152" s="184" t="s">
        <v>221</v>
      </c>
      <c r="D152" s="184" t="s">
        <v>189</v>
      </c>
      <c r="E152" s="185" t="s">
        <v>212</v>
      </c>
      <c r="F152" s="186" t="s">
        <v>213</v>
      </c>
      <c r="G152" s="187" t="s">
        <v>197</v>
      </c>
      <c r="H152" s="188">
        <v>68.4</v>
      </c>
      <c r="I152" s="189"/>
      <c r="J152" s="190">
        <f>ROUND(I152*H152,1)</f>
        <v>0</v>
      </c>
      <c r="K152" s="191"/>
      <c r="L152" s="36"/>
      <c r="M152" s="192" t="s">
        <v>1</v>
      </c>
      <c r="N152" s="193" t="s">
        <v>44</v>
      </c>
      <c r="O152" s="68"/>
      <c r="P152" s="194">
        <f>O152*H152</f>
        <v>0</v>
      </c>
      <c r="Q152" s="194">
        <v>0.0197</v>
      </c>
      <c r="R152" s="194">
        <f>Q152*H152</f>
        <v>1.34748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193</v>
      </c>
      <c r="AT152" s="196" t="s">
        <v>189</v>
      </c>
      <c r="AU152" s="196" t="s">
        <v>89</v>
      </c>
      <c r="AY152" s="14" t="s">
        <v>186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87</v>
      </c>
      <c r="BK152" s="197">
        <f>ROUND(I152*H152,1)</f>
        <v>0</v>
      </c>
      <c r="BL152" s="14" t="s">
        <v>193</v>
      </c>
      <c r="BM152" s="196" t="s">
        <v>214</v>
      </c>
    </row>
    <row r="153" spans="1:65" s="2" customFormat="1" ht="16.5" customHeight="1">
      <c r="A153" s="31"/>
      <c r="B153" s="32"/>
      <c r="C153" s="184" t="s">
        <v>226</v>
      </c>
      <c r="D153" s="184" t="s">
        <v>189</v>
      </c>
      <c r="E153" s="185" t="s">
        <v>222</v>
      </c>
      <c r="F153" s="186" t="s">
        <v>223</v>
      </c>
      <c r="G153" s="187" t="s">
        <v>192</v>
      </c>
      <c r="H153" s="188">
        <v>1</v>
      </c>
      <c r="I153" s="189"/>
      <c r="J153" s="190">
        <f>ROUND(I153*H153,1)</f>
        <v>0</v>
      </c>
      <c r="K153" s="191"/>
      <c r="L153" s="36"/>
      <c r="M153" s="192" t="s">
        <v>1</v>
      </c>
      <c r="N153" s="193" t="s">
        <v>44</v>
      </c>
      <c r="O153" s="68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193</v>
      </c>
      <c r="AT153" s="196" t="s">
        <v>189</v>
      </c>
      <c r="AU153" s="196" t="s">
        <v>89</v>
      </c>
      <c r="AY153" s="14" t="s">
        <v>186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87</v>
      </c>
      <c r="BK153" s="197">
        <f>ROUND(I153*H153,1)</f>
        <v>0</v>
      </c>
      <c r="BL153" s="14" t="s">
        <v>193</v>
      </c>
      <c r="BM153" s="196" t="s">
        <v>224</v>
      </c>
    </row>
    <row r="154" spans="1:47" s="2" customFormat="1" ht="29.25">
      <c r="A154" s="31"/>
      <c r="B154" s="32"/>
      <c r="C154" s="33"/>
      <c r="D154" s="198" t="s">
        <v>206</v>
      </c>
      <c r="E154" s="33"/>
      <c r="F154" s="199" t="s">
        <v>869</v>
      </c>
      <c r="G154" s="33"/>
      <c r="H154" s="33"/>
      <c r="I154" s="200"/>
      <c r="J154" s="33"/>
      <c r="K154" s="33"/>
      <c r="L154" s="36"/>
      <c r="M154" s="201"/>
      <c r="N154" s="202"/>
      <c r="O154" s="68"/>
      <c r="P154" s="68"/>
      <c r="Q154" s="68"/>
      <c r="R154" s="68"/>
      <c r="S154" s="68"/>
      <c r="T154" s="69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4" t="s">
        <v>206</v>
      </c>
      <c r="AU154" s="14" t="s">
        <v>89</v>
      </c>
    </row>
    <row r="155" spans="2:63" s="12" customFormat="1" ht="22.9" customHeight="1">
      <c r="B155" s="168"/>
      <c r="C155" s="169"/>
      <c r="D155" s="170" t="s">
        <v>78</v>
      </c>
      <c r="E155" s="182" t="s">
        <v>226</v>
      </c>
      <c r="F155" s="182" t="s">
        <v>227</v>
      </c>
      <c r="G155" s="169"/>
      <c r="H155" s="169"/>
      <c r="I155" s="172"/>
      <c r="J155" s="183">
        <f>BK155</f>
        <v>0</v>
      </c>
      <c r="K155" s="169"/>
      <c r="L155" s="174"/>
      <c r="M155" s="175"/>
      <c r="N155" s="176"/>
      <c r="O155" s="176"/>
      <c r="P155" s="177">
        <f>SUM(P156:P169)</f>
        <v>0</v>
      </c>
      <c r="Q155" s="176"/>
      <c r="R155" s="177">
        <f>SUM(R156:R169)</f>
        <v>0.007775000000000001</v>
      </c>
      <c r="S155" s="176"/>
      <c r="T155" s="178">
        <f>SUM(T156:T169)</f>
        <v>2.90477</v>
      </c>
      <c r="AR155" s="179" t="s">
        <v>87</v>
      </c>
      <c r="AT155" s="180" t="s">
        <v>78</v>
      </c>
      <c r="AU155" s="180" t="s">
        <v>87</v>
      </c>
      <c r="AY155" s="179" t="s">
        <v>186</v>
      </c>
      <c r="BK155" s="181">
        <f>SUM(BK156:BK169)</f>
        <v>0</v>
      </c>
    </row>
    <row r="156" spans="1:65" s="2" customFormat="1" ht="24.2" customHeight="1">
      <c r="A156" s="31"/>
      <c r="B156" s="32"/>
      <c r="C156" s="184" t="s">
        <v>231</v>
      </c>
      <c r="D156" s="184" t="s">
        <v>189</v>
      </c>
      <c r="E156" s="185" t="s">
        <v>228</v>
      </c>
      <c r="F156" s="186" t="s">
        <v>229</v>
      </c>
      <c r="G156" s="187" t="s">
        <v>197</v>
      </c>
      <c r="H156" s="188">
        <v>31.1</v>
      </c>
      <c r="I156" s="189"/>
      <c r="J156" s="190">
        <f>ROUND(I156*H156,1)</f>
        <v>0</v>
      </c>
      <c r="K156" s="191"/>
      <c r="L156" s="36"/>
      <c r="M156" s="192" t="s">
        <v>1</v>
      </c>
      <c r="N156" s="193" t="s">
        <v>44</v>
      </c>
      <c r="O156" s="68"/>
      <c r="P156" s="194">
        <f>O156*H156</f>
        <v>0</v>
      </c>
      <c r="Q156" s="194">
        <v>0.00021</v>
      </c>
      <c r="R156" s="194">
        <f>Q156*H156</f>
        <v>0.006531</v>
      </c>
      <c r="S156" s="194">
        <v>0</v>
      </c>
      <c r="T156" s="19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193</v>
      </c>
      <c r="AT156" s="196" t="s">
        <v>189</v>
      </c>
      <c r="AU156" s="196" t="s">
        <v>89</v>
      </c>
      <c r="AY156" s="14" t="s">
        <v>186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4" t="s">
        <v>87</v>
      </c>
      <c r="BK156" s="197">
        <f>ROUND(I156*H156,1)</f>
        <v>0</v>
      </c>
      <c r="BL156" s="14" t="s">
        <v>193</v>
      </c>
      <c r="BM156" s="196" t="s">
        <v>870</v>
      </c>
    </row>
    <row r="157" spans="1:65" s="2" customFormat="1" ht="16.5" customHeight="1">
      <c r="A157" s="31"/>
      <c r="B157" s="32"/>
      <c r="C157" s="184" t="s">
        <v>235</v>
      </c>
      <c r="D157" s="184" t="s">
        <v>189</v>
      </c>
      <c r="E157" s="185" t="s">
        <v>232</v>
      </c>
      <c r="F157" s="186" t="s">
        <v>233</v>
      </c>
      <c r="G157" s="187" t="s">
        <v>197</v>
      </c>
      <c r="H157" s="188">
        <v>31.1</v>
      </c>
      <c r="I157" s="189"/>
      <c r="J157" s="190">
        <f>ROUND(I157*H157,1)</f>
        <v>0</v>
      </c>
      <c r="K157" s="191"/>
      <c r="L157" s="36"/>
      <c r="M157" s="192" t="s">
        <v>1</v>
      </c>
      <c r="N157" s="193" t="s">
        <v>44</v>
      </c>
      <c r="O157" s="68"/>
      <c r="P157" s="194">
        <f>O157*H157</f>
        <v>0</v>
      </c>
      <c r="Q157" s="194">
        <v>4E-05</v>
      </c>
      <c r="R157" s="194">
        <f>Q157*H157</f>
        <v>0.001244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193</v>
      </c>
      <c r="AT157" s="196" t="s">
        <v>189</v>
      </c>
      <c r="AU157" s="196" t="s">
        <v>89</v>
      </c>
      <c r="AY157" s="14" t="s">
        <v>186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87</v>
      </c>
      <c r="BK157" s="197">
        <f>ROUND(I157*H157,1)</f>
        <v>0</v>
      </c>
      <c r="BL157" s="14" t="s">
        <v>193</v>
      </c>
      <c r="BM157" s="196" t="s">
        <v>234</v>
      </c>
    </row>
    <row r="158" spans="1:65" s="2" customFormat="1" ht="16.5" customHeight="1">
      <c r="A158" s="31"/>
      <c r="B158" s="32"/>
      <c r="C158" s="184" t="s">
        <v>240</v>
      </c>
      <c r="D158" s="184" t="s">
        <v>189</v>
      </c>
      <c r="E158" s="185" t="s">
        <v>241</v>
      </c>
      <c r="F158" s="186" t="s">
        <v>242</v>
      </c>
      <c r="G158" s="187" t="s">
        <v>197</v>
      </c>
      <c r="H158" s="188">
        <v>6.24</v>
      </c>
      <c r="I158" s="189"/>
      <c r="J158" s="190">
        <f>ROUND(I158*H158,1)</f>
        <v>0</v>
      </c>
      <c r="K158" s="191"/>
      <c r="L158" s="36"/>
      <c r="M158" s="192" t="s">
        <v>1</v>
      </c>
      <c r="N158" s="193" t="s">
        <v>44</v>
      </c>
      <c r="O158" s="68"/>
      <c r="P158" s="194">
        <f>O158*H158</f>
        <v>0</v>
      </c>
      <c r="Q158" s="194">
        <v>0</v>
      </c>
      <c r="R158" s="194">
        <f>Q158*H158</f>
        <v>0</v>
      </c>
      <c r="S158" s="194">
        <v>0.055</v>
      </c>
      <c r="T158" s="195">
        <f>S158*H158</f>
        <v>0.3432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193</v>
      </c>
      <c r="AT158" s="196" t="s">
        <v>189</v>
      </c>
      <c r="AU158" s="196" t="s">
        <v>89</v>
      </c>
      <c r="AY158" s="14" t="s">
        <v>186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4" t="s">
        <v>87</v>
      </c>
      <c r="BK158" s="197">
        <f>ROUND(I158*H158,1)</f>
        <v>0</v>
      </c>
      <c r="BL158" s="14" t="s">
        <v>193</v>
      </c>
      <c r="BM158" s="196" t="s">
        <v>243</v>
      </c>
    </row>
    <row r="159" spans="1:65" s="2" customFormat="1" ht="16.5" customHeight="1">
      <c r="A159" s="31"/>
      <c r="B159" s="32"/>
      <c r="C159" s="184" t="s">
        <v>244</v>
      </c>
      <c r="D159" s="184" t="s">
        <v>189</v>
      </c>
      <c r="E159" s="185" t="s">
        <v>871</v>
      </c>
      <c r="F159" s="186" t="s">
        <v>872</v>
      </c>
      <c r="G159" s="187" t="s">
        <v>197</v>
      </c>
      <c r="H159" s="188">
        <v>2.64</v>
      </c>
      <c r="I159" s="189"/>
      <c r="J159" s="190">
        <f>ROUND(I159*H159,1)</f>
        <v>0</v>
      </c>
      <c r="K159" s="191"/>
      <c r="L159" s="36"/>
      <c r="M159" s="192" t="s">
        <v>1</v>
      </c>
      <c r="N159" s="193" t="s">
        <v>44</v>
      </c>
      <c r="O159" s="68"/>
      <c r="P159" s="194">
        <f>O159*H159</f>
        <v>0</v>
      </c>
      <c r="Q159" s="194">
        <v>0</v>
      </c>
      <c r="R159" s="194">
        <f>Q159*H159</f>
        <v>0</v>
      </c>
      <c r="S159" s="194">
        <v>0.183</v>
      </c>
      <c r="T159" s="195">
        <f>S159*H159</f>
        <v>0.48312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193</v>
      </c>
      <c r="AT159" s="196" t="s">
        <v>189</v>
      </c>
      <c r="AU159" s="196" t="s">
        <v>89</v>
      </c>
      <c r="AY159" s="14" t="s">
        <v>186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4" t="s">
        <v>87</v>
      </c>
      <c r="BK159" s="197">
        <f>ROUND(I159*H159,1)</f>
        <v>0</v>
      </c>
      <c r="BL159" s="14" t="s">
        <v>193</v>
      </c>
      <c r="BM159" s="196" t="s">
        <v>873</v>
      </c>
    </row>
    <row r="160" spans="1:47" s="2" customFormat="1" ht="19.5">
      <c r="A160" s="31"/>
      <c r="B160" s="32"/>
      <c r="C160" s="33"/>
      <c r="D160" s="198" t="s">
        <v>206</v>
      </c>
      <c r="E160" s="33"/>
      <c r="F160" s="199" t="s">
        <v>874</v>
      </c>
      <c r="G160" s="33"/>
      <c r="H160" s="33"/>
      <c r="I160" s="200"/>
      <c r="J160" s="33"/>
      <c r="K160" s="33"/>
      <c r="L160" s="36"/>
      <c r="M160" s="201"/>
      <c r="N160" s="202"/>
      <c r="O160" s="68"/>
      <c r="P160" s="68"/>
      <c r="Q160" s="68"/>
      <c r="R160" s="68"/>
      <c r="S160" s="68"/>
      <c r="T160" s="69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4" t="s">
        <v>206</v>
      </c>
      <c r="AU160" s="14" t="s">
        <v>89</v>
      </c>
    </row>
    <row r="161" spans="1:65" s="2" customFormat="1" ht="16.5" customHeight="1">
      <c r="A161" s="31"/>
      <c r="B161" s="32"/>
      <c r="C161" s="184" t="s">
        <v>248</v>
      </c>
      <c r="D161" s="184" t="s">
        <v>189</v>
      </c>
      <c r="E161" s="185" t="s">
        <v>245</v>
      </c>
      <c r="F161" s="186" t="s">
        <v>246</v>
      </c>
      <c r="G161" s="187" t="s">
        <v>197</v>
      </c>
      <c r="H161" s="188">
        <v>4.4</v>
      </c>
      <c r="I161" s="189"/>
      <c r="J161" s="190">
        <f>ROUND(I161*H161,1)</f>
        <v>0</v>
      </c>
      <c r="K161" s="191"/>
      <c r="L161" s="36"/>
      <c r="M161" s="192" t="s">
        <v>1</v>
      </c>
      <c r="N161" s="193" t="s">
        <v>44</v>
      </c>
      <c r="O161" s="68"/>
      <c r="P161" s="194">
        <f>O161*H161</f>
        <v>0</v>
      </c>
      <c r="Q161" s="194">
        <v>0</v>
      </c>
      <c r="R161" s="194">
        <f>Q161*H161</f>
        <v>0</v>
      </c>
      <c r="S161" s="194">
        <v>0.088</v>
      </c>
      <c r="T161" s="195">
        <f>S161*H161</f>
        <v>0.3872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193</v>
      </c>
      <c r="AT161" s="196" t="s">
        <v>189</v>
      </c>
      <c r="AU161" s="196" t="s">
        <v>89</v>
      </c>
      <c r="AY161" s="14" t="s">
        <v>186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4" t="s">
        <v>87</v>
      </c>
      <c r="BK161" s="197">
        <f>ROUND(I161*H161,1)</f>
        <v>0</v>
      </c>
      <c r="BL161" s="14" t="s">
        <v>193</v>
      </c>
      <c r="BM161" s="196" t="s">
        <v>247</v>
      </c>
    </row>
    <row r="162" spans="1:47" s="2" customFormat="1" ht="19.5">
      <c r="A162" s="31"/>
      <c r="B162" s="32"/>
      <c r="C162" s="33"/>
      <c r="D162" s="198" t="s">
        <v>206</v>
      </c>
      <c r="E162" s="33"/>
      <c r="F162" s="199" t="s">
        <v>875</v>
      </c>
      <c r="G162" s="33"/>
      <c r="H162" s="33"/>
      <c r="I162" s="200"/>
      <c r="J162" s="33"/>
      <c r="K162" s="33"/>
      <c r="L162" s="36"/>
      <c r="M162" s="201"/>
      <c r="N162" s="202"/>
      <c r="O162" s="68"/>
      <c r="P162" s="68"/>
      <c r="Q162" s="68"/>
      <c r="R162" s="68"/>
      <c r="S162" s="68"/>
      <c r="T162" s="69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4" t="s">
        <v>206</v>
      </c>
      <c r="AU162" s="14" t="s">
        <v>89</v>
      </c>
    </row>
    <row r="163" spans="1:65" s="2" customFormat="1" ht="16.5" customHeight="1">
      <c r="A163" s="31"/>
      <c r="B163" s="32"/>
      <c r="C163" s="184" t="s">
        <v>8</v>
      </c>
      <c r="D163" s="184" t="s">
        <v>189</v>
      </c>
      <c r="E163" s="185" t="s">
        <v>249</v>
      </c>
      <c r="F163" s="186" t="s">
        <v>250</v>
      </c>
      <c r="G163" s="187" t="s">
        <v>197</v>
      </c>
      <c r="H163" s="188">
        <v>0.25</v>
      </c>
      <c r="I163" s="189"/>
      <c r="J163" s="190">
        <f>ROUND(I163*H163,1)</f>
        <v>0</v>
      </c>
      <c r="K163" s="191"/>
      <c r="L163" s="36"/>
      <c r="M163" s="192" t="s">
        <v>1</v>
      </c>
      <c r="N163" s="193" t="s">
        <v>44</v>
      </c>
      <c r="O163" s="68"/>
      <c r="P163" s="194">
        <f>O163*H163</f>
        <v>0</v>
      </c>
      <c r="Q163" s="194">
        <v>0</v>
      </c>
      <c r="R163" s="194">
        <f>Q163*H163</f>
        <v>0</v>
      </c>
      <c r="S163" s="194">
        <v>0.065</v>
      </c>
      <c r="T163" s="195">
        <f>S163*H163</f>
        <v>0.01625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193</v>
      </c>
      <c r="AT163" s="196" t="s">
        <v>189</v>
      </c>
      <c r="AU163" s="196" t="s">
        <v>89</v>
      </c>
      <c r="AY163" s="14" t="s">
        <v>186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4" t="s">
        <v>87</v>
      </c>
      <c r="BK163" s="197">
        <f>ROUND(I163*H163,1)</f>
        <v>0</v>
      </c>
      <c r="BL163" s="14" t="s">
        <v>193</v>
      </c>
      <c r="BM163" s="196" t="s">
        <v>251</v>
      </c>
    </row>
    <row r="164" spans="1:47" s="2" customFormat="1" ht="19.5">
      <c r="A164" s="31"/>
      <c r="B164" s="32"/>
      <c r="C164" s="33"/>
      <c r="D164" s="198" t="s">
        <v>206</v>
      </c>
      <c r="E164" s="33"/>
      <c r="F164" s="199" t="s">
        <v>876</v>
      </c>
      <c r="G164" s="33"/>
      <c r="H164" s="33"/>
      <c r="I164" s="200"/>
      <c r="J164" s="33"/>
      <c r="K164" s="33"/>
      <c r="L164" s="36"/>
      <c r="M164" s="201"/>
      <c r="N164" s="202"/>
      <c r="O164" s="68"/>
      <c r="P164" s="68"/>
      <c r="Q164" s="68"/>
      <c r="R164" s="68"/>
      <c r="S164" s="68"/>
      <c r="T164" s="69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4" t="s">
        <v>206</v>
      </c>
      <c r="AU164" s="14" t="s">
        <v>89</v>
      </c>
    </row>
    <row r="165" spans="1:65" s="2" customFormat="1" ht="21.75" customHeight="1">
      <c r="A165" s="31"/>
      <c r="B165" s="32"/>
      <c r="C165" s="184" t="s">
        <v>256</v>
      </c>
      <c r="D165" s="184" t="s">
        <v>189</v>
      </c>
      <c r="E165" s="185" t="s">
        <v>253</v>
      </c>
      <c r="F165" s="186" t="s">
        <v>254</v>
      </c>
      <c r="G165" s="187" t="s">
        <v>197</v>
      </c>
      <c r="H165" s="188">
        <v>31.1</v>
      </c>
      <c r="I165" s="189"/>
      <c r="J165" s="190">
        <f>ROUND(I165*H165,1)</f>
        <v>0</v>
      </c>
      <c r="K165" s="191"/>
      <c r="L165" s="36"/>
      <c r="M165" s="192" t="s">
        <v>1</v>
      </c>
      <c r="N165" s="193" t="s">
        <v>44</v>
      </c>
      <c r="O165" s="68"/>
      <c r="P165" s="194">
        <f>O165*H165</f>
        <v>0</v>
      </c>
      <c r="Q165" s="194">
        <v>0</v>
      </c>
      <c r="R165" s="194">
        <f>Q165*H165</f>
        <v>0</v>
      </c>
      <c r="S165" s="194">
        <v>0.004</v>
      </c>
      <c r="T165" s="195">
        <f>S165*H165</f>
        <v>0.12440000000000001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193</v>
      </c>
      <c r="AT165" s="196" t="s">
        <v>189</v>
      </c>
      <c r="AU165" s="196" t="s">
        <v>89</v>
      </c>
      <c r="AY165" s="14" t="s">
        <v>186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4" t="s">
        <v>87</v>
      </c>
      <c r="BK165" s="197">
        <f>ROUND(I165*H165,1)</f>
        <v>0</v>
      </c>
      <c r="BL165" s="14" t="s">
        <v>193</v>
      </c>
      <c r="BM165" s="196" t="s">
        <v>877</v>
      </c>
    </row>
    <row r="166" spans="1:65" s="2" customFormat="1" ht="21.75" customHeight="1">
      <c r="A166" s="31"/>
      <c r="B166" s="32"/>
      <c r="C166" s="184" t="s">
        <v>260</v>
      </c>
      <c r="D166" s="184" t="s">
        <v>189</v>
      </c>
      <c r="E166" s="185" t="s">
        <v>257</v>
      </c>
      <c r="F166" s="186" t="s">
        <v>258</v>
      </c>
      <c r="G166" s="187" t="s">
        <v>197</v>
      </c>
      <c r="H166" s="188">
        <v>68.4</v>
      </c>
      <c r="I166" s="189"/>
      <c r="J166" s="190">
        <f>ROUND(I166*H166,1)</f>
        <v>0</v>
      </c>
      <c r="K166" s="191"/>
      <c r="L166" s="36"/>
      <c r="M166" s="192" t="s">
        <v>1</v>
      </c>
      <c r="N166" s="193" t="s">
        <v>44</v>
      </c>
      <c r="O166" s="68"/>
      <c r="P166" s="194">
        <f>O166*H166</f>
        <v>0</v>
      </c>
      <c r="Q166" s="194">
        <v>0</v>
      </c>
      <c r="R166" s="194">
        <f>Q166*H166</f>
        <v>0</v>
      </c>
      <c r="S166" s="194">
        <v>0.01</v>
      </c>
      <c r="T166" s="195">
        <f>S166*H166</f>
        <v>0.684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193</v>
      </c>
      <c r="AT166" s="196" t="s">
        <v>189</v>
      </c>
      <c r="AU166" s="196" t="s">
        <v>89</v>
      </c>
      <c r="AY166" s="14" t="s">
        <v>186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4" t="s">
        <v>87</v>
      </c>
      <c r="BK166" s="197">
        <f>ROUND(I166*H166,1)</f>
        <v>0</v>
      </c>
      <c r="BL166" s="14" t="s">
        <v>193</v>
      </c>
      <c r="BM166" s="196" t="s">
        <v>259</v>
      </c>
    </row>
    <row r="167" spans="1:65" s="2" customFormat="1" ht="16.5" customHeight="1">
      <c r="A167" s="31"/>
      <c r="B167" s="32"/>
      <c r="C167" s="184" t="s">
        <v>267</v>
      </c>
      <c r="D167" s="184" t="s">
        <v>189</v>
      </c>
      <c r="E167" s="185" t="s">
        <v>878</v>
      </c>
      <c r="F167" s="186" t="s">
        <v>879</v>
      </c>
      <c r="G167" s="187" t="s">
        <v>197</v>
      </c>
      <c r="H167" s="188">
        <v>4.6</v>
      </c>
      <c r="I167" s="189"/>
      <c r="J167" s="190">
        <f>ROUND(I167*H167,1)</f>
        <v>0</v>
      </c>
      <c r="K167" s="191"/>
      <c r="L167" s="36"/>
      <c r="M167" s="192" t="s">
        <v>1</v>
      </c>
      <c r="N167" s="193" t="s">
        <v>44</v>
      </c>
      <c r="O167" s="68"/>
      <c r="P167" s="194">
        <f>O167*H167</f>
        <v>0</v>
      </c>
      <c r="Q167" s="194">
        <v>0</v>
      </c>
      <c r="R167" s="194">
        <f>Q167*H167</f>
        <v>0</v>
      </c>
      <c r="S167" s="194">
        <v>0.068</v>
      </c>
      <c r="T167" s="195">
        <f>S167*H167</f>
        <v>0.3128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193</v>
      </c>
      <c r="AT167" s="196" t="s">
        <v>189</v>
      </c>
      <c r="AU167" s="196" t="s">
        <v>89</v>
      </c>
      <c r="AY167" s="14" t="s">
        <v>186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4" t="s">
        <v>87</v>
      </c>
      <c r="BK167" s="197">
        <f>ROUND(I167*H167,1)</f>
        <v>0</v>
      </c>
      <c r="BL167" s="14" t="s">
        <v>193</v>
      </c>
      <c r="BM167" s="196" t="s">
        <v>880</v>
      </c>
    </row>
    <row r="168" spans="1:65" s="2" customFormat="1" ht="16.5" customHeight="1">
      <c r="A168" s="31"/>
      <c r="B168" s="32"/>
      <c r="C168" s="184" t="s">
        <v>272</v>
      </c>
      <c r="D168" s="184" t="s">
        <v>189</v>
      </c>
      <c r="E168" s="185" t="s">
        <v>261</v>
      </c>
      <c r="F168" s="186" t="s">
        <v>262</v>
      </c>
      <c r="G168" s="187" t="s">
        <v>218</v>
      </c>
      <c r="H168" s="188">
        <v>14.2</v>
      </c>
      <c r="I168" s="189"/>
      <c r="J168" s="190">
        <f>ROUND(I168*H168,1)</f>
        <v>0</v>
      </c>
      <c r="K168" s="191"/>
      <c r="L168" s="36"/>
      <c r="M168" s="192" t="s">
        <v>1</v>
      </c>
      <c r="N168" s="193" t="s">
        <v>44</v>
      </c>
      <c r="O168" s="68"/>
      <c r="P168" s="194">
        <f>O168*H168</f>
        <v>0</v>
      </c>
      <c r="Q168" s="194">
        <v>0</v>
      </c>
      <c r="R168" s="194">
        <f>Q168*H168</f>
        <v>0</v>
      </c>
      <c r="S168" s="194">
        <v>0.039</v>
      </c>
      <c r="T168" s="195">
        <f>S168*H168</f>
        <v>0.5538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193</v>
      </c>
      <c r="AT168" s="196" t="s">
        <v>189</v>
      </c>
      <c r="AU168" s="196" t="s">
        <v>89</v>
      </c>
      <c r="AY168" s="14" t="s">
        <v>186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4" t="s">
        <v>87</v>
      </c>
      <c r="BK168" s="197">
        <f>ROUND(I168*H168,1)</f>
        <v>0</v>
      </c>
      <c r="BL168" s="14" t="s">
        <v>193</v>
      </c>
      <c r="BM168" s="196" t="s">
        <v>263</v>
      </c>
    </row>
    <row r="169" spans="1:47" s="2" customFormat="1" ht="58.5">
      <c r="A169" s="31"/>
      <c r="B169" s="32"/>
      <c r="C169" s="33"/>
      <c r="D169" s="198" t="s">
        <v>206</v>
      </c>
      <c r="E169" s="33"/>
      <c r="F169" s="199" t="s">
        <v>881</v>
      </c>
      <c r="G169" s="33"/>
      <c r="H169" s="33"/>
      <c r="I169" s="200"/>
      <c r="J169" s="33"/>
      <c r="K169" s="33"/>
      <c r="L169" s="36"/>
      <c r="M169" s="201"/>
      <c r="N169" s="202"/>
      <c r="O169" s="68"/>
      <c r="P169" s="68"/>
      <c r="Q169" s="68"/>
      <c r="R169" s="68"/>
      <c r="S169" s="68"/>
      <c r="T169" s="69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4" t="s">
        <v>206</v>
      </c>
      <c r="AU169" s="14" t="s">
        <v>89</v>
      </c>
    </row>
    <row r="170" spans="2:63" s="12" customFormat="1" ht="22.9" customHeight="1">
      <c r="B170" s="168"/>
      <c r="C170" s="169"/>
      <c r="D170" s="170" t="s">
        <v>78</v>
      </c>
      <c r="E170" s="182" t="s">
        <v>265</v>
      </c>
      <c r="F170" s="182" t="s">
        <v>266</v>
      </c>
      <c r="G170" s="169"/>
      <c r="H170" s="169"/>
      <c r="I170" s="172"/>
      <c r="J170" s="183">
        <f>BK170</f>
        <v>0</v>
      </c>
      <c r="K170" s="169"/>
      <c r="L170" s="174"/>
      <c r="M170" s="175"/>
      <c r="N170" s="176"/>
      <c r="O170" s="176"/>
      <c r="P170" s="177">
        <f>SUM(P171:P176)</f>
        <v>0</v>
      </c>
      <c r="Q170" s="176"/>
      <c r="R170" s="177">
        <f>SUM(R171:R176)</f>
        <v>0</v>
      </c>
      <c r="S170" s="176"/>
      <c r="T170" s="178">
        <f>SUM(T171:T176)</f>
        <v>0</v>
      </c>
      <c r="AR170" s="179" t="s">
        <v>87</v>
      </c>
      <c r="AT170" s="180" t="s">
        <v>78</v>
      </c>
      <c r="AU170" s="180" t="s">
        <v>87</v>
      </c>
      <c r="AY170" s="179" t="s">
        <v>186</v>
      </c>
      <c r="BK170" s="181">
        <f>SUM(BK171:BK176)</f>
        <v>0</v>
      </c>
    </row>
    <row r="171" spans="1:65" s="2" customFormat="1" ht="16.5" customHeight="1">
      <c r="A171" s="31"/>
      <c r="B171" s="32"/>
      <c r="C171" s="184" t="s">
        <v>276</v>
      </c>
      <c r="D171" s="184" t="s">
        <v>189</v>
      </c>
      <c r="E171" s="185" t="s">
        <v>268</v>
      </c>
      <c r="F171" s="186" t="s">
        <v>269</v>
      </c>
      <c r="G171" s="187" t="s">
        <v>270</v>
      </c>
      <c r="H171" s="188">
        <v>4.957</v>
      </c>
      <c r="I171" s="189"/>
      <c r="J171" s="190">
        <f aca="true" t="shared" si="0" ref="J171:J176">ROUND(I171*H171,1)</f>
        <v>0</v>
      </c>
      <c r="K171" s="191"/>
      <c r="L171" s="36"/>
      <c r="M171" s="192" t="s">
        <v>1</v>
      </c>
      <c r="N171" s="193" t="s">
        <v>44</v>
      </c>
      <c r="O171" s="68"/>
      <c r="P171" s="194">
        <f aca="true" t="shared" si="1" ref="P171:P176">O171*H171</f>
        <v>0</v>
      </c>
      <c r="Q171" s="194">
        <v>0</v>
      </c>
      <c r="R171" s="194">
        <f aca="true" t="shared" si="2" ref="R171:R176">Q171*H171</f>
        <v>0</v>
      </c>
      <c r="S171" s="194">
        <v>0</v>
      </c>
      <c r="T171" s="195">
        <f aca="true" t="shared" si="3" ref="T171:T176"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193</v>
      </c>
      <c r="AT171" s="196" t="s">
        <v>189</v>
      </c>
      <c r="AU171" s="196" t="s">
        <v>89</v>
      </c>
      <c r="AY171" s="14" t="s">
        <v>186</v>
      </c>
      <c r="BE171" s="197">
        <f aca="true" t="shared" si="4" ref="BE171:BE176">IF(N171="základní",J171,0)</f>
        <v>0</v>
      </c>
      <c r="BF171" s="197">
        <f aca="true" t="shared" si="5" ref="BF171:BF176">IF(N171="snížená",J171,0)</f>
        <v>0</v>
      </c>
      <c r="BG171" s="197">
        <f aca="true" t="shared" si="6" ref="BG171:BG176">IF(N171="zákl. přenesená",J171,0)</f>
        <v>0</v>
      </c>
      <c r="BH171" s="197">
        <f aca="true" t="shared" si="7" ref="BH171:BH176">IF(N171="sníž. přenesená",J171,0)</f>
        <v>0</v>
      </c>
      <c r="BI171" s="197">
        <f aca="true" t="shared" si="8" ref="BI171:BI176">IF(N171="nulová",J171,0)</f>
        <v>0</v>
      </c>
      <c r="BJ171" s="14" t="s">
        <v>87</v>
      </c>
      <c r="BK171" s="197">
        <f aca="true" t="shared" si="9" ref="BK171:BK176">ROUND(I171*H171,1)</f>
        <v>0</v>
      </c>
      <c r="BL171" s="14" t="s">
        <v>193</v>
      </c>
      <c r="BM171" s="196" t="s">
        <v>271</v>
      </c>
    </row>
    <row r="172" spans="1:65" s="2" customFormat="1" ht="16.5" customHeight="1">
      <c r="A172" s="31"/>
      <c r="B172" s="32"/>
      <c r="C172" s="184" t="s">
        <v>7</v>
      </c>
      <c r="D172" s="184" t="s">
        <v>189</v>
      </c>
      <c r="E172" s="185" t="s">
        <v>273</v>
      </c>
      <c r="F172" s="186" t="s">
        <v>274</v>
      </c>
      <c r="G172" s="187" t="s">
        <v>270</v>
      </c>
      <c r="H172" s="188">
        <v>4.957</v>
      </c>
      <c r="I172" s="189"/>
      <c r="J172" s="190">
        <f t="shared" si="0"/>
        <v>0</v>
      </c>
      <c r="K172" s="191"/>
      <c r="L172" s="36"/>
      <c r="M172" s="192" t="s">
        <v>1</v>
      </c>
      <c r="N172" s="193" t="s">
        <v>44</v>
      </c>
      <c r="O172" s="68"/>
      <c r="P172" s="194">
        <f t="shared" si="1"/>
        <v>0</v>
      </c>
      <c r="Q172" s="194">
        <v>0</v>
      </c>
      <c r="R172" s="194">
        <f t="shared" si="2"/>
        <v>0</v>
      </c>
      <c r="S172" s="194">
        <v>0</v>
      </c>
      <c r="T172" s="195">
        <f t="shared" si="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193</v>
      </c>
      <c r="AT172" s="196" t="s">
        <v>189</v>
      </c>
      <c r="AU172" s="196" t="s">
        <v>89</v>
      </c>
      <c r="AY172" s="14" t="s">
        <v>186</v>
      </c>
      <c r="BE172" s="197">
        <f t="shared" si="4"/>
        <v>0</v>
      </c>
      <c r="BF172" s="197">
        <f t="shared" si="5"/>
        <v>0</v>
      </c>
      <c r="BG172" s="197">
        <f t="shared" si="6"/>
        <v>0</v>
      </c>
      <c r="BH172" s="197">
        <f t="shared" si="7"/>
        <v>0</v>
      </c>
      <c r="BI172" s="197">
        <f t="shared" si="8"/>
        <v>0</v>
      </c>
      <c r="BJ172" s="14" t="s">
        <v>87</v>
      </c>
      <c r="BK172" s="197">
        <f t="shared" si="9"/>
        <v>0</v>
      </c>
      <c r="BL172" s="14" t="s">
        <v>193</v>
      </c>
      <c r="BM172" s="196" t="s">
        <v>275</v>
      </c>
    </row>
    <row r="173" spans="1:65" s="2" customFormat="1" ht="21.75" customHeight="1">
      <c r="A173" s="31"/>
      <c r="B173" s="32"/>
      <c r="C173" s="184" t="s">
        <v>283</v>
      </c>
      <c r="D173" s="184" t="s">
        <v>189</v>
      </c>
      <c r="E173" s="185" t="s">
        <v>277</v>
      </c>
      <c r="F173" s="186" t="s">
        <v>278</v>
      </c>
      <c r="G173" s="187" t="s">
        <v>270</v>
      </c>
      <c r="H173" s="188">
        <v>4.957</v>
      </c>
      <c r="I173" s="189"/>
      <c r="J173" s="190">
        <f t="shared" si="0"/>
        <v>0</v>
      </c>
      <c r="K173" s="191"/>
      <c r="L173" s="36"/>
      <c r="M173" s="192" t="s">
        <v>1</v>
      </c>
      <c r="N173" s="193" t="s">
        <v>44</v>
      </c>
      <c r="O173" s="68"/>
      <c r="P173" s="194">
        <f t="shared" si="1"/>
        <v>0</v>
      </c>
      <c r="Q173" s="194">
        <v>0</v>
      </c>
      <c r="R173" s="194">
        <f t="shared" si="2"/>
        <v>0</v>
      </c>
      <c r="S173" s="194">
        <v>0</v>
      </c>
      <c r="T173" s="195">
        <f t="shared" si="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193</v>
      </c>
      <c r="AT173" s="196" t="s">
        <v>189</v>
      </c>
      <c r="AU173" s="196" t="s">
        <v>89</v>
      </c>
      <c r="AY173" s="14" t="s">
        <v>186</v>
      </c>
      <c r="BE173" s="197">
        <f t="shared" si="4"/>
        <v>0</v>
      </c>
      <c r="BF173" s="197">
        <f t="shared" si="5"/>
        <v>0</v>
      </c>
      <c r="BG173" s="197">
        <f t="shared" si="6"/>
        <v>0</v>
      </c>
      <c r="BH173" s="197">
        <f t="shared" si="7"/>
        <v>0</v>
      </c>
      <c r="BI173" s="197">
        <f t="shared" si="8"/>
        <v>0</v>
      </c>
      <c r="BJ173" s="14" t="s">
        <v>87</v>
      </c>
      <c r="BK173" s="197">
        <f t="shared" si="9"/>
        <v>0</v>
      </c>
      <c r="BL173" s="14" t="s">
        <v>193</v>
      </c>
      <c r="BM173" s="196" t="s">
        <v>279</v>
      </c>
    </row>
    <row r="174" spans="1:65" s="2" customFormat="1" ht="16.5" customHeight="1">
      <c r="A174" s="31"/>
      <c r="B174" s="32"/>
      <c r="C174" s="184" t="s">
        <v>287</v>
      </c>
      <c r="D174" s="184" t="s">
        <v>189</v>
      </c>
      <c r="E174" s="185" t="s">
        <v>280</v>
      </c>
      <c r="F174" s="186" t="s">
        <v>281</v>
      </c>
      <c r="G174" s="187" t="s">
        <v>270</v>
      </c>
      <c r="H174" s="188">
        <v>4.957</v>
      </c>
      <c r="I174" s="189"/>
      <c r="J174" s="190">
        <f t="shared" si="0"/>
        <v>0</v>
      </c>
      <c r="K174" s="191"/>
      <c r="L174" s="36"/>
      <c r="M174" s="192" t="s">
        <v>1</v>
      </c>
      <c r="N174" s="193" t="s">
        <v>44</v>
      </c>
      <c r="O174" s="68"/>
      <c r="P174" s="194">
        <f t="shared" si="1"/>
        <v>0</v>
      </c>
      <c r="Q174" s="194">
        <v>0</v>
      </c>
      <c r="R174" s="194">
        <f t="shared" si="2"/>
        <v>0</v>
      </c>
      <c r="S174" s="194">
        <v>0</v>
      </c>
      <c r="T174" s="195">
        <f t="shared" si="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193</v>
      </c>
      <c r="AT174" s="196" t="s">
        <v>189</v>
      </c>
      <c r="AU174" s="196" t="s">
        <v>89</v>
      </c>
      <c r="AY174" s="14" t="s">
        <v>186</v>
      </c>
      <c r="BE174" s="197">
        <f t="shared" si="4"/>
        <v>0</v>
      </c>
      <c r="BF174" s="197">
        <f t="shared" si="5"/>
        <v>0</v>
      </c>
      <c r="BG174" s="197">
        <f t="shared" si="6"/>
        <v>0</v>
      </c>
      <c r="BH174" s="197">
        <f t="shared" si="7"/>
        <v>0</v>
      </c>
      <c r="BI174" s="197">
        <f t="shared" si="8"/>
        <v>0</v>
      </c>
      <c r="BJ174" s="14" t="s">
        <v>87</v>
      </c>
      <c r="BK174" s="197">
        <f t="shared" si="9"/>
        <v>0</v>
      </c>
      <c r="BL174" s="14" t="s">
        <v>193</v>
      </c>
      <c r="BM174" s="196" t="s">
        <v>282</v>
      </c>
    </row>
    <row r="175" spans="1:65" s="2" customFormat="1" ht="16.5" customHeight="1">
      <c r="A175" s="31"/>
      <c r="B175" s="32"/>
      <c r="C175" s="184" t="s">
        <v>293</v>
      </c>
      <c r="D175" s="184" t="s">
        <v>189</v>
      </c>
      <c r="E175" s="185" t="s">
        <v>284</v>
      </c>
      <c r="F175" s="186" t="s">
        <v>285</v>
      </c>
      <c r="G175" s="187" t="s">
        <v>270</v>
      </c>
      <c r="H175" s="188">
        <v>94.183</v>
      </c>
      <c r="I175" s="189"/>
      <c r="J175" s="190">
        <f t="shared" si="0"/>
        <v>0</v>
      </c>
      <c r="K175" s="191"/>
      <c r="L175" s="36"/>
      <c r="M175" s="192" t="s">
        <v>1</v>
      </c>
      <c r="N175" s="193" t="s">
        <v>44</v>
      </c>
      <c r="O175" s="68"/>
      <c r="P175" s="194">
        <f t="shared" si="1"/>
        <v>0</v>
      </c>
      <c r="Q175" s="194">
        <v>0</v>
      </c>
      <c r="R175" s="194">
        <f t="shared" si="2"/>
        <v>0</v>
      </c>
      <c r="S175" s="194">
        <v>0</v>
      </c>
      <c r="T175" s="195">
        <f t="shared" si="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193</v>
      </c>
      <c r="AT175" s="196" t="s">
        <v>189</v>
      </c>
      <c r="AU175" s="196" t="s">
        <v>89</v>
      </c>
      <c r="AY175" s="14" t="s">
        <v>186</v>
      </c>
      <c r="BE175" s="197">
        <f t="shared" si="4"/>
        <v>0</v>
      </c>
      <c r="BF175" s="197">
        <f t="shared" si="5"/>
        <v>0</v>
      </c>
      <c r="BG175" s="197">
        <f t="shared" si="6"/>
        <v>0</v>
      </c>
      <c r="BH175" s="197">
        <f t="shared" si="7"/>
        <v>0</v>
      </c>
      <c r="BI175" s="197">
        <f t="shared" si="8"/>
        <v>0</v>
      </c>
      <c r="BJ175" s="14" t="s">
        <v>87</v>
      </c>
      <c r="BK175" s="197">
        <f t="shared" si="9"/>
        <v>0</v>
      </c>
      <c r="BL175" s="14" t="s">
        <v>193</v>
      </c>
      <c r="BM175" s="196" t="s">
        <v>286</v>
      </c>
    </row>
    <row r="176" spans="1:65" s="2" customFormat="1" ht="24.2" customHeight="1">
      <c r="A176" s="31"/>
      <c r="B176" s="32"/>
      <c r="C176" s="184" t="s">
        <v>297</v>
      </c>
      <c r="D176" s="184" t="s">
        <v>189</v>
      </c>
      <c r="E176" s="185" t="s">
        <v>288</v>
      </c>
      <c r="F176" s="186" t="s">
        <v>289</v>
      </c>
      <c r="G176" s="187" t="s">
        <v>270</v>
      </c>
      <c r="H176" s="188">
        <v>4.957</v>
      </c>
      <c r="I176" s="189"/>
      <c r="J176" s="190">
        <f t="shared" si="0"/>
        <v>0</v>
      </c>
      <c r="K176" s="191"/>
      <c r="L176" s="36"/>
      <c r="M176" s="192" t="s">
        <v>1</v>
      </c>
      <c r="N176" s="193" t="s">
        <v>44</v>
      </c>
      <c r="O176" s="68"/>
      <c r="P176" s="194">
        <f t="shared" si="1"/>
        <v>0</v>
      </c>
      <c r="Q176" s="194">
        <v>0</v>
      </c>
      <c r="R176" s="194">
        <f t="shared" si="2"/>
        <v>0</v>
      </c>
      <c r="S176" s="194">
        <v>0</v>
      </c>
      <c r="T176" s="195">
        <f t="shared" si="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193</v>
      </c>
      <c r="AT176" s="196" t="s">
        <v>189</v>
      </c>
      <c r="AU176" s="196" t="s">
        <v>89</v>
      </c>
      <c r="AY176" s="14" t="s">
        <v>186</v>
      </c>
      <c r="BE176" s="197">
        <f t="shared" si="4"/>
        <v>0</v>
      </c>
      <c r="BF176" s="197">
        <f t="shared" si="5"/>
        <v>0</v>
      </c>
      <c r="BG176" s="197">
        <f t="shared" si="6"/>
        <v>0</v>
      </c>
      <c r="BH176" s="197">
        <f t="shared" si="7"/>
        <v>0</v>
      </c>
      <c r="BI176" s="197">
        <f t="shared" si="8"/>
        <v>0</v>
      </c>
      <c r="BJ176" s="14" t="s">
        <v>87</v>
      </c>
      <c r="BK176" s="197">
        <f t="shared" si="9"/>
        <v>0</v>
      </c>
      <c r="BL176" s="14" t="s">
        <v>193</v>
      </c>
      <c r="BM176" s="196" t="s">
        <v>290</v>
      </c>
    </row>
    <row r="177" spans="2:63" s="12" customFormat="1" ht="22.9" customHeight="1">
      <c r="B177" s="168"/>
      <c r="C177" s="169"/>
      <c r="D177" s="170" t="s">
        <v>78</v>
      </c>
      <c r="E177" s="182" t="s">
        <v>291</v>
      </c>
      <c r="F177" s="182" t="s">
        <v>292</v>
      </c>
      <c r="G177" s="169"/>
      <c r="H177" s="169"/>
      <c r="I177" s="172"/>
      <c r="J177" s="183">
        <f>BK177</f>
        <v>0</v>
      </c>
      <c r="K177" s="169"/>
      <c r="L177" s="174"/>
      <c r="M177" s="175"/>
      <c r="N177" s="176"/>
      <c r="O177" s="176"/>
      <c r="P177" s="177">
        <f>SUM(P178:P179)</f>
        <v>0</v>
      </c>
      <c r="Q177" s="176"/>
      <c r="R177" s="177">
        <f>SUM(R178:R179)</f>
        <v>0</v>
      </c>
      <c r="S177" s="176"/>
      <c r="T177" s="178">
        <f>SUM(T178:T179)</f>
        <v>0</v>
      </c>
      <c r="AR177" s="179" t="s">
        <v>87</v>
      </c>
      <c r="AT177" s="180" t="s">
        <v>78</v>
      </c>
      <c r="AU177" s="180" t="s">
        <v>87</v>
      </c>
      <c r="AY177" s="179" t="s">
        <v>186</v>
      </c>
      <c r="BK177" s="181">
        <f>SUM(BK178:BK179)</f>
        <v>0</v>
      </c>
    </row>
    <row r="178" spans="1:65" s="2" customFormat="1" ht="16.5" customHeight="1">
      <c r="A178" s="31"/>
      <c r="B178" s="32"/>
      <c r="C178" s="184" t="s">
        <v>305</v>
      </c>
      <c r="D178" s="184" t="s">
        <v>189</v>
      </c>
      <c r="E178" s="185" t="s">
        <v>294</v>
      </c>
      <c r="F178" s="186" t="s">
        <v>295</v>
      </c>
      <c r="G178" s="187" t="s">
        <v>270</v>
      </c>
      <c r="H178" s="188">
        <v>3.777</v>
      </c>
      <c r="I178" s="189"/>
      <c r="J178" s="190">
        <f>ROUND(I178*H178,1)</f>
        <v>0</v>
      </c>
      <c r="K178" s="191"/>
      <c r="L178" s="36"/>
      <c r="M178" s="192" t="s">
        <v>1</v>
      </c>
      <c r="N178" s="193" t="s">
        <v>44</v>
      </c>
      <c r="O178" s="68"/>
      <c r="P178" s="194">
        <f>O178*H178</f>
        <v>0</v>
      </c>
      <c r="Q178" s="194">
        <v>0</v>
      </c>
      <c r="R178" s="194">
        <f>Q178*H178</f>
        <v>0</v>
      </c>
      <c r="S178" s="194">
        <v>0</v>
      </c>
      <c r="T178" s="19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193</v>
      </c>
      <c r="AT178" s="196" t="s">
        <v>189</v>
      </c>
      <c r="AU178" s="196" t="s">
        <v>89</v>
      </c>
      <c r="AY178" s="14" t="s">
        <v>186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14" t="s">
        <v>87</v>
      </c>
      <c r="BK178" s="197">
        <f>ROUND(I178*H178,1)</f>
        <v>0</v>
      </c>
      <c r="BL178" s="14" t="s">
        <v>193</v>
      </c>
      <c r="BM178" s="196" t="s">
        <v>296</v>
      </c>
    </row>
    <row r="179" spans="1:65" s="2" customFormat="1" ht="16.5" customHeight="1">
      <c r="A179" s="31"/>
      <c r="B179" s="32"/>
      <c r="C179" s="184" t="s">
        <v>310</v>
      </c>
      <c r="D179" s="184" t="s">
        <v>189</v>
      </c>
      <c r="E179" s="185" t="s">
        <v>298</v>
      </c>
      <c r="F179" s="186" t="s">
        <v>299</v>
      </c>
      <c r="G179" s="187" t="s">
        <v>270</v>
      </c>
      <c r="H179" s="188">
        <v>3.777</v>
      </c>
      <c r="I179" s="189"/>
      <c r="J179" s="190">
        <f>ROUND(I179*H179,1)</f>
        <v>0</v>
      </c>
      <c r="K179" s="191"/>
      <c r="L179" s="36"/>
      <c r="M179" s="192" t="s">
        <v>1</v>
      </c>
      <c r="N179" s="193" t="s">
        <v>44</v>
      </c>
      <c r="O179" s="68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193</v>
      </c>
      <c r="AT179" s="196" t="s">
        <v>189</v>
      </c>
      <c r="AU179" s="196" t="s">
        <v>89</v>
      </c>
      <c r="AY179" s="14" t="s">
        <v>186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4" t="s">
        <v>87</v>
      </c>
      <c r="BK179" s="197">
        <f>ROUND(I179*H179,1)</f>
        <v>0</v>
      </c>
      <c r="BL179" s="14" t="s">
        <v>193</v>
      </c>
      <c r="BM179" s="196" t="s">
        <v>300</v>
      </c>
    </row>
    <row r="180" spans="2:63" s="12" customFormat="1" ht="25.9" customHeight="1">
      <c r="B180" s="168"/>
      <c r="C180" s="169"/>
      <c r="D180" s="170" t="s">
        <v>78</v>
      </c>
      <c r="E180" s="171" t="s">
        <v>301</v>
      </c>
      <c r="F180" s="171" t="s">
        <v>302</v>
      </c>
      <c r="G180" s="169"/>
      <c r="H180" s="169"/>
      <c r="I180" s="172"/>
      <c r="J180" s="173">
        <f>BK180</f>
        <v>0</v>
      </c>
      <c r="K180" s="169"/>
      <c r="L180" s="174"/>
      <c r="M180" s="175"/>
      <c r="N180" s="176"/>
      <c r="O180" s="176"/>
      <c r="P180" s="177">
        <f>P181+P192+P208+P215+P224+P233+P242+P248+P255+P260+P277+P291+P298+P304</f>
        <v>0</v>
      </c>
      <c r="Q180" s="176"/>
      <c r="R180" s="177">
        <f>R181+R192+R208+R215+R224+R233+R242+R248+R255+R260+R277+R291+R298+R304</f>
        <v>1.2638434</v>
      </c>
      <c r="S180" s="176"/>
      <c r="T180" s="178">
        <f>T181+T192+T208+T215+T224+T233+T242+T248+T255+T260+T277+T291+T298+T304</f>
        <v>2.052657</v>
      </c>
      <c r="AR180" s="179" t="s">
        <v>89</v>
      </c>
      <c r="AT180" s="180" t="s">
        <v>78</v>
      </c>
      <c r="AU180" s="180" t="s">
        <v>79</v>
      </c>
      <c r="AY180" s="179" t="s">
        <v>186</v>
      </c>
      <c r="BK180" s="181">
        <f>BK181+BK192+BK208+BK215+BK224+BK233+BK242+BK248+BK255+BK260+BK277+BK291+BK298+BK304</f>
        <v>0</v>
      </c>
    </row>
    <row r="181" spans="2:63" s="12" customFormat="1" ht="22.9" customHeight="1">
      <c r="B181" s="168"/>
      <c r="C181" s="169"/>
      <c r="D181" s="170" t="s">
        <v>78</v>
      </c>
      <c r="E181" s="182" t="s">
        <v>303</v>
      </c>
      <c r="F181" s="182" t="s">
        <v>304</v>
      </c>
      <c r="G181" s="169"/>
      <c r="H181" s="169"/>
      <c r="I181" s="172"/>
      <c r="J181" s="183">
        <f>BK181</f>
        <v>0</v>
      </c>
      <c r="K181" s="169"/>
      <c r="L181" s="174"/>
      <c r="M181" s="175"/>
      <c r="N181" s="176"/>
      <c r="O181" s="176"/>
      <c r="P181" s="177">
        <f>SUM(P182:P191)</f>
        <v>0</v>
      </c>
      <c r="Q181" s="176"/>
      <c r="R181" s="177">
        <f>SUM(R182:R191)</f>
        <v>0.006280000000000001</v>
      </c>
      <c r="S181" s="176"/>
      <c r="T181" s="178">
        <f>SUM(T182:T191)</f>
        <v>0.02984</v>
      </c>
      <c r="AR181" s="179" t="s">
        <v>89</v>
      </c>
      <c r="AT181" s="180" t="s">
        <v>78</v>
      </c>
      <c r="AU181" s="180" t="s">
        <v>87</v>
      </c>
      <c r="AY181" s="179" t="s">
        <v>186</v>
      </c>
      <c r="BK181" s="181">
        <f>SUM(BK182:BK191)</f>
        <v>0</v>
      </c>
    </row>
    <row r="182" spans="1:65" s="2" customFormat="1" ht="16.5" customHeight="1">
      <c r="A182" s="31"/>
      <c r="B182" s="32"/>
      <c r="C182" s="184" t="s">
        <v>314</v>
      </c>
      <c r="D182" s="184" t="s">
        <v>189</v>
      </c>
      <c r="E182" s="185" t="s">
        <v>306</v>
      </c>
      <c r="F182" s="186" t="s">
        <v>307</v>
      </c>
      <c r="G182" s="187" t="s">
        <v>308</v>
      </c>
      <c r="H182" s="188">
        <v>2</v>
      </c>
      <c r="I182" s="189"/>
      <c r="J182" s="190">
        <f aca="true" t="shared" si="10" ref="J182:J191">ROUND(I182*H182,1)</f>
        <v>0</v>
      </c>
      <c r="K182" s="191"/>
      <c r="L182" s="36"/>
      <c r="M182" s="192" t="s">
        <v>1</v>
      </c>
      <c r="N182" s="193" t="s">
        <v>44</v>
      </c>
      <c r="O182" s="68"/>
      <c r="P182" s="194">
        <f aca="true" t="shared" si="11" ref="P182:P191">O182*H182</f>
        <v>0</v>
      </c>
      <c r="Q182" s="194">
        <v>0</v>
      </c>
      <c r="R182" s="194">
        <f aca="true" t="shared" si="12" ref="R182:R191">Q182*H182</f>
        <v>0</v>
      </c>
      <c r="S182" s="194">
        <v>0.01492</v>
      </c>
      <c r="T182" s="195">
        <f aca="true" t="shared" si="13" ref="T182:T191">S182*H182</f>
        <v>0.02984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256</v>
      </c>
      <c r="AT182" s="196" t="s">
        <v>189</v>
      </c>
      <c r="AU182" s="196" t="s">
        <v>89</v>
      </c>
      <c r="AY182" s="14" t="s">
        <v>186</v>
      </c>
      <c r="BE182" s="197">
        <f aca="true" t="shared" si="14" ref="BE182:BE191">IF(N182="základní",J182,0)</f>
        <v>0</v>
      </c>
      <c r="BF182" s="197">
        <f aca="true" t="shared" si="15" ref="BF182:BF191">IF(N182="snížená",J182,0)</f>
        <v>0</v>
      </c>
      <c r="BG182" s="197">
        <f aca="true" t="shared" si="16" ref="BG182:BG191">IF(N182="zákl. přenesená",J182,0)</f>
        <v>0</v>
      </c>
      <c r="BH182" s="197">
        <f aca="true" t="shared" si="17" ref="BH182:BH191">IF(N182="sníž. přenesená",J182,0)</f>
        <v>0</v>
      </c>
      <c r="BI182" s="197">
        <f aca="true" t="shared" si="18" ref="BI182:BI191">IF(N182="nulová",J182,0)</f>
        <v>0</v>
      </c>
      <c r="BJ182" s="14" t="s">
        <v>87</v>
      </c>
      <c r="BK182" s="197">
        <f aca="true" t="shared" si="19" ref="BK182:BK191">ROUND(I182*H182,1)</f>
        <v>0</v>
      </c>
      <c r="BL182" s="14" t="s">
        <v>256</v>
      </c>
      <c r="BM182" s="196" t="s">
        <v>309</v>
      </c>
    </row>
    <row r="183" spans="1:65" s="2" customFormat="1" ht="16.5" customHeight="1">
      <c r="A183" s="31"/>
      <c r="B183" s="32"/>
      <c r="C183" s="184" t="s">
        <v>318</v>
      </c>
      <c r="D183" s="184" t="s">
        <v>189</v>
      </c>
      <c r="E183" s="185" t="s">
        <v>311</v>
      </c>
      <c r="F183" s="186" t="s">
        <v>312</v>
      </c>
      <c r="G183" s="187" t="s">
        <v>192</v>
      </c>
      <c r="H183" s="188">
        <v>2</v>
      </c>
      <c r="I183" s="189"/>
      <c r="J183" s="190">
        <f t="shared" si="10"/>
        <v>0</v>
      </c>
      <c r="K183" s="191"/>
      <c r="L183" s="36"/>
      <c r="M183" s="192" t="s">
        <v>1</v>
      </c>
      <c r="N183" s="193" t="s">
        <v>44</v>
      </c>
      <c r="O183" s="68"/>
      <c r="P183" s="194">
        <f t="shared" si="11"/>
        <v>0</v>
      </c>
      <c r="Q183" s="194">
        <v>0.0005</v>
      </c>
      <c r="R183" s="194">
        <f t="shared" si="12"/>
        <v>0.001</v>
      </c>
      <c r="S183" s="194">
        <v>0</v>
      </c>
      <c r="T183" s="195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256</v>
      </c>
      <c r="AT183" s="196" t="s">
        <v>189</v>
      </c>
      <c r="AU183" s="196" t="s">
        <v>89</v>
      </c>
      <c r="AY183" s="14" t="s">
        <v>186</v>
      </c>
      <c r="BE183" s="197">
        <f t="shared" si="14"/>
        <v>0</v>
      </c>
      <c r="BF183" s="197">
        <f t="shared" si="15"/>
        <v>0</v>
      </c>
      <c r="BG183" s="197">
        <f t="shared" si="16"/>
        <v>0</v>
      </c>
      <c r="BH183" s="197">
        <f t="shared" si="17"/>
        <v>0</v>
      </c>
      <c r="BI183" s="197">
        <f t="shared" si="18"/>
        <v>0</v>
      </c>
      <c r="BJ183" s="14" t="s">
        <v>87</v>
      </c>
      <c r="BK183" s="197">
        <f t="shared" si="19"/>
        <v>0</v>
      </c>
      <c r="BL183" s="14" t="s">
        <v>256</v>
      </c>
      <c r="BM183" s="196" t="s">
        <v>313</v>
      </c>
    </row>
    <row r="184" spans="1:65" s="2" customFormat="1" ht="16.5" customHeight="1">
      <c r="A184" s="31"/>
      <c r="B184" s="32"/>
      <c r="C184" s="184" t="s">
        <v>322</v>
      </c>
      <c r="D184" s="184" t="s">
        <v>189</v>
      </c>
      <c r="E184" s="185" t="s">
        <v>315</v>
      </c>
      <c r="F184" s="186" t="s">
        <v>316</v>
      </c>
      <c r="G184" s="187" t="s">
        <v>192</v>
      </c>
      <c r="H184" s="188">
        <v>1</v>
      </c>
      <c r="I184" s="189"/>
      <c r="J184" s="190">
        <f t="shared" si="10"/>
        <v>0</v>
      </c>
      <c r="K184" s="191"/>
      <c r="L184" s="36"/>
      <c r="M184" s="192" t="s">
        <v>1</v>
      </c>
      <c r="N184" s="193" t="s">
        <v>44</v>
      </c>
      <c r="O184" s="68"/>
      <c r="P184" s="194">
        <f t="shared" si="11"/>
        <v>0</v>
      </c>
      <c r="Q184" s="194">
        <v>0.00031</v>
      </c>
      <c r="R184" s="194">
        <f t="shared" si="12"/>
        <v>0.00031</v>
      </c>
      <c r="S184" s="194">
        <v>0</v>
      </c>
      <c r="T184" s="195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256</v>
      </c>
      <c r="AT184" s="196" t="s">
        <v>189</v>
      </c>
      <c r="AU184" s="196" t="s">
        <v>89</v>
      </c>
      <c r="AY184" s="14" t="s">
        <v>186</v>
      </c>
      <c r="BE184" s="197">
        <f t="shared" si="14"/>
        <v>0</v>
      </c>
      <c r="BF184" s="197">
        <f t="shared" si="15"/>
        <v>0</v>
      </c>
      <c r="BG184" s="197">
        <f t="shared" si="16"/>
        <v>0</v>
      </c>
      <c r="BH184" s="197">
        <f t="shared" si="17"/>
        <v>0</v>
      </c>
      <c r="BI184" s="197">
        <f t="shared" si="18"/>
        <v>0</v>
      </c>
      <c r="BJ184" s="14" t="s">
        <v>87</v>
      </c>
      <c r="BK184" s="197">
        <f t="shared" si="19"/>
        <v>0</v>
      </c>
      <c r="BL184" s="14" t="s">
        <v>256</v>
      </c>
      <c r="BM184" s="196" t="s">
        <v>317</v>
      </c>
    </row>
    <row r="185" spans="1:65" s="2" customFormat="1" ht="16.5" customHeight="1">
      <c r="A185" s="31"/>
      <c r="B185" s="32"/>
      <c r="C185" s="184" t="s">
        <v>326</v>
      </c>
      <c r="D185" s="184" t="s">
        <v>189</v>
      </c>
      <c r="E185" s="185" t="s">
        <v>323</v>
      </c>
      <c r="F185" s="186" t="s">
        <v>882</v>
      </c>
      <c r="G185" s="187" t="s">
        <v>308</v>
      </c>
      <c r="H185" s="188">
        <v>10</v>
      </c>
      <c r="I185" s="189"/>
      <c r="J185" s="190">
        <f t="shared" si="10"/>
        <v>0</v>
      </c>
      <c r="K185" s="191"/>
      <c r="L185" s="36"/>
      <c r="M185" s="192" t="s">
        <v>1</v>
      </c>
      <c r="N185" s="193" t="s">
        <v>44</v>
      </c>
      <c r="O185" s="68"/>
      <c r="P185" s="194">
        <f t="shared" si="11"/>
        <v>0</v>
      </c>
      <c r="Q185" s="194">
        <v>0.00048</v>
      </c>
      <c r="R185" s="194">
        <f t="shared" si="12"/>
        <v>0.0048000000000000004</v>
      </c>
      <c r="S185" s="194">
        <v>0</v>
      </c>
      <c r="T185" s="195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256</v>
      </c>
      <c r="AT185" s="196" t="s">
        <v>189</v>
      </c>
      <c r="AU185" s="196" t="s">
        <v>89</v>
      </c>
      <c r="AY185" s="14" t="s">
        <v>186</v>
      </c>
      <c r="BE185" s="197">
        <f t="shared" si="14"/>
        <v>0</v>
      </c>
      <c r="BF185" s="197">
        <f t="shared" si="15"/>
        <v>0</v>
      </c>
      <c r="BG185" s="197">
        <f t="shared" si="16"/>
        <v>0</v>
      </c>
      <c r="BH185" s="197">
        <f t="shared" si="17"/>
        <v>0</v>
      </c>
      <c r="BI185" s="197">
        <f t="shared" si="18"/>
        <v>0</v>
      </c>
      <c r="BJ185" s="14" t="s">
        <v>87</v>
      </c>
      <c r="BK185" s="197">
        <f t="shared" si="19"/>
        <v>0</v>
      </c>
      <c r="BL185" s="14" t="s">
        <v>256</v>
      </c>
      <c r="BM185" s="196" t="s">
        <v>883</v>
      </c>
    </row>
    <row r="186" spans="1:65" s="2" customFormat="1" ht="16.5" customHeight="1">
      <c r="A186" s="31"/>
      <c r="B186" s="32"/>
      <c r="C186" s="184" t="s">
        <v>330</v>
      </c>
      <c r="D186" s="184" t="s">
        <v>189</v>
      </c>
      <c r="E186" s="185" t="s">
        <v>339</v>
      </c>
      <c r="F186" s="186" t="s">
        <v>340</v>
      </c>
      <c r="G186" s="187" t="s">
        <v>192</v>
      </c>
      <c r="H186" s="188">
        <v>2</v>
      </c>
      <c r="I186" s="189"/>
      <c r="J186" s="190">
        <f t="shared" si="10"/>
        <v>0</v>
      </c>
      <c r="K186" s="191"/>
      <c r="L186" s="36"/>
      <c r="M186" s="192" t="s">
        <v>1</v>
      </c>
      <c r="N186" s="193" t="s">
        <v>44</v>
      </c>
      <c r="O186" s="68"/>
      <c r="P186" s="194">
        <f t="shared" si="11"/>
        <v>0</v>
      </c>
      <c r="Q186" s="194">
        <v>0</v>
      </c>
      <c r="R186" s="194">
        <f t="shared" si="12"/>
        <v>0</v>
      </c>
      <c r="S186" s="194">
        <v>0</v>
      </c>
      <c r="T186" s="195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256</v>
      </c>
      <c r="AT186" s="196" t="s">
        <v>189</v>
      </c>
      <c r="AU186" s="196" t="s">
        <v>89</v>
      </c>
      <c r="AY186" s="14" t="s">
        <v>186</v>
      </c>
      <c r="BE186" s="197">
        <f t="shared" si="14"/>
        <v>0</v>
      </c>
      <c r="BF186" s="197">
        <f t="shared" si="15"/>
        <v>0</v>
      </c>
      <c r="BG186" s="197">
        <f t="shared" si="16"/>
        <v>0</v>
      </c>
      <c r="BH186" s="197">
        <f t="shared" si="17"/>
        <v>0</v>
      </c>
      <c r="BI186" s="197">
        <f t="shared" si="18"/>
        <v>0</v>
      </c>
      <c r="BJ186" s="14" t="s">
        <v>87</v>
      </c>
      <c r="BK186" s="197">
        <f t="shared" si="19"/>
        <v>0</v>
      </c>
      <c r="BL186" s="14" t="s">
        <v>256</v>
      </c>
      <c r="BM186" s="196" t="s">
        <v>341</v>
      </c>
    </row>
    <row r="187" spans="1:65" s="2" customFormat="1" ht="16.5" customHeight="1">
      <c r="A187" s="31"/>
      <c r="B187" s="32"/>
      <c r="C187" s="184" t="s">
        <v>334</v>
      </c>
      <c r="D187" s="184" t="s">
        <v>189</v>
      </c>
      <c r="E187" s="185" t="s">
        <v>343</v>
      </c>
      <c r="F187" s="186" t="s">
        <v>344</v>
      </c>
      <c r="G187" s="187" t="s">
        <v>192</v>
      </c>
      <c r="H187" s="188">
        <v>1</v>
      </c>
      <c r="I187" s="189"/>
      <c r="J187" s="190">
        <f t="shared" si="10"/>
        <v>0</v>
      </c>
      <c r="K187" s="191"/>
      <c r="L187" s="36"/>
      <c r="M187" s="192" t="s">
        <v>1</v>
      </c>
      <c r="N187" s="193" t="s">
        <v>44</v>
      </c>
      <c r="O187" s="68"/>
      <c r="P187" s="194">
        <f t="shared" si="11"/>
        <v>0</v>
      </c>
      <c r="Q187" s="194">
        <v>0.00017</v>
      </c>
      <c r="R187" s="194">
        <f t="shared" si="12"/>
        <v>0.00017</v>
      </c>
      <c r="S187" s="194">
        <v>0</v>
      </c>
      <c r="T187" s="195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256</v>
      </c>
      <c r="AT187" s="196" t="s">
        <v>189</v>
      </c>
      <c r="AU187" s="196" t="s">
        <v>89</v>
      </c>
      <c r="AY187" s="14" t="s">
        <v>186</v>
      </c>
      <c r="BE187" s="197">
        <f t="shared" si="14"/>
        <v>0</v>
      </c>
      <c r="BF187" s="197">
        <f t="shared" si="15"/>
        <v>0</v>
      </c>
      <c r="BG187" s="197">
        <f t="shared" si="16"/>
        <v>0</v>
      </c>
      <c r="BH187" s="197">
        <f t="shared" si="17"/>
        <v>0</v>
      </c>
      <c r="BI187" s="197">
        <f t="shared" si="18"/>
        <v>0</v>
      </c>
      <c r="BJ187" s="14" t="s">
        <v>87</v>
      </c>
      <c r="BK187" s="197">
        <f t="shared" si="19"/>
        <v>0</v>
      </c>
      <c r="BL187" s="14" t="s">
        <v>256</v>
      </c>
      <c r="BM187" s="196" t="s">
        <v>345</v>
      </c>
    </row>
    <row r="188" spans="1:65" s="2" customFormat="1" ht="16.5" customHeight="1">
      <c r="A188" s="31"/>
      <c r="B188" s="32"/>
      <c r="C188" s="184" t="s">
        <v>338</v>
      </c>
      <c r="D188" s="184" t="s">
        <v>189</v>
      </c>
      <c r="E188" s="185" t="s">
        <v>347</v>
      </c>
      <c r="F188" s="186" t="s">
        <v>348</v>
      </c>
      <c r="G188" s="187" t="s">
        <v>308</v>
      </c>
      <c r="H188" s="188">
        <v>10</v>
      </c>
      <c r="I188" s="189"/>
      <c r="J188" s="190">
        <f t="shared" si="10"/>
        <v>0</v>
      </c>
      <c r="K188" s="191"/>
      <c r="L188" s="36"/>
      <c r="M188" s="192" t="s">
        <v>1</v>
      </c>
      <c r="N188" s="193" t="s">
        <v>44</v>
      </c>
      <c r="O188" s="68"/>
      <c r="P188" s="194">
        <f t="shared" si="11"/>
        <v>0</v>
      </c>
      <c r="Q188" s="194">
        <v>0</v>
      </c>
      <c r="R188" s="194">
        <f t="shared" si="12"/>
        <v>0</v>
      </c>
      <c r="S188" s="194">
        <v>0</v>
      </c>
      <c r="T188" s="195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256</v>
      </c>
      <c r="AT188" s="196" t="s">
        <v>189</v>
      </c>
      <c r="AU188" s="196" t="s">
        <v>89</v>
      </c>
      <c r="AY188" s="14" t="s">
        <v>186</v>
      </c>
      <c r="BE188" s="197">
        <f t="shared" si="14"/>
        <v>0</v>
      </c>
      <c r="BF188" s="197">
        <f t="shared" si="15"/>
        <v>0</v>
      </c>
      <c r="BG188" s="197">
        <f t="shared" si="16"/>
        <v>0</v>
      </c>
      <c r="BH188" s="197">
        <f t="shared" si="17"/>
        <v>0</v>
      </c>
      <c r="BI188" s="197">
        <f t="shared" si="18"/>
        <v>0</v>
      </c>
      <c r="BJ188" s="14" t="s">
        <v>87</v>
      </c>
      <c r="BK188" s="197">
        <f t="shared" si="19"/>
        <v>0</v>
      </c>
      <c r="BL188" s="14" t="s">
        <v>256</v>
      </c>
      <c r="BM188" s="196" t="s">
        <v>349</v>
      </c>
    </row>
    <row r="189" spans="1:65" s="2" customFormat="1" ht="16.5" customHeight="1">
      <c r="A189" s="31"/>
      <c r="B189" s="32"/>
      <c r="C189" s="184" t="s">
        <v>342</v>
      </c>
      <c r="D189" s="184" t="s">
        <v>189</v>
      </c>
      <c r="E189" s="185" t="s">
        <v>351</v>
      </c>
      <c r="F189" s="186" t="s">
        <v>352</v>
      </c>
      <c r="G189" s="187" t="s">
        <v>270</v>
      </c>
      <c r="H189" s="188">
        <v>0.006</v>
      </c>
      <c r="I189" s="189"/>
      <c r="J189" s="190">
        <f t="shared" si="10"/>
        <v>0</v>
      </c>
      <c r="K189" s="191"/>
      <c r="L189" s="36"/>
      <c r="M189" s="192" t="s">
        <v>1</v>
      </c>
      <c r="N189" s="193" t="s">
        <v>44</v>
      </c>
      <c r="O189" s="68"/>
      <c r="P189" s="194">
        <f t="shared" si="11"/>
        <v>0</v>
      </c>
      <c r="Q189" s="194">
        <v>0</v>
      </c>
      <c r="R189" s="194">
        <f t="shared" si="12"/>
        <v>0</v>
      </c>
      <c r="S189" s="194">
        <v>0</v>
      </c>
      <c r="T189" s="195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256</v>
      </c>
      <c r="AT189" s="196" t="s">
        <v>189</v>
      </c>
      <c r="AU189" s="196" t="s">
        <v>89</v>
      </c>
      <c r="AY189" s="14" t="s">
        <v>186</v>
      </c>
      <c r="BE189" s="197">
        <f t="shared" si="14"/>
        <v>0</v>
      </c>
      <c r="BF189" s="197">
        <f t="shared" si="15"/>
        <v>0</v>
      </c>
      <c r="BG189" s="197">
        <f t="shared" si="16"/>
        <v>0</v>
      </c>
      <c r="BH189" s="197">
        <f t="shared" si="17"/>
        <v>0</v>
      </c>
      <c r="BI189" s="197">
        <f t="shared" si="18"/>
        <v>0</v>
      </c>
      <c r="BJ189" s="14" t="s">
        <v>87</v>
      </c>
      <c r="BK189" s="197">
        <f t="shared" si="19"/>
        <v>0</v>
      </c>
      <c r="BL189" s="14" t="s">
        <v>256</v>
      </c>
      <c r="BM189" s="196" t="s">
        <v>353</v>
      </c>
    </row>
    <row r="190" spans="1:65" s="2" customFormat="1" ht="16.5" customHeight="1">
      <c r="A190" s="31"/>
      <c r="B190" s="32"/>
      <c r="C190" s="184" t="s">
        <v>346</v>
      </c>
      <c r="D190" s="184" t="s">
        <v>189</v>
      </c>
      <c r="E190" s="185" t="s">
        <v>355</v>
      </c>
      <c r="F190" s="186" t="s">
        <v>356</v>
      </c>
      <c r="G190" s="187" t="s">
        <v>270</v>
      </c>
      <c r="H190" s="188">
        <v>0.006</v>
      </c>
      <c r="I190" s="189"/>
      <c r="J190" s="190">
        <f t="shared" si="10"/>
        <v>0</v>
      </c>
      <c r="K190" s="191"/>
      <c r="L190" s="36"/>
      <c r="M190" s="192" t="s">
        <v>1</v>
      </c>
      <c r="N190" s="193" t="s">
        <v>44</v>
      </c>
      <c r="O190" s="68"/>
      <c r="P190" s="194">
        <f t="shared" si="11"/>
        <v>0</v>
      </c>
      <c r="Q190" s="194">
        <v>0</v>
      </c>
      <c r="R190" s="194">
        <f t="shared" si="12"/>
        <v>0</v>
      </c>
      <c r="S190" s="194">
        <v>0</v>
      </c>
      <c r="T190" s="195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256</v>
      </c>
      <c r="AT190" s="196" t="s">
        <v>189</v>
      </c>
      <c r="AU190" s="196" t="s">
        <v>89</v>
      </c>
      <c r="AY190" s="14" t="s">
        <v>186</v>
      </c>
      <c r="BE190" s="197">
        <f t="shared" si="14"/>
        <v>0</v>
      </c>
      <c r="BF190" s="197">
        <f t="shared" si="15"/>
        <v>0</v>
      </c>
      <c r="BG190" s="197">
        <f t="shared" si="16"/>
        <v>0</v>
      </c>
      <c r="BH190" s="197">
        <f t="shared" si="17"/>
        <v>0</v>
      </c>
      <c r="BI190" s="197">
        <f t="shared" si="18"/>
        <v>0</v>
      </c>
      <c r="BJ190" s="14" t="s">
        <v>87</v>
      </c>
      <c r="BK190" s="197">
        <f t="shared" si="19"/>
        <v>0</v>
      </c>
      <c r="BL190" s="14" t="s">
        <v>256</v>
      </c>
      <c r="BM190" s="196" t="s">
        <v>357</v>
      </c>
    </row>
    <row r="191" spans="1:65" s="2" customFormat="1" ht="16.5" customHeight="1">
      <c r="A191" s="31"/>
      <c r="B191" s="32"/>
      <c r="C191" s="184" t="s">
        <v>350</v>
      </c>
      <c r="D191" s="184" t="s">
        <v>189</v>
      </c>
      <c r="E191" s="185" t="s">
        <v>359</v>
      </c>
      <c r="F191" s="186" t="s">
        <v>360</v>
      </c>
      <c r="G191" s="187" t="s">
        <v>270</v>
      </c>
      <c r="H191" s="188">
        <v>0.006</v>
      </c>
      <c r="I191" s="189"/>
      <c r="J191" s="190">
        <f t="shared" si="10"/>
        <v>0</v>
      </c>
      <c r="K191" s="191"/>
      <c r="L191" s="36"/>
      <c r="M191" s="192" t="s">
        <v>1</v>
      </c>
      <c r="N191" s="193" t="s">
        <v>44</v>
      </c>
      <c r="O191" s="68"/>
      <c r="P191" s="194">
        <f t="shared" si="11"/>
        <v>0</v>
      </c>
      <c r="Q191" s="194">
        <v>0</v>
      </c>
      <c r="R191" s="194">
        <f t="shared" si="12"/>
        <v>0</v>
      </c>
      <c r="S191" s="194">
        <v>0</v>
      </c>
      <c r="T191" s="195">
        <f t="shared" si="1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256</v>
      </c>
      <c r="AT191" s="196" t="s">
        <v>189</v>
      </c>
      <c r="AU191" s="196" t="s">
        <v>89</v>
      </c>
      <c r="AY191" s="14" t="s">
        <v>186</v>
      </c>
      <c r="BE191" s="197">
        <f t="shared" si="14"/>
        <v>0</v>
      </c>
      <c r="BF191" s="197">
        <f t="shared" si="15"/>
        <v>0</v>
      </c>
      <c r="BG191" s="197">
        <f t="shared" si="16"/>
        <v>0</v>
      </c>
      <c r="BH191" s="197">
        <f t="shared" si="17"/>
        <v>0</v>
      </c>
      <c r="BI191" s="197">
        <f t="shared" si="18"/>
        <v>0</v>
      </c>
      <c r="BJ191" s="14" t="s">
        <v>87</v>
      </c>
      <c r="BK191" s="197">
        <f t="shared" si="19"/>
        <v>0</v>
      </c>
      <c r="BL191" s="14" t="s">
        <v>256</v>
      </c>
      <c r="BM191" s="196" t="s">
        <v>361</v>
      </c>
    </row>
    <row r="192" spans="2:63" s="12" customFormat="1" ht="22.9" customHeight="1">
      <c r="B192" s="168"/>
      <c r="C192" s="169"/>
      <c r="D192" s="170" t="s">
        <v>78</v>
      </c>
      <c r="E192" s="182" t="s">
        <v>362</v>
      </c>
      <c r="F192" s="182" t="s">
        <v>363</v>
      </c>
      <c r="G192" s="169"/>
      <c r="H192" s="169"/>
      <c r="I192" s="172"/>
      <c r="J192" s="183">
        <f>BK192</f>
        <v>0</v>
      </c>
      <c r="K192" s="169"/>
      <c r="L192" s="174"/>
      <c r="M192" s="175"/>
      <c r="N192" s="176"/>
      <c r="O192" s="176"/>
      <c r="P192" s="177">
        <f>SUM(P193:P207)</f>
        <v>0</v>
      </c>
      <c r="Q192" s="176"/>
      <c r="R192" s="177">
        <f>SUM(R193:R207)</f>
        <v>0.025920000000000002</v>
      </c>
      <c r="S192" s="176"/>
      <c r="T192" s="178">
        <f>SUM(T193:T207)</f>
        <v>0.013309999999999999</v>
      </c>
      <c r="AR192" s="179" t="s">
        <v>89</v>
      </c>
      <c r="AT192" s="180" t="s">
        <v>78</v>
      </c>
      <c r="AU192" s="180" t="s">
        <v>87</v>
      </c>
      <c r="AY192" s="179" t="s">
        <v>186</v>
      </c>
      <c r="BK192" s="181">
        <f>SUM(BK193:BK207)</f>
        <v>0</v>
      </c>
    </row>
    <row r="193" spans="1:65" s="2" customFormat="1" ht="16.5" customHeight="1">
      <c r="A193" s="31"/>
      <c r="B193" s="32"/>
      <c r="C193" s="184" t="s">
        <v>354</v>
      </c>
      <c r="D193" s="184" t="s">
        <v>189</v>
      </c>
      <c r="E193" s="185" t="s">
        <v>365</v>
      </c>
      <c r="F193" s="186" t="s">
        <v>366</v>
      </c>
      <c r="G193" s="187" t="s">
        <v>308</v>
      </c>
      <c r="H193" s="188">
        <v>6</v>
      </c>
      <c r="I193" s="189"/>
      <c r="J193" s="190">
        <f aca="true" t="shared" si="20" ref="J193:J207">ROUND(I193*H193,1)</f>
        <v>0</v>
      </c>
      <c r="K193" s="191"/>
      <c r="L193" s="36"/>
      <c r="M193" s="192" t="s">
        <v>1</v>
      </c>
      <c r="N193" s="193" t="s">
        <v>44</v>
      </c>
      <c r="O193" s="68"/>
      <c r="P193" s="194">
        <f aca="true" t="shared" si="21" ref="P193:P207">O193*H193</f>
        <v>0</v>
      </c>
      <c r="Q193" s="194">
        <v>0</v>
      </c>
      <c r="R193" s="194">
        <f aca="true" t="shared" si="22" ref="R193:R207">Q193*H193</f>
        <v>0</v>
      </c>
      <c r="S193" s="194">
        <v>0.00213</v>
      </c>
      <c r="T193" s="195">
        <f aca="true" t="shared" si="23" ref="T193:T207">S193*H193</f>
        <v>0.01278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256</v>
      </c>
      <c r="AT193" s="196" t="s">
        <v>189</v>
      </c>
      <c r="AU193" s="196" t="s">
        <v>89</v>
      </c>
      <c r="AY193" s="14" t="s">
        <v>186</v>
      </c>
      <c r="BE193" s="197">
        <f aca="true" t="shared" si="24" ref="BE193:BE207">IF(N193="základní",J193,0)</f>
        <v>0</v>
      </c>
      <c r="BF193" s="197">
        <f aca="true" t="shared" si="25" ref="BF193:BF207">IF(N193="snížená",J193,0)</f>
        <v>0</v>
      </c>
      <c r="BG193" s="197">
        <f aca="true" t="shared" si="26" ref="BG193:BG207">IF(N193="zákl. přenesená",J193,0)</f>
        <v>0</v>
      </c>
      <c r="BH193" s="197">
        <f aca="true" t="shared" si="27" ref="BH193:BH207">IF(N193="sníž. přenesená",J193,0)</f>
        <v>0</v>
      </c>
      <c r="BI193" s="197">
        <f aca="true" t="shared" si="28" ref="BI193:BI207">IF(N193="nulová",J193,0)</f>
        <v>0</v>
      </c>
      <c r="BJ193" s="14" t="s">
        <v>87</v>
      </c>
      <c r="BK193" s="197">
        <f aca="true" t="shared" si="29" ref="BK193:BK207">ROUND(I193*H193,1)</f>
        <v>0</v>
      </c>
      <c r="BL193" s="14" t="s">
        <v>256</v>
      </c>
      <c r="BM193" s="196" t="s">
        <v>367</v>
      </c>
    </row>
    <row r="194" spans="1:65" s="2" customFormat="1" ht="16.5" customHeight="1">
      <c r="A194" s="31"/>
      <c r="B194" s="32"/>
      <c r="C194" s="184" t="s">
        <v>358</v>
      </c>
      <c r="D194" s="184" t="s">
        <v>189</v>
      </c>
      <c r="E194" s="185" t="s">
        <v>369</v>
      </c>
      <c r="F194" s="186" t="s">
        <v>370</v>
      </c>
      <c r="G194" s="187" t="s">
        <v>371</v>
      </c>
      <c r="H194" s="188">
        <v>2</v>
      </c>
      <c r="I194" s="189"/>
      <c r="J194" s="190">
        <f t="shared" si="20"/>
        <v>0</v>
      </c>
      <c r="K194" s="191"/>
      <c r="L194" s="36"/>
      <c r="M194" s="192" t="s">
        <v>1</v>
      </c>
      <c r="N194" s="193" t="s">
        <v>44</v>
      </c>
      <c r="O194" s="68"/>
      <c r="P194" s="194">
        <f t="shared" si="21"/>
        <v>0</v>
      </c>
      <c r="Q194" s="194">
        <v>0.00524</v>
      </c>
      <c r="R194" s="194">
        <f t="shared" si="22"/>
        <v>0.01048</v>
      </c>
      <c r="S194" s="194">
        <v>0</v>
      </c>
      <c r="T194" s="195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256</v>
      </c>
      <c r="AT194" s="196" t="s">
        <v>189</v>
      </c>
      <c r="AU194" s="196" t="s">
        <v>89</v>
      </c>
      <c r="AY194" s="14" t="s">
        <v>186</v>
      </c>
      <c r="BE194" s="197">
        <f t="shared" si="24"/>
        <v>0</v>
      </c>
      <c r="BF194" s="197">
        <f t="shared" si="25"/>
        <v>0</v>
      </c>
      <c r="BG194" s="197">
        <f t="shared" si="26"/>
        <v>0</v>
      </c>
      <c r="BH194" s="197">
        <f t="shared" si="27"/>
        <v>0</v>
      </c>
      <c r="BI194" s="197">
        <f t="shared" si="28"/>
        <v>0</v>
      </c>
      <c r="BJ194" s="14" t="s">
        <v>87</v>
      </c>
      <c r="BK194" s="197">
        <f t="shared" si="29"/>
        <v>0</v>
      </c>
      <c r="BL194" s="14" t="s">
        <v>256</v>
      </c>
      <c r="BM194" s="196" t="s">
        <v>372</v>
      </c>
    </row>
    <row r="195" spans="1:65" s="2" customFormat="1" ht="16.5" customHeight="1">
      <c r="A195" s="31"/>
      <c r="B195" s="32"/>
      <c r="C195" s="184" t="s">
        <v>364</v>
      </c>
      <c r="D195" s="184" t="s">
        <v>189</v>
      </c>
      <c r="E195" s="185" t="s">
        <v>374</v>
      </c>
      <c r="F195" s="186" t="s">
        <v>375</v>
      </c>
      <c r="G195" s="187" t="s">
        <v>192</v>
      </c>
      <c r="H195" s="188">
        <v>2</v>
      </c>
      <c r="I195" s="189"/>
      <c r="J195" s="190">
        <f t="shared" si="20"/>
        <v>0</v>
      </c>
      <c r="K195" s="191"/>
      <c r="L195" s="36"/>
      <c r="M195" s="192" t="s">
        <v>1</v>
      </c>
      <c r="N195" s="193" t="s">
        <v>44</v>
      </c>
      <c r="O195" s="68"/>
      <c r="P195" s="194">
        <f t="shared" si="21"/>
        <v>0</v>
      </c>
      <c r="Q195" s="194">
        <v>0.0012</v>
      </c>
      <c r="R195" s="194">
        <f t="shared" si="22"/>
        <v>0.0024</v>
      </c>
      <c r="S195" s="194">
        <v>0</v>
      </c>
      <c r="T195" s="195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256</v>
      </c>
      <c r="AT195" s="196" t="s">
        <v>189</v>
      </c>
      <c r="AU195" s="196" t="s">
        <v>89</v>
      </c>
      <c r="AY195" s="14" t="s">
        <v>186</v>
      </c>
      <c r="BE195" s="197">
        <f t="shared" si="24"/>
        <v>0</v>
      </c>
      <c r="BF195" s="197">
        <f t="shared" si="25"/>
        <v>0</v>
      </c>
      <c r="BG195" s="197">
        <f t="shared" si="26"/>
        <v>0</v>
      </c>
      <c r="BH195" s="197">
        <f t="shared" si="27"/>
        <v>0</v>
      </c>
      <c r="BI195" s="197">
        <f t="shared" si="28"/>
        <v>0</v>
      </c>
      <c r="BJ195" s="14" t="s">
        <v>87</v>
      </c>
      <c r="BK195" s="197">
        <f t="shared" si="29"/>
        <v>0</v>
      </c>
      <c r="BL195" s="14" t="s">
        <v>256</v>
      </c>
      <c r="BM195" s="196" t="s">
        <v>376</v>
      </c>
    </row>
    <row r="196" spans="1:65" s="2" customFormat="1" ht="16.5" customHeight="1">
      <c r="A196" s="31"/>
      <c r="B196" s="32"/>
      <c r="C196" s="184" t="s">
        <v>368</v>
      </c>
      <c r="D196" s="184" t="s">
        <v>189</v>
      </c>
      <c r="E196" s="185" t="s">
        <v>378</v>
      </c>
      <c r="F196" s="186" t="s">
        <v>379</v>
      </c>
      <c r="G196" s="187" t="s">
        <v>308</v>
      </c>
      <c r="H196" s="188">
        <v>12</v>
      </c>
      <c r="I196" s="189"/>
      <c r="J196" s="190">
        <f t="shared" si="20"/>
        <v>0</v>
      </c>
      <c r="K196" s="191"/>
      <c r="L196" s="36"/>
      <c r="M196" s="192" t="s">
        <v>1</v>
      </c>
      <c r="N196" s="193" t="s">
        <v>44</v>
      </c>
      <c r="O196" s="68"/>
      <c r="P196" s="194">
        <f t="shared" si="21"/>
        <v>0</v>
      </c>
      <c r="Q196" s="194">
        <v>0.00084</v>
      </c>
      <c r="R196" s="194">
        <f t="shared" si="22"/>
        <v>0.01008</v>
      </c>
      <c r="S196" s="194">
        <v>0</v>
      </c>
      <c r="T196" s="195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256</v>
      </c>
      <c r="AT196" s="196" t="s">
        <v>189</v>
      </c>
      <c r="AU196" s="196" t="s">
        <v>89</v>
      </c>
      <c r="AY196" s="14" t="s">
        <v>186</v>
      </c>
      <c r="BE196" s="197">
        <f t="shared" si="24"/>
        <v>0</v>
      </c>
      <c r="BF196" s="197">
        <f t="shared" si="25"/>
        <v>0</v>
      </c>
      <c r="BG196" s="197">
        <f t="shared" si="26"/>
        <v>0</v>
      </c>
      <c r="BH196" s="197">
        <f t="shared" si="27"/>
        <v>0</v>
      </c>
      <c r="BI196" s="197">
        <f t="shared" si="28"/>
        <v>0</v>
      </c>
      <c r="BJ196" s="14" t="s">
        <v>87</v>
      </c>
      <c r="BK196" s="197">
        <f t="shared" si="29"/>
        <v>0</v>
      </c>
      <c r="BL196" s="14" t="s">
        <v>256</v>
      </c>
      <c r="BM196" s="196" t="s">
        <v>380</v>
      </c>
    </row>
    <row r="197" spans="1:65" s="2" customFormat="1" ht="16.5" customHeight="1">
      <c r="A197" s="31"/>
      <c r="B197" s="32"/>
      <c r="C197" s="184" t="s">
        <v>373</v>
      </c>
      <c r="D197" s="184" t="s">
        <v>189</v>
      </c>
      <c r="E197" s="185" t="s">
        <v>390</v>
      </c>
      <c r="F197" s="186" t="s">
        <v>391</v>
      </c>
      <c r="G197" s="187" t="s">
        <v>192</v>
      </c>
      <c r="H197" s="188">
        <v>6</v>
      </c>
      <c r="I197" s="189"/>
      <c r="J197" s="190">
        <f t="shared" si="20"/>
        <v>0</v>
      </c>
      <c r="K197" s="191"/>
      <c r="L197" s="36"/>
      <c r="M197" s="192" t="s">
        <v>1</v>
      </c>
      <c r="N197" s="193" t="s">
        <v>44</v>
      </c>
      <c r="O197" s="68"/>
      <c r="P197" s="194">
        <f t="shared" si="21"/>
        <v>0</v>
      </c>
      <c r="Q197" s="194">
        <v>8E-05</v>
      </c>
      <c r="R197" s="194">
        <f t="shared" si="22"/>
        <v>0.00048000000000000007</v>
      </c>
      <c r="S197" s="194">
        <v>0</v>
      </c>
      <c r="T197" s="195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256</v>
      </c>
      <c r="AT197" s="196" t="s">
        <v>189</v>
      </c>
      <c r="AU197" s="196" t="s">
        <v>89</v>
      </c>
      <c r="AY197" s="14" t="s">
        <v>186</v>
      </c>
      <c r="BE197" s="197">
        <f t="shared" si="24"/>
        <v>0</v>
      </c>
      <c r="BF197" s="197">
        <f t="shared" si="25"/>
        <v>0</v>
      </c>
      <c r="BG197" s="197">
        <f t="shared" si="26"/>
        <v>0</v>
      </c>
      <c r="BH197" s="197">
        <f t="shared" si="27"/>
        <v>0</v>
      </c>
      <c r="BI197" s="197">
        <f t="shared" si="28"/>
        <v>0</v>
      </c>
      <c r="BJ197" s="14" t="s">
        <v>87</v>
      </c>
      <c r="BK197" s="197">
        <f t="shared" si="29"/>
        <v>0</v>
      </c>
      <c r="BL197" s="14" t="s">
        <v>256</v>
      </c>
      <c r="BM197" s="196" t="s">
        <v>392</v>
      </c>
    </row>
    <row r="198" spans="1:65" s="2" customFormat="1" ht="21.75" customHeight="1">
      <c r="A198" s="31"/>
      <c r="B198" s="32"/>
      <c r="C198" s="184" t="s">
        <v>377</v>
      </c>
      <c r="D198" s="184" t="s">
        <v>189</v>
      </c>
      <c r="E198" s="185" t="s">
        <v>394</v>
      </c>
      <c r="F198" s="186" t="s">
        <v>395</v>
      </c>
      <c r="G198" s="187" t="s">
        <v>308</v>
      </c>
      <c r="H198" s="188">
        <v>12</v>
      </c>
      <c r="I198" s="189"/>
      <c r="J198" s="190">
        <f t="shared" si="20"/>
        <v>0</v>
      </c>
      <c r="K198" s="191"/>
      <c r="L198" s="36"/>
      <c r="M198" s="192" t="s">
        <v>1</v>
      </c>
      <c r="N198" s="193" t="s">
        <v>44</v>
      </c>
      <c r="O198" s="68"/>
      <c r="P198" s="194">
        <f t="shared" si="21"/>
        <v>0</v>
      </c>
      <c r="Q198" s="194">
        <v>5E-05</v>
      </c>
      <c r="R198" s="194">
        <f t="shared" si="22"/>
        <v>0.0006000000000000001</v>
      </c>
      <c r="S198" s="194">
        <v>0</v>
      </c>
      <c r="T198" s="195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256</v>
      </c>
      <c r="AT198" s="196" t="s">
        <v>189</v>
      </c>
      <c r="AU198" s="196" t="s">
        <v>89</v>
      </c>
      <c r="AY198" s="14" t="s">
        <v>186</v>
      </c>
      <c r="BE198" s="197">
        <f t="shared" si="24"/>
        <v>0</v>
      </c>
      <c r="BF198" s="197">
        <f t="shared" si="25"/>
        <v>0</v>
      </c>
      <c r="BG198" s="197">
        <f t="shared" si="26"/>
        <v>0</v>
      </c>
      <c r="BH198" s="197">
        <f t="shared" si="27"/>
        <v>0</v>
      </c>
      <c r="BI198" s="197">
        <f t="shared" si="28"/>
        <v>0</v>
      </c>
      <c r="BJ198" s="14" t="s">
        <v>87</v>
      </c>
      <c r="BK198" s="197">
        <f t="shared" si="29"/>
        <v>0</v>
      </c>
      <c r="BL198" s="14" t="s">
        <v>256</v>
      </c>
      <c r="BM198" s="196" t="s">
        <v>396</v>
      </c>
    </row>
    <row r="199" spans="1:65" s="2" customFormat="1" ht="16.5" customHeight="1">
      <c r="A199" s="31"/>
      <c r="B199" s="32"/>
      <c r="C199" s="184" t="s">
        <v>381</v>
      </c>
      <c r="D199" s="184" t="s">
        <v>189</v>
      </c>
      <c r="E199" s="185" t="s">
        <v>402</v>
      </c>
      <c r="F199" s="186" t="s">
        <v>403</v>
      </c>
      <c r="G199" s="187" t="s">
        <v>192</v>
      </c>
      <c r="H199" s="188">
        <v>4</v>
      </c>
      <c r="I199" s="189"/>
      <c r="J199" s="190">
        <f t="shared" si="20"/>
        <v>0</v>
      </c>
      <c r="K199" s="191"/>
      <c r="L199" s="36"/>
      <c r="M199" s="192" t="s">
        <v>1</v>
      </c>
      <c r="N199" s="193" t="s">
        <v>44</v>
      </c>
      <c r="O199" s="68"/>
      <c r="P199" s="194">
        <f t="shared" si="21"/>
        <v>0</v>
      </c>
      <c r="Q199" s="194">
        <v>0</v>
      </c>
      <c r="R199" s="194">
        <f t="shared" si="22"/>
        <v>0</v>
      </c>
      <c r="S199" s="194">
        <v>0</v>
      </c>
      <c r="T199" s="195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256</v>
      </c>
      <c r="AT199" s="196" t="s">
        <v>189</v>
      </c>
      <c r="AU199" s="196" t="s">
        <v>89</v>
      </c>
      <c r="AY199" s="14" t="s">
        <v>186</v>
      </c>
      <c r="BE199" s="197">
        <f t="shared" si="24"/>
        <v>0</v>
      </c>
      <c r="BF199" s="197">
        <f t="shared" si="25"/>
        <v>0</v>
      </c>
      <c r="BG199" s="197">
        <f t="shared" si="26"/>
        <v>0</v>
      </c>
      <c r="BH199" s="197">
        <f t="shared" si="27"/>
        <v>0</v>
      </c>
      <c r="BI199" s="197">
        <f t="shared" si="28"/>
        <v>0</v>
      </c>
      <c r="BJ199" s="14" t="s">
        <v>87</v>
      </c>
      <c r="BK199" s="197">
        <f t="shared" si="29"/>
        <v>0</v>
      </c>
      <c r="BL199" s="14" t="s">
        <v>256</v>
      </c>
      <c r="BM199" s="196" t="s">
        <v>404</v>
      </c>
    </row>
    <row r="200" spans="1:65" s="2" customFormat="1" ht="16.5" customHeight="1">
      <c r="A200" s="31"/>
      <c r="B200" s="32"/>
      <c r="C200" s="184" t="s">
        <v>385</v>
      </c>
      <c r="D200" s="184" t="s">
        <v>189</v>
      </c>
      <c r="E200" s="185" t="s">
        <v>406</v>
      </c>
      <c r="F200" s="186" t="s">
        <v>407</v>
      </c>
      <c r="G200" s="187" t="s">
        <v>192</v>
      </c>
      <c r="H200" s="188">
        <v>2</v>
      </c>
      <c r="I200" s="189"/>
      <c r="J200" s="190">
        <f t="shared" si="20"/>
        <v>0</v>
      </c>
      <c r="K200" s="191"/>
      <c r="L200" s="36"/>
      <c r="M200" s="192" t="s">
        <v>1</v>
      </c>
      <c r="N200" s="193" t="s">
        <v>44</v>
      </c>
      <c r="O200" s="68"/>
      <c r="P200" s="194">
        <f t="shared" si="21"/>
        <v>0</v>
      </c>
      <c r="Q200" s="194">
        <v>0</v>
      </c>
      <c r="R200" s="194">
        <f t="shared" si="22"/>
        <v>0</v>
      </c>
      <c r="S200" s="194">
        <v>0</v>
      </c>
      <c r="T200" s="195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256</v>
      </c>
      <c r="AT200" s="196" t="s">
        <v>189</v>
      </c>
      <c r="AU200" s="196" t="s">
        <v>89</v>
      </c>
      <c r="AY200" s="14" t="s">
        <v>186</v>
      </c>
      <c r="BE200" s="197">
        <f t="shared" si="24"/>
        <v>0</v>
      </c>
      <c r="BF200" s="197">
        <f t="shared" si="25"/>
        <v>0</v>
      </c>
      <c r="BG200" s="197">
        <f t="shared" si="26"/>
        <v>0</v>
      </c>
      <c r="BH200" s="197">
        <f t="shared" si="27"/>
        <v>0</v>
      </c>
      <c r="BI200" s="197">
        <f t="shared" si="28"/>
        <v>0</v>
      </c>
      <c r="BJ200" s="14" t="s">
        <v>87</v>
      </c>
      <c r="BK200" s="197">
        <f t="shared" si="29"/>
        <v>0</v>
      </c>
      <c r="BL200" s="14" t="s">
        <v>256</v>
      </c>
      <c r="BM200" s="196" t="s">
        <v>408</v>
      </c>
    </row>
    <row r="201" spans="1:65" s="2" customFormat="1" ht="16.5" customHeight="1">
      <c r="A201" s="31"/>
      <c r="B201" s="32"/>
      <c r="C201" s="184" t="s">
        <v>389</v>
      </c>
      <c r="D201" s="184" t="s">
        <v>189</v>
      </c>
      <c r="E201" s="185" t="s">
        <v>410</v>
      </c>
      <c r="F201" s="186" t="s">
        <v>411</v>
      </c>
      <c r="G201" s="187" t="s">
        <v>192</v>
      </c>
      <c r="H201" s="188">
        <v>4</v>
      </c>
      <c r="I201" s="189"/>
      <c r="J201" s="190">
        <f t="shared" si="20"/>
        <v>0</v>
      </c>
      <c r="K201" s="191"/>
      <c r="L201" s="36"/>
      <c r="M201" s="192" t="s">
        <v>1</v>
      </c>
      <c r="N201" s="193" t="s">
        <v>44</v>
      </c>
      <c r="O201" s="68"/>
      <c r="P201" s="194">
        <f t="shared" si="21"/>
        <v>0</v>
      </c>
      <c r="Q201" s="194">
        <v>0.00017</v>
      </c>
      <c r="R201" s="194">
        <f t="shared" si="22"/>
        <v>0.00068</v>
      </c>
      <c r="S201" s="194">
        <v>0</v>
      </c>
      <c r="T201" s="195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256</v>
      </c>
      <c r="AT201" s="196" t="s">
        <v>189</v>
      </c>
      <c r="AU201" s="196" t="s">
        <v>89</v>
      </c>
      <c r="AY201" s="14" t="s">
        <v>186</v>
      </c>
      <c r="BE201" s="197">
        <f t="shared" si="24"/>
        <v>0</v>
      </c>
      <c r="BF201" s="197">
        <f t="shared" si="25"/>
        <v>0</v>
      </c>
      <c r="BG201" s="197">
        <f t="shared" si="26"/>
        <v>0</v>
      </c>
      <c r="BH201" s="197">
        <f t="shared" si="27"/>
        <v>0</v>
      </c>
      <c r="BI201" s="197">
        <f t="shared" si="28"/>
        <v>0</v>
      </c>
      <c r="BJ201" s="14" t="s">
        <v>87</v>
      </c>
      <c r="BK201" s="197">
        <f t="shared" si="29"/>
        <v>0</v>
      </c>
      <c r="BL201" s="14" t="s">
        <v>256</v>
      </c>
      <c r="BM201" s="196" t="s">
        <v>412</v>
      </c>
    </row>
    <row r="202" spans="1:65" s="2" customFormat="1" ht="16.5" customHeight="1">
      <c r="A202" s="31"/>
      <c r="B202" s="32"/>
      <c r="C202" s="184" t="s">
        <v>393</v>
      </c>
      <c r="D202" s="184" t="s">
        <v>189</v>
      </c>
      <c r="E202" s="185" t="s">
        <v>414</v>
      </c>
      <c r="F202" s="186" t="s">
        <v>415</v>
      </c>
      <c r="G202" s="187" t="s">
        <v>192</v>
      </c>
      <c r="H202" s="188">
        <v>1</v>
      </c>
      <c r="I202" s="189"/>
      <c r="J202" s="190">
        <f t="shared" si="20"/>
        <v>0</v>
      </c>
      <c r="K202" s="191"/>
      <c r="L202" s="36"/>
      <c r="M202" s="192" t="s">
        <v>1</v>
      </c>
      <c r="N202" s="193" t="s">
        <v>44</v>
      </c>
      <c r="O202" s="68"/>
      <c r="P202" s="194">
        <f t="shared" si="21"/>
        <v>0</v>
      </c>
      <c r="Q202" s="194">
        <v>0</v>
      </c>
      <c r="R202" s="194">
        <f t="shared" si="22"/>
        <v>0</v>
      </c>
      <c r="S202" s="194">
        <v>0.00053</v>
      </c>
      <c r="T202" s="195">
        <f t="shared" si="23"/>
        <v>0.00053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256</v>
      </c>
      <c r="AT202" s="196" t="s">
        <v>189</v>
      </c>
      <c r="AU202" s="196" t="s">
        <v>89</v>
      </c>
      <c r="AY202" s="14" t="s">
        <v>186</v>
      </c>
      <c r="BE202" s="197">
        <f t="shared" si="24"/>
        <v>0</v>
      </c>
      <c r="BF202" s="197">
        <f t="shared" si="25"/>
        <v>0</v>
      </c>
      <c r="BG202" s="197">
        <f t="shared" si="26"/>
        <v>0</v>
      </c>
      <c r="BH202" s="197">
        <f t="shared" si="27"/>
        <v>0</v>
      </c>
      <c r="BI202" s="197">
        <f t="shared" si="28"/>
        <v>0</v>
      </c>
      <c r="BJ202" s="14" t="s">
        <v>87</v>
      </c>
      <c r="BK202" s="197">
        <f t="shared" si="29"/>
        <v>0</v>
      </c>
      <c r="BL202" s="14" t="s">
        <v>256</v>
      </c>
      <c r="BM202" s="196" t="s">
        <v>416</v>
      </c>
    </row>
    <row r="203" spans="1:65" s="2" customFormat="1" ht="16.5" customHeight="1">
      <c r="A203" s="31"/>
      <c r="B203" s="32"/>
      <c r="C203" s="184" t="s">
        <v>397</v>
      </c>
      <c r="D203" s="184" t="s">
        <v>189</v>
      </c>
      <c r="E203" s="185" t="s">
        <v>422</v>
      </c>
      <c r="F203" s="186" t="s">
        <v>423</v>
      </c>
      <c r="G203" s="187" t="s">
        <v>308</v>
      </c>
      <c r="H203" s="188">
        <v>6</v>
      </c>
      <c r="I203" s="189"/>
      <c r="J203" s="190">
        <f t="shared" si="20"/>
        <v>0</v>
      </c>
      <c r="K203" s="191"/>
      <c r="L203" s="36"/>
      <c r="M203" s="192" t="s">
        <v>1</v>
      </c>
      <c r="N203" s="193" t="s">
        <v>44</v>
      </c>
      <c r="O203" s="68"/>
      <c r="P203" s="194">
        <f t="shared" si="21"/>
        <v>0</v>
      </c>
      <c r="Q203" s="194">
        <v>0.00019</v>
      </c>
      <c r="R203" s="194">
        <f t="shared" si="22"/>
        <v>0.00114</v>
      </c>
      <c r="S203" s="194">
        <v>0</v>
      </c>
      <c r="T203" s="195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256</v>
      </c>
      <c r="AT203" s="196" t="s">
        <v>189</v>
      </c>
      <c r="AU203" s="196" t="s">
        <v>89</v>
      </c>
      <c r="AY203" s="14" t="s">
        <v>186</v>
      </c>
      <c r="BE203" s="197">
        <f t="shared" si="24"/>
        <v>0</v>
      </c>
      <c r="BF203" s="197">
        <f t="shared" si="25"/>
        <v>0</v>
      </c>
      <c r="BG203" s="197">
        <f t="shared" si="26"/>
        <v>0</v>
      </c>
      <c r="BH203" s="197">
        <f t="shared" si="27"/>
        <v>0</v>
      </c>
      <c r="BI203" s="197">
        <f t="shared" si="28"/>
        <v>0</v>
      </c>
      <c r="BJ203" s="14" t="s">
        <v>87</v>
      </c>
      <c r="BK203" s="197">
        <f t="shared" si="29"/>
        <v>0</v>
      </c>
      <c r="BL203" s="14" t="s">
        <v>256</v>
      </c>
      <c r="BM203" s="196" t="s">
        <v>424</v>
      </c>
    </row>
    <row r="204" spans="1:65" s="2" customFormat="1" ht="16.5" customHeight="1">
      <c r="A204" s="31"/>
      <c r="B204" s="32"/>
      <c r="C204" s="184" t="s">
        <v>401</v>
      </c>
      <c r="D204" s="184" t="s">
        <v>189</v>
      </c>
      <c r="E204" s="185" t="s">
        <v>426</v>
      </c>
      <c r="F204" s="186" t="s">
        <v>427</v>
      </c>
      <c r="G204" s="187" t="s">
        <v>308</v>
      </c>
      <c r="H204" s="188">
        <v>6</v>
      </c>
      <c r="I204" s="189"/>
      <c r="J204" s="190">
        <f t="shared" si="20"/>
        <v>0</v>
      </c>
      <c r="K204" s="191"/>
      <c r="L204" s="36"/>
      <c r="M204" s="192" t="s">
        <v>1</v>
      </c>
      <c r="N204" s="193" t="s">
        <v>44</v>
      </c>
      <c r="O204" s="68"/>
      <c r="P204" s="194">
        <f t="shared" si="21"/>
        <v>0</v>
      </c>
      <c r="Q204" s="194">
        <v>1E-05</v>
      </c>
      <c r="R204" s="194">
        <f t="shared" si="22"/>
        <v>6.000000000000001E-05</v>
      </c>
      <c r="S204" s="194">
        <v>0</v>
      </c>
      <c r="T204" s="195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256</v>
      </c>
      <c r="AT204" s="196" t="s">
        <v>189</v>
      </c>
      <c r="AU204" s="196" t="s">
        <v>89</v>
      </c>
      <c r="AY204" s="14" t="s">
        <v>186</v>
      </c>
      <c r="BE204" s="197">
        <f t="shared" si="24"/>
        <v>0</v>
      </c>
      <c r="BF204" s="197">
        <f t="shared" si="25"/>
        <v>0</v>
      </c>
      <c r="BG204" s="197">
        <f t="shared" si="26"/>
        <v>0</v>
      </c>
      <c r="BH204" s="197">
        <f t="shared" si="27"/>
        <v>0</v>
      </c>
      <c r="BI204" s="197">
        <f t="shared" si="28"/>
        <v>0</v>
      </c>
      <c r="BJ204" s="14" t="s">
        <v>87</v>
      </c>
      <c r="BK204" s="197">
        <f t="shared" si="29"/>
        <v>0</v>
      </c>
      <c r="BL204" s="14" t="s">
        <v>256</v>
      </c>
      <c r="BM204" s="196" t="s">
        <v>428</v>
      </c>
    </row>
    <row r="205" spans="1:65" s="2" customFormat="1" ht="16.5" customHeight="1">
      <c r="A205" s="31"/>
      <c r="B205" s="32"/>
      <c r="C205" s="184" t="s">
        <v>405</v>
      </c>
      <c r="D205" s="184" t="s">
        <v>189</v>
      </c>
      <c r="E205" s="185" t="s">
        <v>430</v>
      </c>
      <c r="F205" s="186" t="s">
        <v>431</v>
      </c>
      <c r="G205" s="187" t="s">
        <v>270</v>
      </c>
      <c r="H205" s="188">
        <v>0.026</v>
      </c>
      <c r="I205" s="189"/>
      <c r="J205" s="190">
        <f t="shared" si="20"/>
        <v>0</v>
      </c>
      <c r="K205" s="191"/>
      <c r="L205" s="36"/>
      <c r="M205" s="192" t="s">
        <v>1</v>
      </c>
      <c r="N205" s="193" t="s">
        <v>44</v>
      </c>
      <c r="O205" s="68"/>
      <c r="P205" s="194">
        <f t="shared" si="21"/>
        <v>0</v>
      </c>
      <c r="Q205" s="194">
        <v>0</v>
      </c>
      <c r="R205" s="194">
        <f t="shared" si="22"/>
        <v>0</v>
      </c>
      <c r="S205" s="194">
        <v>0</v>
      </c>
      <c r="T205" s="195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256</v>
      </c>
      <c r="AT205" s="196" t="s">
        <v>189</v>
      </c>
      <c r="AU205" s="196" t="s">
        <v>89</v>
      </c>
      <c r="AY205" s="14" t="s">
        <v>186</v>
      </c>
      <c r="BE205" s="197">
        <f t="shared" si="24"/>
        <v>0</v>
      </c>
      <c r="BF205" s="197">
        <f t="shared" si="25"/>
        <v>0</v>
      </c>
      <c r="BG205" s="197">
        <f t="shared" si="26"/>
        <v>0</v>
      </c>
      <c r="BH205" s="197">
        <f t="shared" si="27"/>
        <v>0</v>
      </c>
      <c r="BI205" s="197">
        <f t="shared" si="28"/>
        <v>0</v>
      </c>
      <c r="BJ205" s="14" t="s">
        <v>87</v>
      </c>
      <c r="BK205" s="197">
        <f t="shared" si="29"/>
        <v>0</v>
      </c>
      <c r="BL205" s="14" t="s">
        <v>256</v>
      </c>
      <c r="BM205" s="196" t="s">
        <v>432</v>
      </c>
    </row>
    <row r="206" spans="1:65" s="2" customFormat="1" ht="16.5" customHeight="1">
      <c r="A206" s="31"/>
      <c r="B206" s="32"/>
      <c r="C206" s="184" t="s">
        <v>409</v>
      </c>
      <c r="D206" s="184" t="s">
        <v>189</v>
      </c>
      <c r="E206" s="185" t="s">
        <v>434</v>
      </c>
      <c r="F206" s="186" t="s">
        <v>435</v>
      </c>
      <c r="G206" s="187" t="s">
        <v>270</v>
      </c>
      <c r="H206" s="188">
        <v>0.026</v>
      </c>
      <c r="I206" s="189"/>
      <c r="J206" s="190">
        <f t="shared" si="20"/>
        <v>0</v>
      </c>
      <c r="K206" s="191"/>
      <c r="L206" s="36"/>
      <c r="M206" s="192" t="s">
        <v>1</v>
      </c>
      <c r="N206" s="193" t="s">
        <v>44</v>
      </c>
      <c r="O206" s="68"/>
      <c r="P206" s="194">
        <f t="shared" si="21"/>
        <v>0</v>
      </c>
      <c r="Q206" s="194">
        <v>0</v>
      </c>
      <c r="R206" s="194">
        <f t="shared" si="22"/>
        <v>0</v>
      </c>
      <c r="S206" s="194">
        <v>0</v>
      </c>
      <c r="T206" s="195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256</v>
      </c>
      <c r="AT206" s="196" t="s">
        <v>189</v>
      </c>
      <c r="AU206" s="196" t="s">
        <v>89</v>
      </c>
      <c r="AY206" s="14" t="s">
        <v>186</v>
      </c>
      <c r="BE206" s="197">
        <f t="shared" si="24"/>
        <v>0</v>
      </c>
      <c r="BF206" s="197">
        <f t="shared" si="25"/>
        <v>0</v>
      </c>
      <c r="BG206" s="197">
        <f t="shared" si="26"/>
        <v>0</v>
      </c>
      <c r="BH206" s="197">
        <f t="shared" si="27"/>
        <v>0</v>
      </c>
      <c r="BI206" s="197">
        <f t="shared" si="28"/>
        <v>0</v>
      </c>
      <c r="BJ206" s="14" t="s">
        <v>87</v>
      </c>
      <c r="BK206" s="197">
        <f t="shared" si="29"/>
        <v>0</v>
      </c>
      <c r="BL206" s="14" t="s">
        <v>256</v>
      </c>
      <c r="BM206" s="196" t="s">
        <v>436</v>
      </c>
    </row>
    <row r="207" spans="1:65" s="2" customFormat="1" ht="16.5" customHeight="1">
      <c r="A207" s="31"/>
      <c r="B207" s="32"/>
      <c r="C207" s="184" t="s">
        <v>413</v>
      </c>
      <c r="D207" s="184" t="s">
        <v>189</v>
      </c>
      <c r="E207" s="185" t="s">
        <v>438</v>
      </c>
      <c r="F207" s="186" t="s">
        <v>439</v>
      </c>
      <c r="G207" s="187" t="s">
        <v>270</v>
      </c>
      <c r="H207" s="188">
        <v>0.026</v>
      </c>
      <c r="I207" s="189"/>
      <c r="J207" s="190">
        <f t="shared" si="20"/>
        <v>0</v>
      </c>
      <c r="K207" s="191"/>
      <c r="L207" s="36"/>
      <c r="M207" s="192" t="s">
        <v>1</v>
      </c>
      <c r="N207" s="193" t="s">
        <v>44</v>
      </c>
      <c r="O207" s="68"/>
      <c r="P207" s="194">
        <f t="shared" si="21"/>
        <v>0</v>
      </c>
      <c r="Q207" s="194">
        <v>0</v>
      </c>
      <c r="R207" s="194">
        <f t="shared" si="22"/>
        <v>0</v>
      </c>
      <c r="S207" s="194">
        <v>0</v>
      </c>
      <c r="T207" s="195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256</v>
      </c>
      <c r="AT207" s="196" t="s">
        <v>189</v>
      </c>
      <c r="AU207" s="196" t="s">
        <v>89</v>
      </c>
      <c r="AY207" s="14" t="s">
        <v>186</v>
      </c>
      <c r="BE207" s="197">
        <f t="shared" si="24"/>
        <v>0</v>
      </c>
      <c r="BF207" s="197">
        <f t="shared" si="25"/>
        <v>0</v>
      </c>
      <c r="BG207" s="197">
        <f t="shared" si="26"/>
        <v>0</v>
      </c>
      <c r="BH207" s="197">
        <f t="shared" si="27"/>
        <v>0</v>
      </c>
      <c r="BI207" s="197">
        <f t="shared" si="28"/>
        <v>0</v>
      </c>
      <c r="BJ207" s="14" t="s">
        <v>87</v>
      </c>
      <c r="BK207" s="197">
        <f t="shared" si="29"/>
        <v>0</v>
      </c>
      <c r="BL207" s="14" t="s">
        <v>256</v>
      </c>
      <c r="BM207" s="196" t="s">
        <v>440</v>
      </c>
    </row>
    <row r="208" spans="2:63" s="12" customFormat="1" ht="22.9" customHeight="1">
      <c r="B208" s="168"/>
      <c r="C208" s="169"/>
      <c r="D208" s="170" t="s">
        <v>78</v>
      </c>
      <c r="E208" s="182" t="s">
        <v>441</v>
      </c>
      <c r="F208" s="182" t="s">
        <v>442</v>
      </c>
      <c r="G208" s="169"/>
      <c r="H208" s="169"/>
      <c r="I208" s="172"/>
      <c r="J208" s="183">
        <f>BK208</f>
        <v>0</v>
      </c>
      <c r="K208" s="169"/>
      <c r="L208" s="174"/>
      <c r="M208" s="175"/>
      <c r="N208" s="176"/>
      <c r="O208" s="176"/>
      <c r="P208" s="177">
        <f>SUM(P209:P214)</f>
        <v>0</v>
      </c>
      <c r="Q208" s="176"/>
      <c r="R208" s="177">
        <f>SUM(R209:R214)</f>
        <v>0.00048</v>
      </c>
      <c r="S208" s="176"/>
      <c r="T208" s="178">
        <f>SUM(T209:T214)</f>
        <v>0.02187</v>
      </c>
      <c r="AR208" s="179" t="s">
        <v>89</v>
      </c>
      <c r="AT208" s="180" t="s">
        <v>78</v>
      </c>
      <c r="AU208" s="180" t="s">
        <v>87</v>
      </c>
      <c r="AY208" s="179" t="s">
        <v>186</v>
      </c>
      <c r="BK208" s="181">
        <f>SUM(BK209:BK214)</f>
        <v>0</v>
      </c>
    </row>
    <row r="209" spans="1:65" s="2" customFormat="1" ht="16.5" customHeight="1">
      <c r="A209" s="31"/>
      <c r="B209" s="32"/>
      <c r="C209" s="184" t="s">
        <v>417</v>
      </c>
      <c r="D209" s="184" t="s">
        <v>189</v>
      </c>
      <c r="E209" s="185" t="s">
        <v>444</v>
      </c>
      <c r="F209" s="186" t="s">
        <v>445</v>
      </c>
      <c r="G209" s="187" t="s">
        <v>371</v>
      </c>
      <c r="H209" s="188">
        <v>1</v>
      </c>
      <c r="I209" s="189"/>
      <c r="J209" s="190">
        <f>ROUND(I209*H209,1)</f>
        <v>0</v>
      </c>
      <c r="K209" s="191"/>
      <c r="L209" s="36"/>
      <c r="M209" s="192" t="s">
        <v>1</v>
      </c>
      <c r="N209" s="193" t="s">
        <v>44</v>
      </c>
      <c r="O209" s="68"/>
      <c r="P209" s="194">
        <f>O209*H209</f>
        <v>0</v>
      </c>
      <c r="Q209" s="194">
        <v>0</v>
      </c>
      <c r="R209" s="194">
        <f>Q209*H209</f>
        <v>0</v>
      </c>
      <c r="S209" s="194">
        <v>0.01946</v>
      </c>
      <c r="T209" s="195">
        <f>S209*H209</f>
        <v>0.01946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256</v>
      </c>
      <c r="AT209" s="196" t="s">
        <v>189</v>
      </c>
      <c r="AU209" s="196" t="s">
        <v>89</v>
      </c>
      <c r="AY209" s="14" t="s">
        <v>186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14" t="s">
        <v>87</v>
      </c>
      <c r="BK209" s="197">
        <f>ROUND(I209*H209,1)</f>
        <v>0</v>
      </c>
      <c r="BL209" s="14" t="s">
        <v>256</v>
      </c>
      <c r="BM209" s="196" t="s">
        <v>446</v>
      </c>
    </row>
    <row r="210" spans="1:47" s="2" customFormat="1" ht="19.5">
      <c r="A210" s="31"/>
      <c r="B210" s="32"/>
      <c r="C210" s="33"/>
      <c r="D210" s="198" t="s">
        <v>206</v>
      </c>
      <c r="E210" s="33"/>
      <c r="F210" s="199" t="s">
        <v>884</v>
      </c>
      <c r="G210" s="33"/>
      <c r="H210" s="33"/>
      <c r="I210" s="200"/>
      <c r="J210" s="33"/>
      <c r="K210" s="33"/>
      <c r="L210" s="36"/>
      <c r="M210" s="201"/>
      <c r="N210" s="202"/>
      <c r="O210" s="68"/>
      <c r="P210" s="68"/>
      <c r="Q210" s="68"/>
      <c r="R210" s="68"/>
      <c r="S210" s="68"/>
      <c r="T210" s="69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4" t="s">
        <v>206</v>
      </c>
      <c r="AU210" s="14" t="s">
        <v>89</v>
      </c>
    </row>
    <row r="211" spans="1:65" s="2" customFormat="1" ht="16.5" customHeight="1">
      <c r="A211" s="31"/>
      <c r="B211" s="32"/>
      <c r="C211" s="184" t="s">
        <v>421</v>
      </c>
      <c r="D211" s="184" t="s">
        <v>189</v>
      </c>
      <c r="E211" s="185" t="s">
        <v>463</v>
      </c>
      <c r="F211" s="186" t="s">
        <v>464</v>
      </c>
      <c r="G211" s="187" t="s">
        <v>270</v>
      </c>
      <c r="H211" s="188">
        <v>0.001</v>
      </c>
      <c r="I211" s="189"/>
      <c r="J211" s="190">
        <f>ROUND(I211*H211,1)</f>
        <v>0</v>
      </c>
      <c r="K211" s="191"/>
      <c r="L211" s="36"/>
      <c r="M211" s="192" t="s">
        <v>1</v>
      </c>
      <c r="N211" s="193" t="s">
        <v>44</v>
      </c>
      <c r="O211" s="68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256</v>
      </c>
      <c r="AT211" s="196" t="s">
        <v>189</v>
      </c>
      <c r="AU211" s="196" t="s">
        <v>89</v>
      </c>
      <c r="AY211" s="14" t="s">
        <v>186</v>
      </c>
      <c r="BE211" s="197">
        <f>IF(N211="základní",J211,0)</f>
        <v>0</v>
      </c>
      <c r="BF211" s="197">
        <f>IF(N211="snížená",J211,0)</f>
        <v>0</v>
      </c>
      <c r="BG211" s="197">
        <f>IF(N211="zákl. přenesená",J211,0)</f>
        <v>0</v>
      </c>
      <c r="BH211" s="197">
        <f>IF(N211="sníž. přenesená",J211,0)</f>
        <v>0</v>
      </c>
      <c r="BI211" s="197">
        <f>IF(N211="nulová",J211,0)</f>
        <v>0</v>
      </c>
      <c r="BJ211" s="14" t="s">
        <v>87</v>
      </c>
      <c r="BK211" s="197">
        <f>ROUND(I211*H211,1)</f>
        <v>0</v>
      </c>
      <c r="BL211" s="14" t="s">
        <v>256</v>
      </c>
      <c r="BM211" s="196" t="s">
        <v>465</v>
      </c>
    </row>
    <row r="212" spans="1:65" s="2" customFormat="1" ht="16.5" customHeight="1">
      <c r="A212" s="31"/>
      <c r="B212" s="32"/>
      <c r="C212" s="184" t="s">
        <v>425</v>
      </c>
      <c r="D212" s="184" t="s">
        <v>189</v>
      </c>
      <c r="E212" s="185" t="s">
        <v>467</v>
      </c>
      <c r="F212" s="186" t="s">
        <v>468</v>
      </c>
      <c r="G212" s="187" t="s">
        <v>371</v>
      </c>
      <c r="H212" s="188">
        <v>2</v>
      </c>
      <c r="I212" s="189"/>
      <c r="J212" s="190">
        <f>ROUND(I212*H212,1)</f>
        <v>0</v>
      </c>
      <c r="K212" s="191"/>
      <c r="L212" s="36"/>
      <c r="M212" s="192" t="s">
        <v>1</v>
      </c>
      <c r="N212" s="193" t="s">
        <v>44</v>
      </c>
      <c r="O212" s="68"/>
      <c r="P212" s="194">
        <f>O212*H212</f>
        <v>0</v>
      </c>
      <c r="Q212" s="194">
        <v>0.00024</v>
      </c>
      <c r="R212" s="194">
        <f>Q212*H212</f>
        <v>0.00048</v>
      </c>
      <c r="S212" s="194">
        <v>0</v>
      </c>
      <c r="T212" s="19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256</v>
      </c>
      <c r="AT212" s="196" t="s">
        <v>189</v>
      </c>
      <c r="AU212" s="196" t="s">
        <v>89</v>
      </c>
      <c r="AY212" s="14" t="s">
        <v>186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14" t="s">
        <v>87</v>
      </c>
      <c r="BK212" s="197">
        <f>ROUND(I212*H212,1)</f>
        <v>0</v>
      </c>
      <c r="BL212" s="14" t="s">
        <v>256</v>
      </c>
      <c r="BM212" s="196" t="s">
        <v>469</v>
      </c>
    </row>
    <row r="213" spans="1:65" s="2" customFormat="1" ht="16.5" customHeight="1">
      <c r="A213" s="31"/>
      <c r="B213" s="32"/>
      <c r="C213" s="184" t="s">
        <v>429</v>
      </c>
      <c r="D213" s="184" t="s">
        <v>189</v>
      </c>
      <c r="E213" s="185" t="s">
        <v>471</v>
      </c>
      <c r="F213" s="186" t="s">
        <v>472</v>
      </c>
      <c r="G213" s="187" t="s">
        <v>371</v>
      </c>
      <c r="H213" s="188">
        <v>1</v>
      </c>
      <c r="I213" s="189"/>
      <c r="J213" s="190">
        <f>ROUND(I213*H213,1)</f>
        <v>0</v>
      </c>
      <c r="K213" s="191"/>
      <c r="L213" s="36"/>
      <c r="M213" s="192" t="s">
        <v>1</v>
      </c>
      <c r="N213" s="193" t="s">
        <v>44</v>
      </c>
      <c r="O213" s="68"/>
      <c r="P213" s="194">
        <f>O213*H213</f>
        <v>0</v>
      </c>
      <c r="Q213" s="194">
        <v>0</v>
      </c>
      <c r="R213" s="194">
        <f>Q213*H213</f>
        <v>0</v>
      </c>
      <c r="S213" s="194">
        <v>0.00156</v>
      </c>
      <c r="T213" s="195">
        <f>S213*H213</f>
        <v>0.00156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256</v>
      </c>
      <c r="AT213" s="196" t="s">
        <v>189</v>
      </c>
      <c r="AU213" s="196" t="s">
        <v>89</v>
      </c>
      <c r="AY213" s="14" t="s">
        <v>186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4" t="s">
        <v>87</v>
      </c>
      <c r="BK213" s="197">
        <f>ROUND(I213*H213,1)</f>
        <v>0</v>
      </c>
      <c r="BL213" s="14" t="s">
        <v>256</v>
      </c>
      <c r="BM213" s="196" t="s">
        <v>473</v>
      </c>
    </row>
    <row r="214" spans="1:65" s="2" customFormat="1" ht="16.5" customHeight="1">
      <c r="A214" s="31"/>
      <c r="B214" s="32"/>
      <c r="C214" s="184" t="s">
        <v>433</v>
      </c>
      <c r="D214" s="184" t="s">
        <v>189</v>
      </c>
      <c r="E214" s="185" t="s">
        <v>485</v>
      </c>
      <c r="F214" s="186" t="s">
        <v>486</v>
      </c>
      <c r="G214" s="187" t="s">
        <v>192</v>
      </c>
      <c r="H214" s="188">
        <v>1</v>
      </c>
      <c r="I214" s="189"/>
      <c r="J214" s="190">
        <f>ROUND(I214*H214,1)</f>
        <v>0</v>
      </c>
      <c r="K214" s="191"/>
      <c r="L214" s="36"/>
      <c r="M214" s="192" t="s">
        <v>1</v>
      </c>
      <c r="N214" s="193" t="s">
        <v>44</v>
      </c>
      <c r="O214" s="68"/>
      <c r="P214" s="194">
        <f>O214*H214</f>
        <v>0</v>
      </c>
      <c r="Q214" s="194">
        <v>0</v>
      </c>
      <c r="R214" s="194">
        <f>Q214*H214</f>
        <v>0</v>
      </c>
      <c r="S214" s="194">
        <v>0.00085</v>
      </c>
      <c r="T214" s="195">
        <f>S214*H214</f>
        <v>0.00085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256</v>
      </c>
      <c r="AT214" s="196" t="s">
        <v>189</v>
      </c>
      <c r="AU214" s="196" t="s">
        <v>89</v>
      </c>
      <c r="AY214" s="14" t="s">
        <v>186</v>
      </c>
      <c r="BE214" s="197">
        <f>IF(N214="základní",J214,0)</f>
        <v>0</v>
      </c>
      <c r="BF214" s="197">
        <f>IF(N214="snížená",J214,0)</f>
        <v>0</v>
      </c>
      <c r="BG214" s="197">
        <f>IF(N214="zákl. přenesená",J214,0)</f>
        <v>0</v>
      </c>
      <c r="BH214" s="197">
        <f>IF(N214="sníž. přenesená",J214,0)</f>
        <v>0</v>
      </c>
      <c r="BI214" s="197">
        <f>IF(N214="nulová",J214,0)</f>
        <v>0</v>
      </c>
      <c r="BJ214" s="14" t="s">
        <v>87</v>
      </c>
      <c r="BK214" s="197">
        <f>ROUND(I214*H214,1)</f>
        <v>0</v>
      </c>
      <c r="BL214" s="14" t="s">
        <v>256</v>
      </c>
      <c r="BM214" s="196" t="s">
        <v>487</v>
      </c>
    </row>
    <row r="215" spans="2:63" s="12" customFormat="1" ht="22.9" customHeight="1">
      <c r="B215" s="168"/>
      <c r="C215" s="169"/>
      <c r="D215" s="170" t="s">
        <v>78</v>
      </c>
      <c r="E215" s="182" t="s">
        <v>504</v>
      </c>
      <c r="F215" s="182" t="s">
        <v>505</v>
      </c>
      <c r="G215" s="169"/>
      <c r="H215" s="169"/>
      <c r="I215" s="172"/>
      <c r="J215" s="183">
        <f>BK215</f>
        <v>0</v>
      </c>
      <c r="K215" s="169"/>
      <c r="L215" s="174"/>
      <c r="M215" s="175"/>
      <c r="N215" s="176"/>
      <c r="O215" s="176"/>
      <c r="P215" s="177">
        <f>SUM(P216:P223)</f>
        <v>0</v>
      </c>
      <c r="Q215" s="176"/>
      <c r="R215" s="177">
        <f>SUM(R216:R223)</f>
        <v>0.0402</v>
      </c>
      <c r="S215" s="176"/>
      <c r="T215" s="178">
        <f>SUM(T216:T223)</f>
        <v>0.064</v>
      </c>
      <c r="AR215" s="179" t="s">
        <v>89</v>
      </c>
      <c r="AT215" s="180" t="s">
        <v>78</v>
      </c>
      <c r="AU215" s="180" t="s">
        <v>87</v>
      </c>
      <c r="AY215" s="179" t="s">
        <v>186</v>
      </c>
      <c r="BK215" s="181">
        <f>SUM(BK216:BK223)</f>
        <v>0</v>
      </c>
    </row>
    <row r="216" spans="1:65" s="2" customFormat="1" ht="16.5" customHeight="1">
      <c r="A216" s="31"/>
      <c r="B216" s="32"/>
      <c r="C216" s="184" t="s">
        <v>437</v>
      </c>
      <c r="D216" s="184" t="s">
        <v>189</v>
      </c>
      <c r="E216" s="185" t="s">
        <v>885</v>
      </c>
      <c r="F216" s="186" t="s">
        <v>886</v>
      </c>
      <c r="G216" s="187" t="s">
        <v>308</v>
      </c>
      <c r="H216" s="188">
        <v>20</v>
      </c>
      <c r="I216" s="189"/>
      <c r="J216" s="190">
        <f>ROUND(I216*H216,1)</f>
        <v>0</v>
      </c>
      <c r="K216" s="191"/>
      <c r="L216" s="36"/>
      <c r="M216" s="192" t="s">
        <v>1</v>
      </c>
      <c r="N216" s="193" t="s">
        <v>44</v>
      </c>
      <c r="O216" s="68"/>
      <c r="P216" s="194">
        <f>O216*H216</f>
        <v>0</v>
      </c>
      <c r="Q216" s="194">
        <v>2E-05</v>
      </c>
      <c r="R216" s="194">
        <f>Q216*H216</f>
        <v>0.0004</v>
      </c>
      <c r="S216" s="194">
        <v>0.0032</v>
      </c>
      <c r="T216" s="195">
        <f>S216*H216</f>
        <v>0.064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256</v>
      </c>
      <c r="AT216" s="196" t="s">
        <v>189</v>
      </c>
      <c r="AU216" s="196" t="s">
        <v>89</v>
      </c>
      <c r="AY216" s="14" t="s">
        <v>186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14" t="s">
        <v>87</v>
      </c>
      <c r="BK216" s="197">
        <f>ROUND(I216*H216,1)</f>
        <v>0</v>
      </c>
      <c r="BL216" s="14" t="s">
        <v>256</v>
      </c>
      <c r="BM216" s="196" t="s">
        <v>887</v>
      </c>
    </row>
    <row r="217" spans="1:65" s="2" customFormat="1" ht="16.5" customHeight="1">
      <c r="A217" s="31"/>
      <c r="B217" s="32"/>
      <c r="C217" s="184" t="s">
        <v>443</v>
      </c>
      <c r="D217" s="184" t="s">
        <v>189</v>
      </c>
      <c r="E217" s="185" t="s">
        <v>888</v>
      </c>
      <c r="F217" s="186" t="s">
        <v>889</v>
      </c>
      <c r="G217" s="187" t="s">
        <v>308</v>
      </c>
      <c r="H217" s="188">
        <v>20</v>
      </c>
      <c r="I217" s="189"/>
      <c r="J217" s="190">
        <f>ROUND(I217*H217,1)</f>
        <v>0</v>
      </c>
      <c r="K217" s="191"/>
      <c r="L217" s="36"/>
      <c r="M217" s="192" t="s">
        <v>1</v>
      </c>
      <c r="N217" s="193" t="s">
        <v>44</v>
      </c>
      <c r="O217" s="68"/>
      <c r="P217" s="194">
        <f>O217*H217</f>
        <v>0</v>
      </c>
      <c r="Q217" s="194">
        <v>0.00199</v>
      </c>
      <c r="R217" s="194">
        <f>Q217*H217</f>
        <v>0.0398</v>
      </c>
      <c r="S217" s="194">
        <v>0</v>
      </c>
      <c r="T217" s="19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256</v>
      </c>
      <c r="AT217" s="196" t="s">
        <v>189</v>
      </c>
      <c r="AU217" s="196" t="s">
        <v>89</v>
      </c>
      <c r="AY217" s="14" t="s">
        <v>186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4" t="s">
        <v>87</v>
      </c>
      <c r="BK217" s="197">
        <f>ROUND(I217*H217,1)</f>
        <v>0</v>
      </c>
      <c r="BL217" s="14" t="s">
        <v>256</v>
      </c>
      <c r="BM217" s="196" t="s">
        <v>890</v>
      </c>
    </row>
    <row r="218" spans="1:47" s="2" customFormat="1" ht="29.25">
      <c r="A218" s="31"/>
      <c r="B218" s="32"/>
      <c r="C218" s="33"/>
      <c r="D218" s="198" t="s">
        <v>206</v>
      </c>
      <c r="E218" s="33"/>
      <c r="F218" s="199" t="s">
        <v>891</v>
      </c>
      <c r="G218" s="33"/>
      <c r="H218" s="33"/>
      <c r="I218" s="200"/>
      <c r="J218" s="33"/>
      <c r="K218" s="33"/>
      <c r="L218" s="36"/>
      <c r="M218" s="201"/>
      <c r="N218" s="202"/>
      <c r="O218" s="68"/>
      <c r="P218" s="68"/>
      <c r="Q218" s="68"/>
      <c r="R218" s="68"/>
      <c r="S218" s="68"/>
      <c r="T218" s="69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4" t="s">
        <v>206</v>
      </c>
      <c r="AU218" s="14" t="s">
        <v>89</v>
      </c>
    </row>
    <row r="219" spans="1:65" s="2" customFormat="1" ht="16.5" customHeight="1">
      <c r="A219" s="31"/>
      <c r="B219" s="32"/>
      <c r="C219" s="184" t="s">
        <v>447</v>
      </c>
      <c r="D219" s="184" t="s">
        <v>189</v>
      </c>
      <c r="E219" s="185" t="s">
        <v>515</v>
      </c>
      <c r="F219" s="186" t="s">
        <v>516</v>
      </c>
      <c r="G219" s="187" t="s">
        <v>308</v>
      </c>
      <c r="H219" s="188">
        <v>20</v>
      </c>
      <c r="I219" s="189"/>
      <c r="J219" s="190">
        <f>ROUND(I219*H219,1)</f>
        <v>0</v>
      </c>
      <c r="K219" s="191"/>
      <c r="L219" s="36"/>
      <c r="M219" s="192" t="s">
        <v>1</v>
      </c>
      <c r="N219" s="193" t="s">
        <v>44</v>
      </c>
      <c r="O219" s="68"/>
      <c r="P219" s="194">
        <f>O219*H219</f>
        <v>0</v>
      </c>
      <c r="Q219" s="194">
        <v>0</v>
      </c>
      <c r="R219" s="194">
        <f>Q219*H219</f>
        <v>0</v>
      </c>
      <c r="S219" s="194">
        <v>0</v>
      </c>
      <c r="T219" s="19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256</v>
      </c>
      <c r="AT219" s="196" t="s">
        <v>189</v>
      </c>
      <c r="AU219" s="196" t="s">
        <v>89</v>
      </c>
      <c r="AY219" s="14" t="s">
        <v>186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4" t="s">
        <v>87</v>
      </c>
      <c r="BK219" s="197">
        <f>ROUND(I219*H219,1)</f>
        <v>0</v>
      </c>
      <c r="BL219" s="14" t="s">
        <v>256</v>
      </c>
      <c r="BM219" s="196" t="s">
        <v>517</v>
      </c>
    </row>
    <row r="220" spans="1:65" s="2" customFormat="1" ht="16.5" customHeight="1">
      <c r="A220" s="31"/>
      <c r="B220" s="32"/>
      <c r="C220" s="184" t="s">
        <v>452</v>
      </c>
      <c r="D220" s="184" t="s">
        <v>189</v>
      </c>
      <c r="E220" s="185" t="s">
        <v>523</v>
      </c>
      <c r="F220" s="186" t="s">
        <v>524</v>
      </c>
      <c r="G220" s="187" t="s">
        <v>270</v>
      </c>
      <c r="H220" s="188">
        <v>0.064</v>
      </c>
      <c r="I220" s="189"/>
      <c r="J220" s="190">
        <f>ROUND(I220*H220,1)</f>
        <v>0</v>
      </c>
      <c r="K220" s="191"/>
      <c r="L220" s="36"/>
      <c r="M220" s="192" t="s">
        <v>1</v>
      </c>
      <c r="N220" s="193" t="s">
        <v>44</v>
      </c>
      <c r="O220" s="68"/>
      <c r="P220" s="194">
        <f>O220*H220</f>
        <v>0</v>
      </c>
      <c r="Q220" s="194">
        <v>0</v>
      </c>
      <c r="R220" s="194">
        <f>Q220*H220</f>
        <v>0</v>
      </c>
      <c r="S220" s="194">
        <v>0</v>
      </c>
      <c r="T220" s="195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256</v>
      </c>
      <c r="AT220" s="196" t="s">
        <v>189</v>
      </c>
      <c r="AU220" s="196" t="s">
        <v>89</v>
      </c>
      <c r="AY220" s="14" t="s">
        <v>186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4" t="s">
        <v>87</v>
      </c>
      <c r="BK220" s="197">
        <f>ROUND(I220*H220,1)</f>
        <v>0</v>
      </c>
      <c r="BL220" s="14" t="s">
        <v>256</v>
      </c>
      <c r="BM220" s="196" t="s">
        <v>525</v>
      </c>
    </row>
    <row r="221" spans="1:65" s="2" customFormat="1" ht="16.5" customHeight="1">
      <c r="A221" s="31"/>
      <c r="B221" s="32"/>
      <c r="C221" s="184" t="s">
        <v>457</v>
      </c>
      <c r="D221" s="184" t="s">
        <v>189</v>
      </c>
      <c r="E221" s="185" t="s">
        <v>527</v>
      </c>
      <c r="F221" s="186" t="s">
        <v>528</v>
      </c>
      <c r="G221" s="187" t="s">
        <v>270</v>
      </c>
      <c r="H221" s="188">
        <v>0.04</v>
      </c>
      <c r="I221" s="189"/>
      <c r="J221" s="190">
        <f>ROUND(I221*H221,1)</f>
        <v>0</v>
      </c>
      <c r="K221" s="191"/>
      <c r="L221" s="36"/>
      <c r="M221" s="192" t="s">
        <v>1</v>
      </c>
      <c r="N221" s="193" t="s">
        <v>44</v>
      </c>
      <c r="O221" s="68"/>
      <c r="P221" s="194">
        <f>O221*H221</f>
        <v>0</v>
      </c>
      <c r="Q221" s="194">
        <v>0</v>
      </c>
      <c r="R221" s="194">
        <f>Q221*H221</f>
        <v>0</v>
      </c>
      <c r="S221" s="194">
        <v>0</v>
      </c>
      <c r="T221" s="195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256</v>
      </c>
      <c r="AT221" s="196" t="s">
        <v>189</v>
      </c>
      <c r="AU221" s="196" t="s">
        <v>89</v>
      </c>
      <c r="AY221" s="14" t="s">
        <v>186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14" t="s">
        <v>87</v>
      </c>
      <c r="BK221" s="197">
        <f>ROUND(I221*H221,1)</f>
        <v>0</v>
      </c>
      <c r="BL221" s="14" t="s">
        <v>256</v>
      </c>
      <c r="BM221" s="196" t="s">
        <v>529</v>
      </c>
    </row>
    <row r="222" spans="1:65" s="2" customFormat="1" ht="16.5" customHeight="1">
      <c r="A222" s="31"/>
      <c r="B222" s="32"/>
      <c r="C222" s="184" t="s">
        <v>462</v>
      </c>
      <c r="D222" s="184" t="s">
        <v>189</v>
      </c>
      <c r="E222" s="185" t="s">
        <v>531</v>
      </c>
      <c r="F222" s="186" t="s">
        <v>532</v>
      </c>
      <c r="G222" s="187" t="s">
        <v>270</v>
      </c>
      <c r="H222" s="188">
        <v>0.04</v>
      </c>
      <c r="I222" s="189"/>
      <c r="J222" s="190">
        <f>ROUND(I222*H222,1)</f>
        <v>0</v>
      </c>
      <c r="K222" s="191"/>
      <c r="L222" s="36"/>
      <c r="M222" s="192" t="s">
        <v>1</v>
      </c>
      <c r="N222" s="193" t="s">
        <v>44</v>
      </c>
      <c r="O222" s="68"/>
      <c r="P222" s="194">
        <f>O222*H222</f>
        <v>0</v>
      </c>
      <c r="Q222" s="194">
        <v>0</v>
      </c>
      <c r="R222" s="194">
        <f>Q222*H222</f>
        <v>0</v>
      </c>
      <c r="S222" s="194">
        <v>0</v>
      </c>
      <c r="T222" s="195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256</v>
      </c>
      <c r="AT222" s="196" t="s">
        <v>189</v>
      </c>
      <c r="AU222" s="196" t="s">
        <v>89</v>
      </c>
      <c r="AY222" s="14" t="s">
        <v>186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14" t="s">
        <v>87</v>
      </c>
      <c r="BK222" s="197">
        <f>ROUND(I222*H222,1)</f>
        <v>0</v>
      </c>
      <c r="BL222" s="14" t="s">
        <v>256</v>
      </c>
      <c r="BM222" s="196" t="s">
        <v>533</v>
      </c>
    </row>
    <row r="223" spans="1:65" s="2" customFormat="1" ht="16.5" customHeight="1">
      <c r="A223" s="31"/>
      <c r="B223" s="32"/>
      <c r="C223" s="184" t="s">
        <v>466</v>
      </c>
      <c r="D223" s="184" t="s">
        <v>189</v>
      </c>
      <c r="E223" s="185" t="s">
        <v>535</v>
      </c>
      <c r="F223" s="186" t="s">
        <v>536</v>
      </c>
      <c r="G223" s="187" t="s">
        <v>270</v>
      </c>
      <c r="H223" s="188">
        <v>0.04</v>
      </c>
      <c r="I223" s="189"/>
      <c r="J223" s="190">
        <f>ROUND(I223*H223,1)</f>
        <v>0</v>
      </c>
      <c r="K223" s="191"/>
      <c r="L223" s="36"/>
      <c r="M223" s="192" t="s">
        <v>1</v>
      </c>
      <c r="N223" s="193" t="s">
        <v>44</v>
      </c>
      <c r="O223" s="68"/>
      <c r="P223" s="194">
        <f>O223*H223</f>
        <v>0</v>
      </c>
      <c r="Q223" s="194">
        <v>0</v>
      </c>
      <c r="R223" s="194">
        <f>Q223*H223</f>
        <v>0</v>
      </c>
      <c r="S223" s="194">
        <v>0</v>
      </c>
      <c r="T223" s="195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256</v>
      </c>
      <c r="AT223" s="196" t="s">
        <v>189</v>
      </c>
      <c r="AU223" s="196" t="s">
        <v>89</v>
      </c>
      <c r="AY223" s="14" t="s">
        <v>186</v>
      </c>
      <c r="BE223" s="197">
        <f>IF(N223="základní",J223,0)</f>
        <v>0</v>
      </c>
      <c r="BF223" s="197">
        <f>IF(N223="snížená",J223,0)</f>
        <v>0</v>
      </c>
      <c r="BG223" s="197">
        <f>IF(N223="zákl. přenesená",J223,0)</f>
        <v>0</v>
      </c>
      <c r="BH223" s="197">
        <f>IF(N223="sníž. přenesená",J223,0)</f>
        <v>0</v>
      </c>
      <c r="BI223" s="197">
        <f>IF(N223="nulová",J223,0)</f>
        <v>0</v>
      </c>
      <c r="BJ223" s="14" t="s">
        <v>87</v>
      </c>
      <c r="BK223" s="197">
        <f>ROUND(I223*H223,1)</f>
        <v>0</v>
      </c>
      <c r="BL223" s="14" t="s">
        <v>256</v>
      </c>
      <c r="BM223" s="196" t="s">
        <v>537</v>
      </c>
    </row>
    <row r="224" spans="2:63" s="12" customFormat="1" ht="22.9" customHeight="1">
      <c r="B224" s="168"/>
      <c r="C224" s="169"/>
      <c r="D224" s="170" t="s">
        <v>78</v>
      </c>
      <c r="E224" s="182" t="s">
        <v>538</v>
      </c>
      <c r="F224" s="182" t="s">
        <v>539</v>
      </c>
      <c r="G224" s="169"/>
      <c r="H224" s="169"/>
      <c r="I224" s="172"/>
      <c r="J224" s="183">
        <f>BK224</f>
        <v>0</v>
      </c>
      <c r="K224" s="169"/>
      <c r="L224" s="174"/>
      <c r="M224" s="175"/>
      <c r="N224" s="176"/>
      <c r="O224" s="176"/>
      <c r="P224" s="177">
        <f>SUM(P225:P232)</f>
        <v>0</v>
      </c>
      <c r="Q224" s="176"/>
      <c r="R224" s="177">
        <f>SUM(R225:R232)</f>
        <v>0.00327</v>
      </c>
      <c r="S224" s="176"/>
      <c r="T224" s="178">
        <f>SUM(T225:T232)</f>
        <v>0.0033</v>
      </c>
      <c r="AR224" s="179" t="s">
        <v>89</v>
      </c>
      <c r="AT224" s="180" t="s">
        <v>78</v>
      </c>
      <c r="AU224" s="180" t="s">
        <v>87</v>
      </c>
      <c r="AY224" s="179" t="s">
        <v>186</v>
      </c>
      <c r="BK224" s="181">
        <f>SUM(BK225:BK232)</f>
        <v>0</v>
      </c>
    </row>
    <row r="225" spans="1:65" s="2" customFormat="1" ht="16.5" customHeight="1">
      <c r="A225" s="31"/>
      <c r="B225" s="32"/>
      <c r="C225" s="184" t="s">
        <v>470</v>
      </c>
      <c r="D225" s="184" t="s">
        <v>189</v>
      </c>
      <c r="E225" s="185" t="s">
        <v>541</v>
      </c>
      <c r="F225" s="186" t="s">
        <v>542</v>
      </c>
      <c r="G225" s="187" t="s">
        <v>192</v>
      </c>
      <c r="H225" s="188">
        <v>3</v>
      </c>
      <c r="I225" s="189"/>
      <c r="J225" s="190">
        <f aca="true" t="shared" si="30" ref="J225:J232">ROUND(I225*H225,1)</f>
        <v>0</v>
      </c>
      <c r="K225" s="191"/>
      <c r="L225" s="36"/>
      <c r="M225" s="192" t="s">
        <v>1</v>
      </c>
      <c r="N225" s="193" t="s">
        <v>44</v>
      </c>
      <c r="O225" s="68"/>
      <c r="P225" s="194">
        <f aca="true" t="shared" si="31" ref="P225:P232">O225*H225</f>
        <v>0</v>
      </c>
      <c r="Q225" s="194">
        <v>0.00013</v>
      </c>
      <c r="R225" s="194">
        <f aca="true" t="shared" si="32" ref="R225:R232">Q225*H225</f>
        <v>0.00038999999999999994</v>
      </c>
      <c r="S225" s="194">
        <v>0.0011</v>
      </c>
      <c r="T225" s="195">
        <f aca="true" t="shared" si="33" ref="T225:T232">S225*H225</f>
        <v>0.0033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256</v>
      </c>
      <c r="AT225" s="196" t="s">
        <v>189</v>
      </c>
      <c r="AU225" s="196" t="s">
        <v>89</v>
      </c>
      <c r="AY225" s="14" t="s">
        <v>186</v>
      </c>
      <c r="BE225" s="197">
        <f aca="true" t="shared" si="34" ref="BE225:BE232">IF(N225="základní",J225,0)</f>
        <v>0</v>
      </c>
      <c r="BF225" s="197">
        <f aca="true" t="shared" si="35" ref="BF225:BF232">IF(N225="snížená",J225,0)</f>
        <v>0</v>
      </c>
      <c r="BG225" s="197">
        <f aca="true" t="shared" si="36" ref="BG225:BG232">IF(N225="zákl. přenesená",J225,0)</f>
        <v>0</v>
      </c>
      <c r="BH225" s="197">
        <f aca="true" t="shared" si="37" ref="BH225:BH232">IF(N225="sníž. přenesená",J225,0)</f>
        <v>0</v>
      </c>
      <c r="BI225" s="197">
        <f aca="true" t="shared" si="38" ref="BI225:BI232">IF(N225="nulová",J225,0)</f>
        <v>0</v>
      </c>
      <c r="BJ225" s="14" t="s">
        <v>87</v>
      </c>
      <c r="BK225" s="197">
        <f aca="true" t="shared" si="39" ref="BK225:BK232">ROUND(I225*H225,1)</f>
        <v>0</v>
      </c>
      <c r="BL225" s="14" t="s">
        <v>256</v>
      </c>
      <c r="BM225" s="196" t="s">
        <v>543</v>
      </c>
    </row>
    <row r="226" spans="1:65" s="2" customFormat="1" ht="21.75" customHeight="1">
      <c r="A226" s="31"/>
      <c r="B226" s="32"/>
      <c r="C226" s="184" t="s">
        <v>474</v>
      </c>
      <c r="D226" s="184" t="s">
        <v>189</v>
      </c>
      <c r="E226" s="185" t="s">
        <v>545</v>
      </c>
      <c r="F226" s="186" t="s">
        <v>546</v>
      </c>
      <c r="G226" s="187" t="s">
        <v>192</v>
      </c>
      <c r="H226" s="188">
        <v>2</v>
      </c>
      <c r="I226" s="189"/>
      <c r="J226" s="190">
        <f t="shared" si="30"/>
        <v>0</v>
      </c>
      <c r="K226" s="191"/>
      <c r="L226" s="36"/>
      <c r="M226" s="192" t="s">
        <v>1</v>
      </c>
      <c r="N226" s="193" t="s">
        <v>44</v>
      </c>
      <c r="O226" s="68"/>
      <c r="P226" s="194">
        <f t="shared" si="31"/>
        <v>0</v>
      </c>
      <c r="Q226" s="194">
        <v>0.00025</v>
      </c>
      <c r="R226" s="194">
        <f t="shared" si="32"/>
        <v>0.0005</v>
      </c>
      <c r="S226" s="194">
        <v>0</v>
      </c>
      <c r="T226" s="195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256</v>
      </c>
      <c r="AT226" s="196" t="s">
        <v>189</v>
      </c>
      <c r="AU226" s="196" t="s">
        <v>89</v>
      </c>
      <c r="AY226" s="14" t="s">
        <v>186</v>
      </c>
      <c r="BE226" s="197">
        <f t="shared" si="34"/>
        <v>0</v>
      </c>
      <c r="BF226" s="197">
        <f t="shared" si="35"/>
        <v>0</v>
      </c>
      <c r="BG226" s="197">
        <f t="shared" si="36"/>
        <v>0</v>
      </c>
      <c r="BH226" s="197">
        <f t="shared" si="37"/>
        <v>0</v>
      </c>
      <c r="BI226" s="197">
        <f t="shared" si="38"/>
        <v>0</v>
      </c>
      <c r="BJ226" s="14" t="s">
        <v>87</v>
      </c>
      <c r="BK226" s="197">
        <f t="shared" si="39"/>
        <v>0</v>
      </c>
      <c r="BL226" s="14" t="s">
        <v>256</v>
      </c>
      <c r="BM226" s="196" t="s">
        <v>547</v>
      </c>
    </row>
    <row r="227" spans="1:65" s="2" customFormat="1" ht="16.5" customHeight="1">
      <c r="A227" s="31"/>
      <c r="B227" s="32"/>
      <c r="C227" s="184" t="s">
        <v>479</v>
      </c>
      <c r="D227" s="184" t="s">
        <v>189</v>
      </c>
      <c r="E227" s="185" t="s">
        <v>549</v>
      </c>
      <c r="F227" s="186" t="s">
        <v>550</v>
      </c>
      <c r="G227" s="187" t="s">
        <v>192</v>
      </c>
      <c r="H227" s="188">
        <v>2</v>
      </c>
      <c r="I227" s="189"/>
      <c r="J227" s="190">
        <f t="shared" si="30"/>
        <v>0</v>
      </c>
      <c r="K227" s="191"/>
      <c r="L227" s="36"/>
      <c r="M227" s="192" t="s">
        <v>1</v>
      </c>
      <c r="N227" s="193" t="s">
        <v>44</v>
      </c>
      <c r="O227" s="68"/>
      <c r="P227" s="194">
        <f t="shared" si="31"/>
        <v>0</v>
      </c>
      <c r="Q227" s="194">
        <v>0.00069</v>
      </c>
      <c r="R227" s="194">
        <f t="shared" si="32"/>
        <v>0.00138</v>
      </c>
      <c r="S227" s="194">
        <v>0</v>
      </c>
      <c r="T227" s="195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256</v>
      </c>
      <c r="AT227" s="196" t="s">
        <v>189</v>
      </c>
      <c r="AU227" s="196" t="s">
        <v>89</v>
      </c>
      <c r="AY227" s="14" t="s">
        <v>186</v>
      </c>
      <c r="BE227" s="197">
        <f t="shared" si="34"/>
        <v>0</v>
      </c>
      <c r="BF227" s="197">
        <f t="shared" si="35"/>
        <v>0</v>
      </c>
      <c r="BG227" s="197">
        <f t="shared" si="36"/>
        <v>0</v>
      </c>
      <c r="BH227" s="197">
        <f t="shared" si="37"/>
        <v>0</v>
      </c>
      <c r="BI227" s="197">
        <f t="shared" si="38"/>
        <v>0</v>
      </c>
      <c r="BJ227" s="14" t="s">
        <v>87</v>
      </c>
      <c r="BK227" s="197">
        <f t="shared" si="39"/>
        <v>0</v>
      </c>
      <c r="BL227" s="14" t="s">
        <v>256</v>
      </c>
      <c r="BM227" s="196" t="s">
        <v>551</v>
      </c>
    </row>
    <row r="228" spans="1:65" s="2" customFormat="1" ht="16.5" customHeight="1">
      <c r="A228" s="31"/>
      <c r="B228" s="32"/>
      <c r="C228" s="184" t="s">
        <v>484</v>
      </c>
      <c r="D228" s="184" t="s">
        <v>189</v>
      </c>
      <c r="E228" s="185" t="s">
        <v>553</v>
      </c>
      <c r="F228" s="186" t="s">
        <v>554</v>
      </c>
      <c r="G228" s="187" t="s">
        <v>192</v>
      </c>
      <c r="H228" s="188">
        <v>2</v>
      </c>
      <c r="I228" s="189"/>
      <c r="J228" s="190">
        <f t="shared" si="30"/>
        <v>0</v>
      </c>
      <c r="K228" s="191"/>
      <c r="L228" s="36"/>
      <c r="M228" s="192" t="s">
        <v>1</v>
      </c>
      <c r="N228" s="193" t="s">
        <v>44</v>
      </c>
      <c r="O228" s="68"/>
      <c r="P228" s="194">
        <f t="shared" si="31"/>
        <v>0</v>
      </c>
      <c r="Q228" s="194">
        <v>0.00014</v>
      </c>
      <c r="R228" s="194">
        <f t="shared" si="32"/>
        <v>0.00028</v>
      </c>
      <c r="S228" s="194">
        <v>0</v>
      </c>
      <c r="T228" s="195">
        <f t="shared" si="3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256</v>
      </c>
      <c r="AT228" s="196" t="s">
        <v>189</v>
      </c>
      <c r="AU228" s="196" t="s">
        <v>89</v>
      </c>
      <c r="AY228" s="14" t="s">
        <v>186</v>
      </c>
      <c r="BE228" s="197">
        <f t="shared" si="34"/>
        <v>0</v>
      </c>
      <c r="BF228" s="197">
        <f t="shared" si="35"/>
        <v>0</v>
      </c>
      <c r="BG228" s="197">
        <f t="shared" si="36"/>
        <v>0</v>
      </c>
      <c r="BH228" s="197">
        <f t="shared" si="37"/>
        <v>0</v>
      </c>
      <c r="BI228" s="197">
        <f t="shared" si="38"/>
        <v>0</v>
      </c>
      <c r="BJ228" s="14" t="s">
        <v>87</v>
      </c>
      <c r="BK228" s="197">
        <f t="shared" si="39"/>
        <v>0</v>
      </c>
      <c r="BL228" s="14" t="s">
        <v>256</v>
      </c>
      <c r="BM228" s="196" t="s">
        <v>555</v>
      </c>
    </row>
    <row r="229" spans="1:65" s="2" customFormat="1" ht="16.5" customHeight="1">
      <c r="A229" s="31"/>
      <c r="B229" s="32"/>
      <c r="C229" s="184" t="s">
        <v>488</v>
      </c>
      <c r="D229" s="184" t="s">
        <v>189</v>
      </c>
      <c r="E229" s="185" t="s">
        <v>557</v>
      </c>
      <c r="F229" s="186" t="s">
        <v>558</v>
      </c>
      <c r="G229" s="187" t="s">
        <v>192</v>
      </c>
      <c r="H229" s="188">
        <v>2</v>
      </c>
      <c r="I229" s="189"/>
      <c r="J229" s="190">
        <f t="shared" si="30"/>
        <v>0</v>
      </c>
      <c r="K229" s="191"/>
      <c r="L229" s="36"/>
      <c r="M229" s="192" t="s">
        <v>1</v>
      </c>
      <c r="N229" s="193" t="s">
        <v>44</v>
      </c>
      <c r="O229" s="68"/>
      <c r="P229" s="194">
        <f t="shared" si="31"/>
        <v>0</v>
      </c>
      <c r="Q229" s="194">
        <v>0.00036</v>
      </c>
      <c r="R229" s="194">
        <f t="shared" si="32"/>
        <v>0.00072</v>
      </c>
      <c r="S229" s="194">
        <v>0</v>
      </c>
      <c r="T229" s="195">
        <f t="shared" si="3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256</v>
      </c>
      <c r="AT229" s="196" t="s">
        <v>189</v>
      </c>
      <c r="AU229" s="196" t="s">
        <v>89</v>
      </c>
      <c r="AY229" s="14" t="s">
        <v>186</v>
      </c>
      <c r="BE229" s="197">
        <f t="shared" si="34"/>
        <v>0</v>
      </c>
      <c r="BF229" s="197">
        <f t="shared" si="35"/>
        <v>0</v>
      </c>
      <c r="BG229" s="197">
        <f t="shared" si="36"/>
        <v>0</v>
      </c>
      <c r="BH229" s="197">
        <f t="shared" si="37"/>
        <v>0</v>
      </c>
      <c r="BI229" s="197">
        <f t="shared" si="38"/>
        <v>0</v>
      </c>
      <c r="BJ229" s="14" t="s">
        <v>87</v>
      </c>
      <c r="BK229" s="197">
        <f t="shared" si="39"/>
        <v>0</v>
      </c>
      <c r="BL229" s="14" t="s">
        <v>256</v>
      </c>
      <c r="BM229" s="196" t="s">
        <v>559</v>
      </c>
    </row>
    <row r="230" spans="1:65" s="2" customFormat="1" ht="16.5" customHeight="1">
      <c r="A230" s="31"/>
      <c r="B230" s="32"/>
      <c r="C230" s="184" t="s">
        <v>492</v>
      </c>
      <c r="D230" s="184" t="s">
        <v>189</v>
      </c>
      <c r="E230" s="185" t="s">
        <v>561</v>
      </c>
      <c r="F230" s="186" t="s">
        <v>562</v>
      </c>
      <c r="G230" s="187" t="s">
        <v>270</v>
      </c>
      <c r="H230" s="188">
        <v>0.003</v>
      </c>
      <c r="I230" s="189"/>
      <c r="J230" s="190">
        <f t="shared" si="30"/>
        <v>0</v>
      </c>
      <c r="K230" s="191"/>
      <c r="L230" s="36"/>
      <c r="M230" s="192" t="s">
        <v>1</v>
      </c>
      <c r="N230" s="193" t="s">
        <v>44</v>
      </c>
      <c r="O230" s="68"/>
      <c r="P230" s="194">
        <f t="shared" si="31"/>
        <v>0</v>
      </c>
      <c r="Q230" s="194">
        <v>0</v>
      </c>
      <c r="R230" s="194">
        <f t="shared" si="32"/>
        <v>0</v>
      </c>
      <c r="S230" s="194">
        <v>0</v>
      </c>
      <c r="T230" s="195">
        <f t="shared" si="3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256</v>
      </c>
      <c r="AT230" s="196" t="s">
        <v>189</v>
      </c>
      <c r="AU230" s="196" t="s">
        <v>89</v>
      </c>
      <c r="AY230" s="14" t="s">
        <v>186</v>
      </c>
      <c r="BE230" s="197">
        <f t="shared" si="34"/>
        <v>0</v>
      </c>
      <c r="BF230" s="197">
        <f t="shared" si="35"/>
        <v>0</v>
      </c>
      <c r="BG230" s="197">
        <f t="shared" si="36"/>
        <v>0</v>
      </c>
      <c r="BH230" s="197">
        <f t="shared" si="37"/>
        <v>0</v>
      </c>
      <c r="BI230" s="197">
        <f t="shared" si="38"/>
        <v>0</v>
      </c>
      <c r="BJ230" s="14" t="s">
        <v>87</v>
      </c>
      <c r="BK230" s="197">
        <f t="shared" si="39"/>
        <v>0</v>
      </c>
      <c r="BL230" s="14" t="s">
        <v>256</v>
      </c>
      <c r="BM230" s="196" t="s">
        <v>563</v>
      </c>
    </row>
    <row r="231" spans="1:65" s="2" customFormat="1" ht="16.5" customHeight="1">
      <c r="A231" s="31"/>
      <c r="B231" s="32"/>
      <c r="C231" s="184" t="s">
        <v>496</v>
      </c>
      <c r="D231" s="184" t="s">
        <v>189</v>
      </c>
      <c r="E231" s="185" t="s">
        <v>565</v>
      </c>
      <c r="F231" s="186" t="s">
        <v>566</v>
      </c>
      <c r="G231" s="187" t="s">
        <v>270</v>
      </c>
      <c r="H231" s="188">
        <v>0.003</v>
      </c>
      <c r="I231" s="189"/>
      <c r="J231" s="190">
        <f t="shared" si="30"/>
        <v>0</v>
      </c>
      <c r="K231" s="191"/>
      <c r="L231" s="36"/>
      <c r="M231" s="192" t="s">
        <v>1</v>
      </c>
      <c r="N231" s="193" t="s">
        <v>44</v>
      </c>
      <c r="O231" s="68"/>
      <c r="P231" s="194">
        <f t="shared" si="31"/>
        <v>0</v>
      </c>
      <c r="Q231" s="194">
        <v>0</v>
      </c>
      <c r="R231" s="194">
        <f t="shared" si="32"/>
        <v>0</v>
      </c>
      <c r="S231" s="194">
        <v>0</v>
      </c>
      <c r="T231" s="195">
        <f t="shared" si="3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256</v>
      </c>
      <c r="AT231" s="196" t="s">
        <v>189</v>
      </c>
      <c r="AU231" s="196" t="s">
        <v>89</v>
      </c>
      <c r="AY231" s="14" t="s">
        <v>186</v>
      </c>
      <c r="BE231" s="197">
        <f t="shared" si="34"/>
        <v>0</v>
      </c>
      <c r="BF231" s="197">
        <f t="shared" si="35"/>
        <v>0</v>
      </c>
      <c r="BG231" s="197">
        <f t="shared" si="36"/>
        <v>0</v>
      </c>
      <c r="BH231" s="197">
        <f t="shared" si="37"/>
        <v>0</v>
      </c>
      <c r="BI231" s="197">
        <f t="shared" si="38"/>
        <v>0</v>
      </c>
      <c r="BJ231" s="14" t="s">
        <v>87</v>
      </c>
      <c r="BK231" s="197">
        <f t="shared" si="39"/>
        <v>0</v>
      </c>
      <c r="BL231" s="14" t="s">
        <v>256</v>
      </c>
      <c r="BM231" s="196" t="s">
        <v>567</v>
      </c>
    </row>
    <row r="232" spans="1:65" s="2" customFormat="1" ht="16.5" customHeight="1">
      <c r="A232" s="31"/>
      <c r="B232" s="32"/>
      <c r="C232" s="184" t="s">
        <v>500</v>
      </c>
      <c r="D232" s="184" t="s">
        <v>189</v>
      </c>
      <c r="E232" s="185" t="s">
        <v>569</v>
      </c>
      <c r="F232" s="186" t="s">
        <v>570</v>
      </c>
      <c r="G232" s="187" t="s">
        <v>270</v>
      </c>
      <c r="H232" s="188">
        <v>0.003</v>
      </c>
      <c r="I232" s="189"/>
      <c r="J232" s="190">
        <f t="shared" si="30"/>
        <v>0</v>
      </c>
      <c r="K232" s="191"/>
      <c r="L232" s="36"/>
      <c r="M232" s="192" t="s">
        <v>1</v>
      </c>
      <c r="N232" s="193" t="s">
        <v>44</v>
      </c>
      <c r="O232" s="68"/>
      <c r="P232" s="194">
        <f t="shared" si="31"/>
        <v>0</v>
      </c>
      <c r="Q232" s="194">
        <v>0</v>
      </c>
      <c r="R232" s="194">
        <f t="shared" si="32"/>
        <v>0</v>
      </c>
      <c r="S232" s="194">
        <v>0</v>
      </c>
      <c r="T232" s="195">
        <f t="shared" si="3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256</v>
      </c>
      <c r="AT232" s="196" t="s">
        <v>189</v>
      </c>
      <c r="AU232" s="196" t="s">
        <v>89</v>
      </c>
      <c r="AY232" s="14" t="s">
        <v>186</v>
      </c>
      <c r="BE232" s="197">
        <f t="shared" si="34"/>
        <v>0</v>
      </c>
      <c r="BF232" s="197">
        <f t="shared" si="35"/>
        <v>0</v>
      </c>
      <c r="BG232" s="197">
        <f t="shared" si="36"/>
        <v>0</v>
      </c>
      <c r="BH232" s="197">
        <f t="shared" si="37"/>
        <v>0</v>
      </c>
      <c r="BI232" s="197">
        <f t="shared" si="38"/>
        <v>0</v>
      </c>
      <c r="BJ232" s="14" t="s">
        <v>87</v>
      </c>
      <c r="BK232" s="197">
        <f t="shared" si="39"/>
        <v>0</v>
      </c>
      <c r="BL232" s="14" t="s">
        <v>256</v>
      </c>
      <c r="BM232" s="196" t="s">
        <v>571</v>
      </c>
    </row>
    <row r="233" spans="2:63" s="12" customFormat="1" ht="22.9" customHeight="1">
      <c r="B233" s="168"/>
      <c r="C233" s="169"/>
      <c r="D233" s="170" t="s">
        <v>78</v>
      </c>
      <c r="E233" s="182" t="s">
        <v>572</v>
      </c>
      <c r="F233" s="182" t="s">
        <v>573</v>
      </c>
      <c r="G233" s="169"/>
      <c r="H233" s="169"/>
      <c r="I233" s="172"/>
      <c r="J233" s="183">
        <f>BK233</f>
        <v>0</v>
      </c>
      <c r="K233" s="169"/>
      <c r="L233" s="174"/>
      <c r="M233" s="175"/>
      <c r="N233" s="176"/>
      <c r="O233" s="176"/>
      <c r="P233" s="177">
        <f>SUM(P234:P241)</f>
        <v>0</v>
      </c>
      <c r="Q233" s="176"/>
      <c r="R233" s="177">
        <f>SUM(R234:R241)</f>
        <v>0.13832</v>
      </c>
      <c r="S233" s="176"/>
      <c r="T233" s="178">
        <f>SUM(T234:T241)</f>
        <v>0.69972</v>
      </c>
      <c r="AR233" s="179" t="s">
        <v>89</v>
      </c>
      <c r="AT233" s="180" t="s">
        <v>78</v>
      </c>
      <c r="AU233" s="180" t="s">
        <v>87</v>
      </c>
      <c r="AY233" s="179" t="s">
        <v>186</v>
      </c>
      <c r="BK233" s="181">
        <f>SUM(BK234:BK241)</f>
        <v>0</v>
      </c>
    </row>
    <row r="234" spans="1:65" s="2" customFormat="1" ht="16.5" customHeight="1">
      <c r="A234" s="31"/>
      <c r="B234" s="32"/>
      <c r="C234" s="184" t="s">
        <v>506</v>
      </c>
      <c r="D234" s="184" t="s">
        <v>189</v>
      </c>
      <c r="E234" s="185" t="s">
        <v>575</v>
      </c>
      <c r="F234" s="186" t="s">
        <v>576</v>
      </c>
      <c r="G234" s="187" t="s">
        <v>197</v>
      </c>
      <c r="H234" s="188">
        <v>29.4</v>
      </c>
      <c r="I234" s="189"/>
      <c r="J234" s="190">
        <f>ROUND(I234*H234,1)</f>
        <v>0</v>
      </c>
      <c r="K234" s="191"/>
      <c r="L234" s="36"/>
      <c r="M234" s="192" t="s">
        <v>1</v>
      </c>
      <c r="N234" s="193" t="s">
        <v>44</v>
      </c>
      <c r="O234" s="68"/>
      <c r="P234" s="194">
        <f>O234*H234</f>
        <v>0</v>
      </c>
      <c r="Q234" s="194">
        <v>0</v>
      </c>
      <c r="R234" s="194">
        <f>Q234*H234</f>
        <v>0</v>
      </c>
      <c r="S234" s="194">
        <v>0.0238</v>
      </c>
      <c r="T234" s="195">
        <f>S234*H234</f>
        <v>0.69972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256</v>
      </c>
      <c r="AT234" s="196" t="s">
        <v>189</v>
      </c>
      <c r="AU234" s="196" t="s">
        <v>89</v>
      </c>
      <c r="AY234" s="14" t="s">
        <v>186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4" t="s">
        <v>87</v>
      </c>
      <c r="BK234" s="197">
        <f>ROUND(I234*H234,1)</f>
        <v>0</v>
      </c>
      <c r="BL234" s="14" t="s">
        <v>256</v>
      </c>
      <c r="BM234" s="196" t="s">
        <v>577</v>
      </c>
    </row>
    <row r="235" spans="1:47" s="2" customFormat="1" ht="19.5">
      <c r="A235" s="31"/>
      <c r="B235" s="32"/>
      <c r="C235" s="33"/>
      <c r="D235" s="198" t="s">
        <v>206</v>
      </c>
      <c r="E235" s="33"/>
      <c r="F235" s="199" t="s">
        <v>578</v>
      </c>
      <c r="G235" s="33"/>
      <c r="H235" s="33"/>
      <c r="I235" s="200"/>
      <c r="J235" s="33"/>
      <c r="K235" s="33"/>
      <c r="L235" s="36"/>
      <c r="M235" s="201"/>
      <c r="N235" s="202"/>
      <c r="O235" s="68"/>
      <c r="P235" s="68"/>
      <c r="Q235" s="68"/>
      <c r="R235" s="68"/>
      <c r="S235" s="68"/>
      <c r="T235" s="69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T235" s="14" t="s">
        <v>206</v>
      </c>
      <c r="AU235" s="14" t="s">
        <v>89</v>
      </c>
    </row>
    <row r="236" spans="1:65" s="2" customFormat="1" ht="21.75" customHeight="1">
      <c r="A236" s="31"/>
      <c r="B236" s="32"/>
      <c r="C236" s="184" t="s">
        <v>510</v>
      </c>
      <c r="D236" s="184" t="s">
        <v>189</v>
      </c>
      <c r="E236" s="185" t="s">
        <v>892</v>
      </c>
      <c r="F236" s="186" t="s">
        <v>893</v>
      </c>
      <c r="G236" s="187" t="s">
        <v>192</v>
      </c>
      <c r="H236" s="188">
        <v>2</v>
      </c>
      <c r="I236" s="189"/>
      <c r="J236" s="190">
        <f>ROUND(I236*H236,1)</f>
        <v>0</v>
      </c>
      <c r="K236" s="191"/>
      <c r="L236" s="36"/>
      <c r="M236" s="192" t="s">
        <v>1</v>
      </c>
      <c r="N236" s="193" t="s">
        <v>44</v>
      </c>
      <c r="O236" s="68"/>
      <c r="P236" s="194">
        <f>O236*H236</f>
        <v>0</v>
      </c>
      <c r="Q236" s="194">
        <v>0.06916</v>
      </c>
      <c r="R236" s="194">
        <f>Q236*H236</f>
        <v>0.13832</v>
      </c>
      <c r="S236" s="194">
        <v>0</v>
      </c>
      <c r="T236" s="195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256</v>
      </c>
      <c r="AT236" s="196" t="s">
        <v>189</v>
      </c>
      <c r="AU236" s="196" t="s">
        <v>89</v>
      </c>
      <c r="AY236" s="14" t="s">
        <v>186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4" t="s">
        <v>87</v>
      </c>
      <c r="BK236" s="197">
        <f>ROUND(I236*H236,1)</f>
        <v>0</v>
      </c>
      <c r="BL236" s="14" t="s">
        <v>256</v>
      </c>
      <c r="BM236" s="196" t="s">
        <v>894</v>
      </c>
    </row>
    <row r="237" spans="1:47" s="2" customFormat="1" ht="19.5">
      <c r="A237" s="31"/>
      <c r="B237" s="32"/>
      <c r="C237" s="33"/>
      <c r="D237" s="198" t="s">
        <v>206</v>
      </c>
      <c r="E237" s="33"/>
      <c r="F237" s="199" t="s">
        <v>895</v>
      </c>
      <c r="G237" s="33"/>
      <c r="H237" s="33"/>
      <c r="I237" s="200"/>
      <c r="J237" s="33"/>
      <c r="K237" s="33"/>
      <c r="L237" s="36"/>
      <c r="M237" s="201"/>
      <c r="N237" s="202"/>
      <c r="O237" s="68"/>
      <c r="P237" s="68"/>
      <c r="Q237" s="68"/>
      <c r="R237" s="68"/>
      <c r="S237" s="68"/>
      <c r="T237" s="69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4" t="s">
        <v>206</v>
      </c>
      <c r="AU237" s="14" t="s">
        <v>89</v>
      </c>
    </row>
    <row r="238" spans="1:65" s="2" customFormat="1" ht="16.5" customHeight="1">
      <c r="A238" s="31"/>
      <c r="B238" s="32"/>
      <c r="C238" s="184" t="s">
        <v>514</v>
      </c>
      <c r="D238" s="184" t="s">
        <v>189</v>
      </c>
      <c r="E238" s="185" t="s">
        <v>585</v>
      </c>
      <c r="F238" s="186" t="s">
        <v>586</v>
      </c>
      <c r="G238" s="187" t="s">
        <v>270</v>
      </c>
      <c r="H238" s="188">
        <v>0.7</v>
      </c>
      <c r="I238" s="189"/>
      <c r="J238" s="190">
        <f>ROUND(I238*H238,1)</f>
        <v>0</v>
      </c>
      <c r="K238" s="191"/>
      <c r="L238" s="36"/>
      <c r="M238" s="192" t="s">
        <v>1</v>
      </c>
      <c r="N238" s="193" t="s">
        <v>44</v>
      </c>
      <c r="O238" s="68"/>
      <c r="P238" s="194">
        <f>O238*H238</f>
        <v>0</v>
      </c>
      <c r="Q238" s="194">
        <v>0</v>
      </c>
      <c r="R238" s="194">
        <f>Q238*H238</f>
        <v>0</v>
      </c>
      <c r="S238" s="194">
        <v>0</v>
      </c>
      <c r="T238" s="195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256</v>
      </c>
      <c r="AT238" s="196" t="s">
        <v>189</v>
      </c>
      <c r="AU238" s="196" t="s">
        <v>89</v>
      </c>
      <c r="AY238" s="14" t="s">
        <v>186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4" t="s">
        <v>87</v>
      </c>
      <c r="BK238" s="197">
        <f>ROUND(I238*H238,1)</f>
        <v>0</v>
      </c>
      <c r="BL238" s="14" t="s">
        <v>256</v>
      </c>
      <c r="BM238" s="196" t="s">
        <v>587</v>
      </c>
    </row>
    <row r="239" spans="1:65" s="2" customFormat="1" ht="16.5" customHeight="1">
      <c r="A239" s="31"/>
      <c r="B239" s="32"/>
      <c r="C239" s="184" t="s">
        <v>518</v>
      </c>
      <c r="D239" s="184" t="s">
        <v>189</v>
      </c>
      <c r="E239" s="185" t="s">
        <v>589</v>
      </c>
      <c r="F239" s="186" t="s">
        <v>590</v>
      </c>
      <c r="G239" s="187" t="s">
        <v>270</v>
      </c>
      <c r="H239" s="188">
        <v>0.138</v>
      </c>
      <c r="I239" s="189"/>
      <c r="J239" s="190">
        <f>ROUND(I239*H239,1)</f>
        <v>0</v>
      </c>
      <c r="K239" s="191"/>
      <c r="L239" s="36"/>
      <c r="M239" s="192" t="s">
        <v>1</v>
      </c>
      <c r="N239" s="193" t="s">
        <v>44</v>
      </c>
      <c r="O239" s="68"/>
      <c r="P239" s="194">
        <f>O239*H239</f>
        <v>0</v>
      </c>
      <c r="Q239" s="194">
        <v>0</v>
      </c>
      <c r="R239" s="194">
        <f>Q239*H239</f>
        <v>0</v>
      </c>
      <c r="S239" s="194">
        <v>0</v>
      </c>
      <c r="T239" s="195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256</v>
      </c>
      <c r="AT239" s="196" t="s">
        <v>189</v>
      </c>
      <c r="AU239" s="196" t="s">
        <v>89</v>
      </c>
      <c r="AY239" s="14" t="s">
        <v>186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4" t="s">
        <v>87</v>
      </c>
      <c r="BK239" s="197">
        <f>ROUND(I239*H239,1)</f>
        <v>0</v>
      </c>
      <c r="BL239" s="14" t="s">
        <v>256</v>
      </c>
      <c r="BM239" s="196" t="s">
        <v>591</v>
      </c>
    </row>
    <row r="240" spans="1:65" s="2" customFormat="1" ht="16.5" customHeight="1">
      <c r="A240" s="31"/>
      <c r="B240" s="32"/>
      <c r="C240" s="184" t="s">
        <v>522</v>
      </c>
      <c r="D240" s="184" t="s">
        <v>189</v>
      </c>
      <c r="E240" s="185" t="s">
        <v>593</v>
      </c>
      <c r="F240" s="186" t="s">
        <v>594</v>
      </c>
      <c r="G240" s="187" t="s">
        <v>270</v>
      </c>
      <c r="H240" s="188">
        <v>0.138</v>
      </c>
      <c r="I240" s="189"/>
      <c r="J240" s="190">
        <f>ROUND(I240*H240,1)</f>
        <v>0</v>
      </c>
      <c r="K240" s="191"/>
      <c r="L240" s="36"/>
      <c r="M240" s="192" t="s">
        <v>1</v>
      </c>
      <c r="N240" s="193" t="s">
        <v>44</v>
      </c>
      <c r="O240" s="68"/>
      <c r="P240" s="194">
        <f>O240*H240</f>
        <v>0</v>
      </c>
      <c r="Q240" s="194">
        <v>0</v>
      </c>
      <c r="R240" s="194">
        <f>Q240*H240</f>
        <v>0</v>
      </c>
      <c r="S240" s="194">
        <v>0</v>
      </c>
      <c r="T240" s="195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256</v>
      </c>
      <c r="AT240" s="196" t="s">
        <v>189</v>
      </c>
      <c r="AU240" s="196" t="s">
        <v>89</v>
      </c>
      <c r="AY240" s="14" t="s">
        <v>186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4" t="s">
        <v>87</v>
      </c>
      <c r="BK240" s="197">
        <f>ROUND(I240*H240,1)</f>
        <v>0</v>
      </c>
      <c r="BL240" s="14" t="s">
        <v>256</v>
      </c>
      <c r="BM240" s="196" t="s">
        <v>595</v>
      </c>
    </row>
    <row r="241" spans="1:65" s="2" customFormat="1" ht="16.5" customHeight="1">
      <c r="A241" s="31"/>
      <c r="B241" s="32"/>
      <c r="C241" s="184" t="s">
        <v>526</v>
      </c>
      <c r="D241" s="184" t="s">
        <v>189</v>
      </c>
      <c r="E241" s="185" t="s">
        <v>597</v>
      </c>
      <c r="F241" s="186" t="s">
        <v>598</v>
      </c>
      <c r="G241" s="187" t="s">
        <v>270</v>
      </c>
      <c r="H241" s="188">
        <v>0.138</v>
      </c>
      <c r="I241" s="189"/>
      <c r="J241" s="190">
        <f>ROUND(I241*H241,1)</f>
        <v>0</v>
      </c>
      <c r="K241" s="191"/>
      <c r="L241" s="36"/>
      <c r="M241" s="192" t="s">
        <v>1</v>
      </c>
      <c r="N241" s="193" t="s">
        <v>44</v>
      </c>
      <c r="O241" s="68"/>
      <c r="P241" s="194">
        <f>O241*H241</f>
        <v>0</v>
      </c>
      <c r="Q241" s="194">
        <v>0</v>
      </c>
      <c r="R241" s="194">
        <f>Q241*H241</f>
        <v>0</v>
      </c>
      <c r="S241" s="194">
        <v>0</v>
      </c>
      <c r="T241" s="195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256</v>
      </c>
      <c r="AT241" s="196" t="s">
        <v>189</v>
      </c>
      <c r="AU241" s="196" t="s">
        <v>89</v>
      </c>
      <c r="AY241" s="14" t="s">
        <v>186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14" t="s">
        <v>87</v>
      </c>
      <c r="BK241" s="197">
        <f>ROUND(I241*H241,1)</f>
        <v>0</v>
      </c>
      <c r="BL241" s="14" t="s">
        <v>256</v>
      </c>
      <c r="BM241" s="196" t="s">
        <v>599</v>
      </c>
    </row>
    <row r="242" spans="2:63" s="12" customFormat="1" ht="22.9" customHeight="1">
      <c r="B242" s="168"/>
      <c r="C242" s="169"/>
      <c r="D242" s="170" t="s">
        <v>78</v>
      </c>
      <c r="E242" s="182" t="s">
        <v>600</v>
      </c>
      <c r="F242" s="182" t="s">
        <v>601</v>
      </c>
      <c r="G242" s="169"/>
      <c r="H242" s="169"/>
      <c r="I242" s="172"/>
      <c r="J242" s="183">
        <f>BK242</f>
        <v>0</v>
      </c>
      <c r="K242" s="169"/>
      <c r="L242" s="174"/>
      <c r="M242" s="175"/>
      <c r="N242" s="176"/>
      <c r="O242" s="176"/>
      <c r="P242" s="177">
        <f>SUM(P243:P247)</f>
        <v>0</v>
      </c>
      <c r="Q242" s="176"/>
      <c r="R242" s="177">
        <f>SUM(R243:R247)</f>
        <v>0</v>
      </c>
      <c r="S242" s="176"/>
      <c r="T242" s="178">
        <f>SUM(T243:T247)</f>
        <v>0.10222600000000001</v>
      </c>
      <c r="AR242" s="179" t="s">
        <v>89</v>
      </c>
      <c r="AT242" s="180" t="s">
        <v>78</v>
      </c>
      <c r="AU242" s="180" t="s">
        <v>87</v>
      </c>
      <c r="AY242" s="179" t="s">
        <v>186</v>
      </c>
      <c r="BK242" s="181">
        <f>SUM(BK243:BK247)</f>
        <v>0</v>
      </c>
    </row>
    <row r="243" spans="1:65" s="2" customFormat="1" ht="16.5" customHeight="1">
      <c r="A243" s="31"/>
      <c r="B243" s="32"/>
      <c r="C243" s="184" t="s">
        <v>530</v>
      </c>
      <c r="D243" s="184" t="s">
        <v>189</v>
      </c>
      <c r="E243" s="185" t="s">
        <v>603</v>
      </c>
      <c r="F243" s="186" t="s">
        <v>604</v>
      </c>
      <c r="G243" s="187" t="s">
        <v>308</v>
      </c>
      <c r="H243" s="188">
        <v>44.6</v>
      </c>
      <c r="I243" s="189"/>
      <c r="J243" s="190">
        <f>ROUND(I243*H243,1)</f>
        <v>0</v>
      </c>
      <c r="K243" s="191"/>
      <c r="L243" s="36"/>
      <c r="M243" s="192" t="s">
        <v>1</v>
      </c>
      <c r="N243" s="193" t="s">
        <v>44</v>
      </c>
      <c r="O243" s="68"/>
      <c r="P243" s="194">
        <f>O243*H243</f>
        <v>0</v>
      </c>
      <c r="Q243" s="194">
        <v>0</v>
      </c>
      <c r="R243" s="194">
        <f>Q243*H243</f>
        <v>0</v>
      </c>
      <c r="S243" s="194">
        <v>0.00215</v>
      </c>
      <c r="T243" s="195">
        <f>S243*H243</f>
        <v>0.09589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6" t="s">
        <v>256</v>
      </c>
      <c r="AT243" s="196" t="s">
        <v>189</v>
      </c>
      <c r="AU243" s="196" t="s">
        <v>89</v>
      </c>
      <c r="AY243" s="14" t="s">
        <v>186</v>
      </c>
      <c r="BE243" s="197">
        <f>IF(N243="základní",J243,0)</f>
        <v>0</v>
      </c>
      <c r="BF243" s="197">
        <f>IF(N243="snížená",J243,0)</f>
        <v>0</v>
      </c>
      <c r="BG243" s="197">
        <f>IF(N243="zákl. přenesená",J243,0)</f>
        <v>0</v>
      </c>
      <c r="BH243" s="197">
        <f>IF(N243="sníž. přenesená",J243,0)</f>
        <v>0</v>
      </c>
      <c r="BI243" s="197">
        <f>IF(N243="nulová",J243,0)</f>
        <v>0</v>
      </c>
      <c r="BJ243" s="14" t="s">
        <v>87</v>
      </c>
      <c r="BK243" s="197">
        <f>ROUND(I243*H243,1)</f>
        <v>0</v>
      </c>
      <c r="BL243" s="14" t="s">
        <v>256</v>
      </c>
      <c r="BM243" s="196" t="s">
        <v>605</v>
      </c>
    </row>
    <row r="244" spans="1:65" s="2" customFormat="1" ht="21.75" customHeight="1">
      <c r="A244" s="31"/>
      <c r="B244" s="32"/>
      <c r="C244" s="184" t="s">
        <v>534</v>
      </c>
      <c r="D244" s="184" t="s">
        <v>189</v>
      </c>
      <c r="E244" s="185" t="s">
        <v>607</v>
      </c>
      <c r="F244" s="186" t="s">
        <v>608</v>
      </c>
      <c r="G244" s="187" t="s">
        <v>192</v>
      </c>
      <c r="H244" s="188">
        <v>1</v>
      </c>
      <c r="I244" s="189"/>
      <c r="J244" s="190">
        <f>ROUND(I244*H244,1)</f>
        <v>0</v>
      </c>
      <c r="K244" s="191"/>
      <c r="L244" s="36"/>
      <c r="M244" s="192" t="s">
        <v>1</v>
      </c>
      <c r="N244" s="193" t="s">
        <v>44</v>
      </c>
      <c r="O244" s="68"/>
      <c r="P244" s="194">
        <f>O244*H244</f>
        <v>0</v>
      </c>
      <c r="Q244" s="194">
        <v>0</v>
      </c>
      <c r="R244" s="194">
        <f>Q244*H244</f>
        <v>0</v>
      </c>
      <c r="S244" s="194">
        <v>4.8E-05</v>
      </c>
      <c r="T244" s="195">
        <f>S244*H244</f>
        <v>4.8E-05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256</v>
      </c>
      <c r="AT244" s="196" t="s">
        <v>189</v>
      </c>
      <c r="AU244" s="196" t="s">
        <v>89</v>
      </c>
      <c r="AY244" s="14" t="s">
        <v>186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4" t="s">
        <v>87</v>
      </c>
      <c r="BK244" s="197">
        <f>ROUND(I244*H244,1)</f>
        <v>0</v>
      </c>
      <c r="BL244" s="14" t="s">
        <v>256</v>
      </c>
      <c r="BM244" s="196" t="s">
        <v>609</v>
      </c>
    </row>
    <row r="245" spans="1:65" s="2" customFormat="1" ht="24.2" customHeight="1">
      <c r="A245" s="31"/>
      <c r="B245" s="32"/>
      <c r="C245" s="184" t="s">
        <v>540</v>
      </c>
      <c r="D245" s="184" t="s">
        <v>189</v>
      </c>
      <c r="E245" s="185" t="s">
        <v>611</v>
      </c>
      <c r="F245" s="186" t="s">
        <v>612</v>
      </c>
      <c r="G245" s="187" t="s">
        <v>192</v>
      </c>
      <c r="H245" s="188">
        <v>6</v>
      </c>
      <c r="I245" s="189"/>
      <c r="J245" s="190">
        <f>ROUND(I245*H245,1)</f>
        <v>0</v>
      </c>
      <c r="K245" s="191"/>
      <c r="L245" s="36"/>
      <c r="M245" s="192" t="s">
        <v>1</v>
      </c>
      <c r="N245" s="193" t="s">
        <v>44</v>
      </c>
      <c r="O245" s="68"/>
      <c r="P245" s="194">
        <f>O245*H245</f>
        <v>0</v>
      </c>
      <c r="Q245" s="194">
        <v>0</v>
      </c>
      <c r="R245" s="194">
        <f>Q245*H245</f>
        <v>0</v>
      </c>
      <c r="S245" s="194">
        <v>4.8E-05</v>
      </c>
      <c r="T245" s="195">
        <f>S245*H245</f>
        <v>0.000288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6" t="s">
        <v>256</v>
      </c>
      <c r="AT245" s="196" t="s">
        <v>189</v>
      </c>
      <c r="AU245" s="196" t="s">
        <v>89</v>
      </c>
      <c r="AY245" s="14" t="s">
        <v>186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14" t="s">
        <v>87</v>
      </c>
      <c r="BK245" s="197">
        <f>ROUND(I245*H245,1)</f>
        <v>0</v>
      </c>
      <c r="BL245" s="14" t="s">
        <v>256</v>
      </c>
      <c r="BM245" s="196" t="s">
        <v>613</v>
      </c>
    </row>
    <row r="246" spans="1:65" s="2" customFormat="1" ht="21.75" customHeight="1">
      <c r="A246" s="31"/>
      <c r="B246" s="32"/>
      <c r="C246" s="184" t="s">
        <v>544</v>
      </c>
      <c r="D246" s="184" t="s">
        <v>189</v>
      </c>
      <c r="E246" s="185" t="s">
        <v>615</v>
      </c>
      <c r="F246" s="186" t="s">
        <v>616</v>
      </c>
      <c r="G246" s="187" t="s">
        <v>192</v>
      </c>
      <c r="H246" s="188">
        <v>6</v>
      </c>
      <c r="I246" s="189"/>
      <c r="J246" s="190">
        <f>ROUND(I246*H246,1)</f>
        <v>0</v>
      </c>
      <c r="K246" s="191"/>
      <c r="L246" s="36"/>
      <c r="M246" s="192" t="s">
        <v>1</v>
      </c>
      <c r="N246" s="193" t="s">
        <v>44</v>
      </c>
      <c r="O246" s="68"/>
      <c r="P246" s="194">
        <f>O246*H246</f>
        <v>0</v>
      </c>
      <c r="Q246" s="194">
        <v>0</v>
      </c>
      <c r="R246" s="194">
        <f>Q246*H246</f>
        <v>0</v>
      </c>
      <c r="S246" s="194">
        <v>0.001</v>
      </c>
      <c r="T246" s="195">
        <f>S246*H246</f>
        <v>0.006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256</v>
      </c>
      <c r="AT246" s="196" t="s">
        <v>189</v>
      </c>
      <c r="AU246" s="196" t="s">
        <v>89</v>
      </c>
      <c r="AY246" s="14" t="s">
        <v>186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4" t="s">
        <v>87</v>
      </c>
      <c r="BK246" s="197">
        <f>ROUND(I246*H246,1)</f>
        <v>0</v>
      </c>
      <c r="BL246" s="14" t="s">
        <v>256</v>
      </c>
      <c r="BM246" s="196" t="s">
        <v>617</v>
      </c>
    </row>
    <row r="247" spans="1:47" s="2" customFormat="1" ht="19.5">
      <c r="A247" s="31"/>
      <c r="B247" s="32"/>
      <c r="C247" s="33"/>
      <c r="D247" s="198" t="s">
        <v>206</v>
      </c>
      <c r="E247" s="33"/>
      <c r="F247" s="199" t="s">
        <v>896</v>
      </c>
      <c r="G247" s="33"/>
      <c r="H247" s="33"/>
      <c r="I247" s="200"/>
      <c r="J247" s="33"/>
      <c r="K247" s="33"/>
      <c r="L247" s="36"/>
      <c r="M247" s="201"/>
      <c r="N247" s="202"/>
      <c r="O247" s="68"/>
      <c r="P247" s="68"/>
      <c r="Q247" s="68"/>
      <c r="R247" s="68"/>
      <c r="S247" s="68"/>
      <c r="T247" s="69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T247" s="14" t="s">
        <v>206</v>
      </c>
      <c r="AU247" s="14" t="s">
        <v>89</v>
      </c>
    </row>
    <row r="248" spans="2:63" s="12" customFormat="1" ht="22.9" customHeight="1">
      <c r="B248" s="168"/>
      <c r="C248" s="169"/>
      <c r="D248" s="170" t="s">
        <v>78</v>
      </c>
      <c r="E248" s="182" t="s">
        <v>897</v>
      </c>
      <c r="F248" s="182" t="s">
        <v>898</v>
      </c>
      <c r="G248" s="169"/>
      <c r="H248" s="169"/>
      <c r="I248" s="172"/>
      <c r="J248" s="183">
        <f>BK248</f>
        <v>0</v>
      </c>
      <c r="K248" s="169"/>
      <c r="L248" s="174"/>
      <c r="M248" s="175"/>
      <c r="N248" s="176"/>
      <c r="O248" s="176"/>
      <c r="P248" s="177">
        <f>SUM(P249:P254)</f>
        <v>0</v>
      </c>
      <c r="Q248" s="176"/>
      <c r="R248" s="177">
        <f>SUM(R249:R254)</f>
        <v>0.48671500000000006</v>
      </c>
      <c r="S248" s="176"/>
      <c r="T248" s="178">
        <f>SUM(T249:T254)</f>
        <v>0.933</v>
      </c>
      <c r="AR248" s="179" t="s">
        <v>89</v>
      </c>
      <c r="AT248" s="180" t="s">
        <v>78</v>
      </c>
      <c r="AU248" s="180" t="s">
        <v>87</v>
      </c>
      <c r="AY248" s="179" t="s">
        <v>186</v>
      </c>
      <c r="BK248" s="181">
        <f>SUM(BK249:BK254)</f>
        <v>0</v>
      </c>
    </row>
    <row r="249" spans="1:65" s="2" customFormat="1" ht="21.75" customHeight="1">
      <c r="A249" s="31"/>
      <c r="B249" s="32"/>
      <c r="C249" s="184" t="s">
        <v>548</v>
      </c>
      <c r="D249" s="184" t="s">
        <v>189</v>
      </c>
      <c r="E249" s="185" t="s">
        <v>899</v>
      </c>
      <c r="F249" s="186" t="s">
        <v>900</v>
      </c>
      <c r="G249" s="187" t="s">
        <v>197</v>
      </c>
      <c r="H249" s="188">
        <v>31.1</v>
      </c>
      <c r="I249" s="189"/>
      <c r="J249" s="190">
        <f>ROUND(I249*H249,1)</f>
        <v>0</v>
      </c>
      <c r="K249" s="191"/>
      <c r="L249" s="36"/>
      <c r="M249" s="192" t="s">
        <v>1</v>
      </c>
      <c r="N249" s="193" t="s">
        <v>44</v>
      </c>
      <c r="O249" s="68"/>
      <c r="P249" s="194">
        <f>O249*H249</f>
        <v>0</v>
      </c>
      <c r="Q249" s="194">
        <v>0.01565</v>
      </c>
      <c r="R249" s="194">
        <f>Q249*H249</f>
        <v>0.48671500000000006</v>
      </c>
      <c r="S249" s="194">
        <v>0</v>
      </c>
      <c r="T249" s="19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6" t="s">
        <v>256</v>
      </c>
      <c r="AT249" s="196" t="s">
        <v>189</v>
      </c>
      <c r="AU249" s="196" t="s">
        <v>89</v>
      </c>
      <c r="AY249" s="14" t="s">
        <v>186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4" t="s">
        <v>87</v>
      </c>
      <c r="BK249" s="197">
        <f>ROUND(I249*H249,1)</f>
        <v>0</v>
      </c>
      <c r="BL249" s="14" t="s">
        <v>256</v>
      </c>
      <c r="BM249" s="196" t="s">
        <v>901</v>
      </c>
    </row>
    <row r="250" spans="1:47" s="2" customFormat="1" ht="19.5">
      <c r="A250" s="31"/>
      <c r="B250" s="32"/>
      <c r="C250" s="33"/>
      <c r="D250" s="198" t="s">
        <v>206</v>
      </c>
      <c r="E250" s="33"/>
      <c r="F250" s="199" t="s">
        <v>902</v>
      </c>
      <c r="G250" s="33"/>
      <c r="H250" s="33"/>
      <c r="I250" s="200"/>
      <c r="J250" s="33"/>
      <c r="K250" s="33"/>
      <c r="L250" s="36"/>
      <c r="M250" s="201"/>
      <c r="N250" s="202"/>
      <c r="O250" s="68"/>
      <c r="P250" s="68"/>
      <c r="Q250" s="68"/>
      <c r="R250" s="68"/>
      <c r="S250" s="68"/>
      <c r="T250" s="69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T250" s="14" t="s">
        <v>206</v>
      </c>
      <c r="AU250" s="14" t="s">
        <v>89</v>
      </c>
    </row>
    <row r="251" spans="1:65" s="2" customFormat="1" ht="16.5" customHeight="1">
      <c r="A251" s="31"/>
      <c r="B251" s="32"/>
      <c r="C251" s="184" t="s">
        <v>552</v>
      </c>
      <c r="D251" s="184" t="s">
        <v>189</v>
      </c>
      <c r="E251" s="185" t="s">
        <v>903</v>
      </c>
      <c r="F251" s="186" t="s">
        <v>904</v>
      </c>
      <c r="G251" s="187" t="s">
        <v>197</v>
      </c>
      <c r="H251" s="188">
        <v>31.1</v>
      </c>
      <c r="I251" s="189"/>
      <c r="J251" s="190">
        <f>ROUND(I251*H251,1)</f>
        <v>0</v>
      </c>
      <c r="K251" s="191"/>
      <c r="L251" s="36"/>
      <c r="M251" s="192" t="s">
        <v>1</v>
      </c>
      <c r="N251" s="193" t="s">
        <v>44</v>
      </c>
      <c r="O251" s="68"/>
      <c r="P251" s="194">
        <f>O251*H251</f>
        <v>0</v>
      </c>
      <c r="Q251" s="194">
        <v>0</v>
      </c>
      <c r="R251" s="194">
        <f>Q251*H251</f>
        <v>0</v>
      </c>
      <c r="S251" s="194">
        <v>0.03</v>
      </c>
      <c r="T251" s="195">
        <f>S251*H251</f>
        <v>0.933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6" t="s">
        <v>256</v>
      </c>
      <c r="AT251" s="196" t="s">
        <v>189</v>
      </c>
      <c r="AU251" s="196" t="s">
        <v>89</v>
      </c>
      <c r="AY251" s="14" t="s">
        <v>186</v>
      </c>
      <c r="BE251" s="197">
        <f>IF(N251="základní",J251,0)</f>
        <v>0</v>
      </c>
      <c r="BF251" s="197">
        <f>IF(N251="snížená",J251,0)</f>
        <v>0</v>
      </c>
      <c r="BG251" s="197">
        <f>IF(N251="zákl. přenesená",J251,0)</f>
        <v>0</v>
      </c>
      <c r="BH251" s="197">
        <f>IF(N251="sníž. přenesená",J251,0)</f>
        <v>0</v>
      </c>
      <c r="BI251" s="197">
        <f>IF(N251="nulová",J251,0)</f>
        <v>0</v>
      </c>
      <c r="BJ251" s="14" t="s">
        <v>87</v>
      </c>
      <c r="BK251" s="197">
        <f>ROUND(I251*H251,1)</f>
        <v>0</v>
      </c>
      <c r="BL251" s="14" t="s">
        <v>256</v>
      </c>
      <c r="BM251" s="196" t="s">
        <v>905</v>
      </c>
    </row>
    <row r="252" spans="1:65" s="2" customFormat="1" ht="16.5" customHeight="1">
      <c r="A252" s="31"/>
      <c r="B252" s="32"/>
      <c r="C252" s="184" t="s">
        <v>556</v>
      </c>
      <c r="D252" s="184" t="s">
        <v>189</v>
      </c>
      <c r="E252" s="185" t="s">
        <v>906</v>
      </c>
      <c r="F252" s="186" t="s">
        <v>907</v>
      </c>
      <c r="G252" s="187" t="s">
        <v>270</v>
      </c>
      <c r="H252" s="188">
        <v>0.487</v>
      </c>
      <c r="I252" s="189"/>
      <c r="J252" s="190">
        <f>ROUND(I252*H252,1)</f>
        <v>0</v>
      </c>
      <c r="K252" s="191"/>
      <c r="L252" s="36"/>
      <c r="M252" s="192" t="s">
        <v>1</v>
      </c>
      <c r="N252" s="193" t="s">
        <v>44</v>
      </c>
      <c r="O252" s="68"/>
      <c r="P252" s="194">
        <f>O252*H252</f>
        <v>0</v>
      </c>
      <c r="Q252" s="194">
        <v>0</v>
      </c>
      <c r="R252" s="194">
        <f>Q252*H252</f>
        <v>0</v>
      </c>
      <c r="S252" s="194">
        <v>0</v>
      </c>
      <c r="T252" s="195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6" t="s">
        <v>256</v>
      </c>
      <c r="AT252" s="196" t="s">
        <v>189</v>
      </c>
      <c r="AU252" s="196" t="s">
        <v>89</v>
      </c>
      <c r="AY252" s="14" t="s">
        <v>186</v>
      </c>
      <c r="BE252" s="197">
        <f>IF(N252="základní",J252,0)</f>
        <v>0</v>
      </c>
      <c r="BF252" s="197">
        <f>IF(N252="snížená",J252,0)</f>
        <v>0</v>
      </c>
      <c r="BG252" s="197">
        <f>IF(N252="zákl. přenesená",J252,0)</f>
        <v>0</v>
      </c>
      <c r="BH252" s="197">
        <f>IF(N252="sníž. přenesená",J252,0)</f>
        <v>0</v>
      </c>
      <c r="BI252" s="197">
        <f>IF(N252="nulová",J252,0)</f>
        <v>0</v>
      </c>
      <c r="BJ252" s="14" t="s">
        <v>87</v>
      </c>
      <c r="BK252" s="197">
        <f>ROUND(I252*H252,1)</f>
        <v>0</v>
      </c>
      <c r="BL252" s="14" t="s">
        <v>256</v>
      </c>
      <c r="BM252" s="196" t="s">
        <v>908</v>
      </c>
    </row>
    <row r="253" spans="1:65" s="2" customFormat="1" ht="16.5" customHeight="1">
      <c r="A253" s="31"/>
      <c r="B253" s="32"/>
      <c r="C253" s="184" t="s">
        <v>560</v>
      </c>
      <c r="D253" s="184" t="s">
        <v>189</v>
      </c>
      <c r="E253" s="185" t="s">
        <v>909</v>
      </c>
      <c r="F253" s="186" t="s">
        <v>910</v>
      </c>
      <c r="G253" s="187" t="s">
        <v>270</v>
      </c>
      <c r="H253" s="188">
        <v>0.487</v>
      </c>
      <c r="I253" s="189"/>
      <c r="J253" s="190">
        <f>ROUND(I253*H253,1)</f>
        <v>0</v>
      </c>
      <c r="K253" s="191"/>
      <c r="L253" s="36"/>
      <c r="M253" s="192" t="s">
        <v>1</v>
      </c>
      <c r="N253" s="193" t="s">
        <v>44</v>
      </c>
      <c r="O253" s="68"/>
      <c r="P253" s="194">
        <f>O253*H253</f>
        <v>0</v>
      </c>
      <c r="Q253" s="194">
        <v>0</v>
      </c>
      <c r="R253" s="194">
        <f>Q253*H253</f>
        <v>0</v>
      </c>
      <c r="S253" s="194">
        <v>0</v>
      </c>
      <c r="T253" s="195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6" t="s">
        <v>256</v>
      </c>
      <c r="AT253" s="196" t="s">
        <v>189</v>
      </c>
      <c r="AU253" s="196" t="s">
        <v>89</v>
      </c>
      <c r="AY253" s="14" t="s">
        <v>186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4" t="s">
        <v>87</v>
      </c>
      <c r="BK253" s="197">
        <f>ROUND(I253*H253,1)</f>
        <v>0</v>
      </c>
      <c r="BL253" s="14" t="s">
        <v>256</v>
      </c>
      <c r="BM253" s="196" t="s">
        <v>911</v>
      </c>
    </row>
    <row r="254" spans="1:65" s="2" customFormat="1" ht="16.5" customHeight="1">
      <c r="A254" s="31"/>
      <c r="B254" s="32"/>
      <c r="C254" s="184" t="s">
        <v>564</v>
      </c>
      <c r="D254" s="184" t="s">
        <v>189</v>
      </c>
      <c r="E254" s="185" t="s">
        <v>912</v>
      </c>
      <c r="F254" s="186" t="s">
        <v>913</v>
      </c>
      <c r="G254" s="187" t="s">
        <v>270</v>
      </c>
      <c r="H254" s="188">
        <v>0.487</v>
      </c>
      <c r="I254" s="189"/>
      <c r="J254" s="190">
        <f>ROUND(I254*H254,1)</f>
        <v>0</v>
      </c>
      <c r="K254" s="191"/>
      <c r="L254" s="36"/>
      <c r="M254" s="192" t="s">
        <v>1</v>
      </c>
      <c r="N254" s="193" t="s">
        <v>44</v>
      </c>
      <c r="O254" s="68"/>
      <c r="P254" s="194">
        <f>O254*H254</f>
        <v>0</v>
      </c>
      <c r="Q254" s="194">
        <v>0</v>
      </c>
      <c r="R254" s="194">
        <f>Q254*H254</f>
        <v>0</v>
      </c>
      <c r="S254" s="194">
        <v>0</v>
      </c>
      <c r="T254" s="195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6" t="s">
        <v>256</v>
      </c>
      <c r="AT254" s="196" t="s">
        <v>189</v>
      </c>
      <c r="AU254" s="196" t="s">
        <v>89</v>
      </c>
      <c r="AY254" s="14" t="s">
        <v>186</v>
      </c>
      <c r="BE254" s="197">
        <f>IF(N254="základní",J254,0)</f>
        <v>0</v>
      </c>
      <c r="BF254" s="197">
        <f>IF(N254="snížená",J254,0)</f>
        <v>0</v>
      </c>
      <c r="BG254" s="197">
        <f>IF(N254="zákl. přenesená",J254,0)</f>
        <v>0</v>
      </c>
      <c r="BH254" s="197">
        <f>IF(N254="sníž. přenesená",J254,0)</f>
        <v>0</v>
      </c>
      <c r="BI254" s="197">
        <f>IF(N254="nulová",J254,0)</f>
        <v>0</v>
      </c>
      <c r="BJ254" s="14" t="s">
        <v>87</v>
      </c>
      <c r="BK254" s="197">
        <f>ROUND(I254*H254,1)</f>
        <v>0</v>
      </c>
      <c r="BL254" s="14" t="s">
        <v>256</v>
      </c>
      <c r="BM254" s="196" t="s">
        <v>914</v>
      </c>
    </row>
    <row r="255" spans="2:63" s="12" customFormat="1" ht="22.9" customHeight="1">
      <c r="B255" s="168"/>
      <c r="C255" s="169"/>
      <c r="D255" s="170" t="s">
        <v>78</v>
      </c>
      <c r="E255" s="182" t="s">
        <v>627</v>
      </c>
      <c r="F255" s="182" t="s">
        <v>628</v>
      </c>
      <c r="G255" s="169"/>
      <c r="H255" s="169"/>
      <c r="I255" s="172"/>
      <c r="J255" s="183">
        <f>BK255</f>
        <v>0</v>
      </c>
      <c r="K255" s="169"/>
      <c r="L255" s="174"/>
      <c r="M255" s="175"/>
      <c r="N255" s="176"/>
      <c r="O255" s="176"/>
      <c r="P255" s="177">
        <f>SUM(P256:P259)</f>
        <v>0</v>
      </c>
      <c r="Q255" s="176"/>
      <c r="R255" s="177">
        <f>SUM(R256:R259)</f>
        <v>0</v>
      </c>
      <c r="S255" s="176"/>
      <c r="T255" s="178">
        <f>SUM(T256:T259)</f>
        <v>0.0552</v>
      </c>
      <c r="AR255" s="179" t="s">
        <v>89</v>
      </c>
      <c r="AT255" s="180" t="s">
        <v>78</v>
      </c>
      <c r="AU255" s="180" t="s">
        <v>87</v>
      </c>
      <c r="AY255" s="179" t="s">
        <v>186</v>
      </c>
      <c r="BK255" s="181">
        <f>SUM(BK256:BK259)</f>
        <v>0</v>
      </c>
    </row>
    <row r="256" spans="1:65" s="2" customFormat="1" ht="16.5" customHeight="1">
      <c r="A256" s="31"/>
      <c r="B256" s="32"/>
      <c r="C256" s="184" t="s">
        <v>568</v>
      </c>
      <c r="D256" s="184" t="s">
        <v>189</v>
      </c>
      <c r="E256" s="185" t="s">
        <v>630</v>
      </c>
      <c r="F256" s="186" t="s">
        <v>631</v>
      </c>
      <c r="G256" s="187" t="s">
        <v>192</v>
      </c>
      <c r="H256" s="188">
        <v>2</v>
      </c>
      <c r="I256" s="189"/>
      <c r="J256" s="190">
        <f>ROUND(I256*H256,1)</f>
        <v>0</v>
      </c>
      <c r="K256" s="191"/>
      <c r="L256" s="36"/>
      <c r="M256" s="192" t="s">
        <v>1</v>
      </c>
      <c r="N256" s="193" t="s">
        <v>44</v>
      </c>
      <c r="O256" s="68"/>
      <c r="P256" s="194">
        <f>O256*H256</f>
        <v>0</v>
      </c>
      <c r="Q256" s="194">
        <v>0</v>
      </c>
      <c r="R256" s="194">
        <f>Q256*H256</f>
        <v>0</v>
      </c>
      <c r="S256" s="194">
        <v>0.0018</v>
      </c>
      <c r="T256" s="195">
        <f>S256*H256</f>
        <v>0.0036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6" t="s">
        <v>256</v>
      </c>
      <c r="AT256" s="196" t="s">
        <v>189</v>
      </c>
      <c r="AU256" s="196" t="s">
        <v>89</v>
      </c>
      <c r="AY256" s="14" t="s">
        <v>186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14" t="s">
        <v>87</v>
      </c>
      <c r="BK256" s="197">
        <f>ROUND(I256*H256,1)</f>
        <v>0</v>
      </c>
      <c r="BL256" s="14" t="s">
        <v>256</v>
      </c>
      <c r="BM256" s="196" t="s">
        <v>632</v>
      </c>
    </row>
    <row r="257" spans="1:65" s="2" customFormat="1" ht="16.5" customHeight="1">
      <c r="A257" s="31"/>
      <c r="B257" s="32"/>
      <c r="C257" s="184" t="s">
        <v>574</v>
      </c>
      <c r="D257" s="184" t="s">
        <v>189</v>
      </c>
      <c r="E257" s="185" t="s">
        <v>634</v>
      </c>
      <c r="F257" s="186" t="s">
        <v>635</v>
      </c>
      <c r="G257" s="187" t="s">
        <v>192</v>
      </c>
      <c r="H257" s="188">
        <v>2</v>
      </c>
      <c r="I257" s="189"/>
      <c r="J257" s="190">
        <f>ROUND(I257*H257,1)</f>
        <v>0</v>
      </c>
      <c r="K257" s="191"/>
      <c r="L257" s="36"/>
      <c r="M257" s="192" t="s">
        <v>1</v>
      </c>
      <c r="N257" s="193" t="s">
        <v>44</v>
      </c>
      <c r="O257" s="68"/>
      <c r="P257" s="194">
        <f>O257*H257</f>
        <v>0</v>
      </c>
      <c r="Q257" s="194">
        <v>0</v>
      </c>
      <c r="R257" s="194">
        <f>Q257*H257</f>
        <v>0</v>
      </c>
      <c r="S257" s="194">
        <v>0.024</v>
      </c>
      <c r="T257" s="195">
        <f>S257*H257</f>
        <v>0.048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6" t="s">
        <v>256</v>
      </c>
      <c r="AT257" s="196" t="s">
        <v>189</v>
      </c>
      <c r="AU257" s="196" t="s">
        <v>89</v>
      </c>
      <c r="AY257" s="14" t="s">
        <v>186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14" t="s">
        <v>87</v>
      </c>
      <c r="BK257" s="197">
        <f>ROUND(I257*H257,1)</f>
        <v>0</v>
      </c>
      <c r="BL257" s="14" t="s">
        <v>256</v>
      </c>
      <c r="BM257" s="196" t="s">
        <v>636</v>
      </c>
    </row>
    <row r="258" spans="1:65" s="2" customFormat="1" ht="24.2" customHeight="1">
      <c r="A258" s="31"/>
      <c r="B258" s="32"/>
      <c r="C258" s="184" t="s">
        <v>579</v>
      </c>
      <c r="D258" s="184" t="s">
        <v>189</v>
      </c>
      <c r="E258" s="185" t="s">
        <v>638</v>
      </c>
      <c r="F258" s="186" t="s">
        <v>915</v>
      </c>
      <c r="G258" s="187" t="s">
        <v>624</v>
      </c>
      <c r="H258" s="188">
        <v>2</v>
      </c>
      <c r="I258" s="189"/>
      <c r="J258" s="190">
        <f>ROUND(I258*H258,1)</f>
        <v>0</v>
      </c>
      <c r="K258" s="191"/>
      <c r="L258" s="36"/>
      <c r="M258" s="192" t="s">
        <v>1</v>
      </c>
      <c r="N258" s="193" t="s">
        <v>44</v>
      </c>
      <c r="O258" s="68"/>
      <c r="P258" s="194">
        <f>O258*H258</f>
        <v>0</v>
      </c>
      <c r="Q258" s="194">
        <v>0</v>
      </c>
      <c r="R258" s="194">
        <f>Q258*H258</f>
        <v>0</v>
      </c>
      <c r="S258" s="194">
        <v>0.0018</v>
      </c>
      <c r="T258" s="195">
        <f>S258*H258</f>
        <v>0.0036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6" t="s">
        <v>256</v>
      </c>
      <c r="AT258" s="196" t="s">
        <v>189</v>
      </c>
      <c r="AU258" s="196" t="s">
        <v>89</v>
      </c>
      <c r="AY258" s="14" t="s">
        <v>186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14" t="s">
        <v>87</v>
      </c>
      <c r="BK258" s="197">
        <f>ROUND(I258*H258,1)</f>
        <v>0</v>
      </c>
      <c r="BL258" s="14" t="s">
        <v>256</v>
      </c>
      <c r="BM258" s="196" t="s">
        <v>640</v>
      </c>
    </row>
    <row r="259" spans="1:47" s="2" customFormat="1" ht="19.5">
      <c r="A259" s="31"/>
      <c r="B259" s="32"/>
      <c r="C259" s="33"/>
      <c r="D259" s="198" t="s">
        <v>206</v>
      </c>
      <c r="E259" s="33"/>
      <c r="F259" s="199" t="s">
        <v>916</v>
      </c>
      <c r="G259" s="33"/>
      <c r="H259" s="33"/>
      <c r="I259" s="200"/>
      <c r="J259" s="33"/>
      <c r="K259" s="33"/>
      <c r="L259" s="36"/>
      <c r="M259" s="201"/>
      <c r="N259" s="202"/>
      <c r="O259" s="68"/>
      <c r="P259" s="68"/>
      <c r="Q259" s="68"/>
      <c r="R259" s="68"/>
      <c r="S259" s="68"/>
      <c r="T259" s="69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4" t="s">
        <v>206</v>
      </c>
      <c r="AU259" s="14" t="s">
        <v>89</v>
      </c>
    </row>
    <row r="260" spans="2:63" s="12" customFormat="1" ht="22.9" customHeight="1">
      <c r="B260" s="168"/>
      <c r="C260" s="169"/>
      <c r="D260" s="170" t="s">
        <v>78</v>
      </c>
      <c r="E260" s="182" t="s">
        <v>654</v>
      </c>
      <c r="F260" s="182" t="s">
        <v>655</v>
      </c>
      <c r="G260" s="169"/>
      <c r="H260" s="169"/>
      <c r="I260" s="172"/>
      <c r="J260" s="183">
        <f>BK260</f>
        <v>0</v>
      </c>
      <c r="K260" s="169"/>
      <c r="L260" s="174"/>
      <c r="M260" s="175"/>
      <c r="N260" s="176"/>
      <c r="O260" s="176"/>
      <c r="P260" s="177">
        <f>SUM(P261:P276)</f>
        <v>0</v>
      </c>
      <c r="Q260" s="176"/>
      <c r="R260" s="177">
        <f>SUM(R261:R276)</f>
        <v>0.3711673999999999</v>
      </c>
      <c r="S260" s="176"/>
      <c r="T260" s="178">
        <f>SUM(T261:T276)</f>
        <v>0.09978000000000001</v>
      </c>
      <c r="AR260" s="179" t="s">
        <v>89</v>
      </c>
      <c r="AT260" s="180" t="s">
        <v>78</v>
      </c>
      <c r="AU260" s="180" t="s">
        <v>87</v>
      </c>
      <c r="AY260" s="179" t="s">
        <v>186</v>
      </c>
      <c r="BK260" s="181">
        <f>SUM(BK261:BK276)</f>
        <v>0</v>
      </c>
    </row>
    <row r="261" spans="1:65" s="2" customFormat="1" ht="16.5" customHeight="1">
      <c r="A261" s="31"/>
      <c r="B261" s="32"/>
      <c r="C261" s="184" t="s">
        <v>584</v>
      </c>
      <c r="D261" s="184" t="s">
        <v>189</v>
      </c>
      <c r="E261" s="185" t="s">
        <v>657</v>
      </c>
      <c r="F261" s="186" t="s">
        <v>658</v>
      </c>
      <c r="G261" s="187" t="s">
        <v>197</v>
      </c>
      <c r="H261" s="188">
        <v>31.1</v>
      </c>
      <c r="I261" s="189"/>
      <c r="J261" s="190">
        <f>ROUND(I261*H261,1)</f>
        <v>0</v>
      </c>
      <c r="K261" s="191"/>
      <c r="L261" s="36"/>
      <c r="M261" s="192" t="s">
        <v>1</v>
      </c>
      <c r="N261" s="193" t="s">
        <v>44</v>
      </c>
      <c r="O261" s="68"/>
      <c r="P261" s="194">
        <f>O261*H261</f>
        <v>0</v>
      </c>
      <c r="Q261" s="194">
        <v>0</v>
      </c>
      <c r="R261" s="194">
        <f>Q261*H261</f>
        <v>0</v>
      </c>
      <c r="S261" s="194">
        <v>0</v>
      </c>
      <c r="T261" s="195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6" t="s">
        <v>256</v>
      </c>
      <c r="AT261" s="196" t="s">
        <v>189</v>
      </c>
      <c r="AU261" s="196" t="s">
        <v>89</v>
      </c>
      <c r="AY261" s="14" t="s">
        <v>186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14" t="s">
        <v>87</v>
      </c>
      <c r="BK261" s="197">
        <f>ROUND(I261*H261,1)</f>
        <v>0</v>
      </c>
      <c r="BL261" s="14" t="s">
        <v>256</v>
      </c>
      <c r="BM261" s="196" t="s">
        <v>659</v>
      </c>
    </row>
    <row r="262" spans="1:65" s="2" customFormat="1" ht="16.5" customHeight="1">
      <c r="A262" s="31"/>
      <c r="B262" s="32"/>
      <c r="C262" s="184" t="s">
        <v>588</v>
      </c>
      <c r="D262" s="184" t="s">
        <v>189</v>
      </c>
      <c r="E262" s="185" t="s">
        <v>661</v>
      </c>
      <c r="F262" s="186" t="s">
        <v>662</v>
      </c>
      <c r="G262" s="187" t="s">
        <v>197</v>
      </c>
      <c r="H262" s="188">
        <v>31.1</v>
      </c>
      <c r="I262" s="189"/>
      <c r="J262" s="190">
        <f>ROUND(I262*H262,1)</f>
        <v>0</v>
      </c>
      <c r="K262" s="191"/>
      <c r="L262" s="36"/>
      <c r="M262" s="192" t="s">
        <v>1</v>
      </c>
      <c r="N262" s="193" t="s">
        <v>44</v>
      </c>
      <c r="O262" s="68"/>
      <c r="P262" s="194">
        <f>O262*H262</f>
        <v>0</v>
      </c>
      <c r="Q262" s="194">
        <v>3E-05</v>
      </c>
      <c r="R262" s="194">
        <f>Q262*H262</f>
        <v>0.000933</v>
      </c>
      <c r="S262" s="194">
        <v>0</v>
      </c>
      <c r="T262" s="195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6" t="s">
        <v>256</v>
      </c>
      <c r="AT262" s="196" t="s">
        <v>189</v>
      </c>
      <c r="AU262" s="196" t="s">
        <v>89</v>
      </c>
      <c r="AY262" s="14" t="s">
        <v>186</v>
      </c>
      <c r="BE262" s="197">
        <f>IF(N262="základní",J262,0)</f>
        <v>0</v>
      </c>
      <c r="BF262" s="197">
        <f>IF(N262="snížená",J262,0)</f>
        <v>0</v>
      </c>
      <c r="BG262" s="197">
        <f>IF(N262="zákl. přenesená",J262,0)</f>
        <v>0</v>
      </c>
      <c r="BH262" s="197">
        <f>IF(N262="sníž. přenesená",J262,0)</f>
        <v>0</v>
      </c>
      <c r="BI262" s="197">
        <f>IF(N262="nulová",J262,0)</f>
        <v>0</v>
      </c>
      <c r="BJ262" s="14" t="s">
        <v>87</v>
      </c>
      <c r="BK262" s="197">
        <f>ROUND(I262*H262,1)</f>
        <v>0</v>
      </c>
      <c r="BL262" s="14" t="s">
        <v>256</v>
      </c>
      <c r="BM262" s="196" t="s">
        <v>663</v>
      </c>
    </row>
    <row r="263" spans="1:65" s="2" customFormat="1" ht="16.5" customHeight="1">
      <c r="A263" s="31"/>
      <c r="B263" s="32"/>
      <c r="C263" s="184" t="s">
        <v>592</v>
      </c>
      <c r="D263" s="184" t="s">
        <v>189</v>
      </c>
      <c r="E263" s="185" t="s">
        <v>670</v>
      </c>
      <c r="F263" s="186" t="s">
        <v>671</v>
      </c>
      <c r="G263" s="187" t="s">
        <v>197</v>
      </c>
      <c r="H263" s="188">
        <v>31.1</v>
      </c>
      <c r="I263" s="189"/>
      <c r="J263" s="190">
        <f>ROUND(I263*H263,1)</f>
        <v>0</v>
      </c>
      <c r="K263" s="191"/>
      <c r="L263" s="36"/>
      <c r="M263" s="192" t="s">
        <v>1</v>
      </c>
      <c r="N263" s="193" t="s">
        <v>44</v>
      </c>
      <c r="O263" s="68"/>
      <c r="P263" s="194">
        <f>O263*H263</f>
        <v>0</v>
      </c>
      <c r="Q263" s="194">
        <v>0.0075</v>
      </c>
      <c r="R263" s="194">
        <f>Q263*H263</f>
        <v>0.23325</v>
      </c>
      <c r="S263" s="194">
        <v>0</v>
      </c>
      <c r="T263" s="195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6" t="s">
        <v>256</v>
      </c>
      <c r="AT263" s="196" t="s">
        <v>189</v>
      </c>
      <c r="AU263" s="196" t="s">
        <v>89</v>
      </c>
      <c r="AY263" s="14" t="s">
        <v>186</v>
      </c>
      <c r="BE263" s="197">
        <f>IF(N263="základní",J263,0)</f>
        <v>0</v>
      </c>
      <c r="BF263" s="197">
        <f>IF(N263="snížená",J263,0)</f>
        <v>0</v>
      </c>
      <c r="BG263" s="197">
        <f>IF(N263="zákl. přenesená",J263,0)</f>
        <v>0</v>
      </c>
      <c r="BH263" s="197">
        <f>IF(N263="sníž. přenesená",J263,0)</f>
        <v>0</v>
      </c>
      <c r="BI263" s="197">
        <f>IF(N263="nulová",J263,0)</f>
        <v>0</v>
      </c>
      <c r="BJ263" s="14" t="s">
        <v>87</v>
      </c>
      <c r="BK263" s="197">
        <f>ROUND(I263*H263,1)</f>
        <v>0</v>
      </c>
      <c r="BL263" s="14" t="s">
        <v>256</v>
      </c>
      <c r="BM263" s="196" t="s">
        <v>672</v>
      </c>
    </row>
    <row r="264" spans="1:65" s="2" customFormat="1" ht="16.5" customHeight="1">
      <c r="A264" s="31"/>
      <c r="B264" s="32"/>
      <c r="C264" s="184" t="s">
        <v>596</v>
      </c>
      <c r="D264" s="184" t="s">
        <v>189</v>
      </c>
      <c r="E264" s="185" t="s">
        <v>674</v>
      </c>
      <c r="F264" s="186" t="s">
        <v>675</v>
      </c>
      <c r="G264" s="187" t="s">
        <v>197</v>
      </c>
      <c r="H264" s="188">
        <v>31.1</v>
      </c>
      <c r="I264" s="189"/>
      <c r="J264" s="190">
        <f>ROUND(I264*H264,1)</f>
        <v>0</v>
      </c>
      <c r="K264" s="191"/>
      <c r="L264" s="36"/>
      <c r="M264" s="192" t="s">
        <v>1</v>
      </c>
      <c r="N264" s="193" t="s">
        <v>44</v>
      </c>
      <c r="O264" s="68"/>
      <c r="P264" s="194">
        <f>O264*H264</f>
        <v>0</v>
      </c>
      <c r="Q264" s="194">
        <v>0</v>
      </c>
      <c r="R264" s="194">
        <f>Q264*H264</f>
        <v>0</v>
      </c>
      <c r="S264" s="194">
        <v>0.003</v>
      </c>
      <c r="T264" s="195">
        <f>S264*H264</f>
        <v>0.09330000000000001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6" t="s">
        <v>256</v>
      </c>
      <c r="AT264" s="196" t="s">
        <v>189</v>
      </c>
      <c r="AU264" s="196" t="s">
        <v>89</v>
      </c>
      <c r="AY264" s="14" t="s">
        <v>186</v>
      </c>
      <c r="BE264" s="197">
        <f>IF(N264="základní",J264,0)</f>
        <v>0</v>
      </c>
      <c r="BF264" s="197">
        <f>IF(N264="snížená",J264,0)</f>
        <v>0</v>
      </c>
      <c r="BG264" s="197">
        <f>IF(N264="zákl. přenesená",J264,0)</f>
        <v>0</v>
      </c>
      <c r="BH264" s="197">
        <f>IF(N264="sníž. přenesená",J264,0)</f>
        <v>0</v>
      </c>
      <c r="BI264" s="197">
        <f>IF(N264="nulová",J264,0)</f>
        <v>0</v>
      </c>
      <c r="BJ264" s="14" t="s">
        <v>87</v>
      </c>
      <c r="BK264" s="197">
        <f>ROUND(I264*H264,1)</f>
        <v>0</v>
      </c>
      <c r="BL264" s="14" t="s">
        <v>256</v>
      </c>
      <c r="BM264" s="196" t="s">
        <v>676</v>
      </c>
    </row>
    <row r="265" spans="1:47" s="2" customFormat="1" ht="19.5">
      <c r="A265" s="31"/>
      <c r="B265" s="32"/>
      <c r="C265" s="33"/>
      <c r="D265" s="198" t="s">
        <v>206</v>
      </c>
      <c r="E265" s="33"/>
      <c r="F265" s="199" t="s">
        <v>917</v>
      </c>
      <c r="G265" s="33"/>
      <c r="H265" s="33"/>
      <c r="I265" s="200"/>
      <c r="J265" s="33"/>
      <c r="K265" s="33"/>
      <c r="L265" s="36"/>
      <c r="M265" s="201"/>
      <c r="N265" s="202"/>
      <c r="O265" s="68"/>
      <c r="P265" s="68"/>
      <c r="Q265" s="68"/>
      <c r="R265" s="68"/>
      <c r="S265" s="68"/>
      <c r="T265" s="69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T265" s="14" t="s">
        <v>206</v>
      </c>
      <c r="AU265" s="14" t="s">
        <v>89</v>
      </c>
    </row>
    <row r="266" spans="1:65" s="2" customFormat="1" ht="16.5" customHeight="1">
      <c r="A266" s="31"/>
      <c r="B266" s="32"/>
      <c r="C266" s="184" t="s">
        <v>602</v>
      </c>
      <c r="D266" s="184" t="s">
        <v>189</v>
      </c>
      <c r="E266" s="185" t="s">
        <v>679</v>
      </c>
      <c r="F266" s="186" t="s">
        <v>680</v>
      </c>
      <c r="G266" s="187" t="s">
        <v>197</v>
      </c>
      <c r="H266" s="188">
        <v>31.1</v>
      </c>
      <c r="I266" s="189"/>
      <c r="J266" s="190">
        <f aca="true" t="shared" si="40" ref="J266:J276">ROUND(I266*H266,1)</f>
        <v>0</v>
      </c>
      <c r="K266" s="191"/>
      <c r="L266" s="36"/>
      <c r="M266" s="192" t="s">
        <v>1</v>
      </c>
      <c r="N266" s="193" t="s">
        <v>44</v>
      </c>
      <c r="O266" s="68"/>
      <c r="P266" s="194">
        <f aca="true" t="shared" si="41" ref="P266:P276">O266*H266</f>
        <v>0</v>
      </c>
      <c r="Q266" s="194">
        <v>0.0007</v>
      </c>
      <c r="R266" s="194">
        <f aca="true" t="shared" si="42" ref="R266:R276">Q266*H266</f>
        <v>0.02177</v>
      </c>
      <c r="S266" s="194">
        <v>0</v>
      </c>
      <c r="T266" s="195">
        <f aca="true" t="shared" si="43" ref="T266:T276"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6" t="s">
        <v>256</v>
      </c>
      <c r="AT266" s="196" t="s">
        <v>189</v>
      </c>
      <c r="AU266" s="196" t="s">
        <v>89</v>
      </c>
      <c r="AY266" s="14" t="s">
        <v>186</v>
      </c>
      <c r="BE266" s="197">
        <f aca="true" t="shared" si="44" ref="BE266:BE276">IF(N266="základní",J266,0)</f>
        <v>0</v>
      </c>
      <c r="BF266" s="197">
        <f aca="true" t="shared" si="45" ref="BF266:BF276">IF(N266="snížená",J266,0)</f>
        <v>0</v>
      </c>
      <c r="BG266" s="197">
        <f aca="true" t="shared" si="46" ref="BG266:BG276">IF(N266="zákl. přenesená",J266,0)</f>
        <v>0</v>
      </c>
      <c r="BH266" s="197">
        <f aca="true" t="shared" si="47" ref="BH266:BH276">IF(N266="sníž. přenesená",J266,0)</f>
        <v>0</v>
      </c>
      <c r="BI266" s="197">
        <f aca="true" t="shared" si="48" ref="BI266:BI276">IF(N266="nulová",J266,0)</f>
        <v>0</v>
      </c>
      <c r="BJ266" s="14" t="s">
        <v>87</v>
      </c>
      <c r="BK266" s="197">
        <f aca="true" t="shared" si="49" ref="BK266:BK276">ROUND(I266*H266,1)</f>
        <v>0</v>
      </c>
      <c r="BL266" s="14" t="s">
        <v>256</v>
      </c>
      <c r="BM266" s="196" t="s">
        <v>681</v>
      </c>
    </row>
    <row r="267" spans="1:65" s="2" customFormat="1" ht="24.2" customHeight="1">
      <c r="A267" s="31"/>
      <c r="B267" s="32"/>
      <c r="C267" s="203" t="s">
        <v>606</v>
      </c>
      <c r="D267" s="203" t="s">
        <v>480</v>
      </c>
      <c r="E267" s="204" t="s">
        <v>683</v>
      </c>
      <c r="F267" s="205" t="s">
        <v>684</v>
      </c>
      <c r="G267" s="206" t="s">
        <v>197</v>
      </c>
      <c r="H267" s="207">
        <v>37.32</v>
      </c>
      <c r="I267" s="208"/>
      <c r="J267" s="209">
        <f t="shared" si="40"/>
        <v>0</v>
      </c>
      <c r="K267" s="210"/>
      <c r="L267" s="211"/>
      <c r="M267" s="212" t="s">
        <v>1</v>
      </c>
      <c r="N267" s="213" t="s">
        <v>44</v>
      </c>
      <c r="O267" s="68"/>
      <c r="P267" s="194">
        <f t="shared" si="41"/>
        <v>0</v>
      </c>
      <c r="Q267" s="194">
        <v>0.0029</v>
      </c>
      <c r="R267" s="194">
        <f t="shared" si="42"/>
        <v>0.10822799999999999</v>
      </c>
      <c r="S267" s="194">
        <v>0</v>
      </c>
      <c r="T267" s="195">
        <f t="shared" si="4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6" t="s">
        <v>330</v>
      </c>
      <c r="AT267" s="196" t="s">
        <v>480</v>
      </c>
      <c r="AU267" s="196" t="s">
        <v>89</v>
      </c>
      <c r="AY267" s="14" t="s">
        <v>186</v>
      </c>
      <c r="BE267" s="197">
        <f t="shared" si="44"/>
        <v>0</v>
      </c>
      <c r="BF267" s="197">
        <f t="shared" si="45"/>
        <v>0</v>
      </c>
      <c r="BG267" s="197">
        <f t="shared" si="46"/>
        <v>0</v>
      </c>
      <c r="BH267" s="197">
        <f t="shared" si="47"/>
        <v>0</v>
      </c>
      <c r="BI267" s="197">
        <f t="shared" si="48"/>
        <v>0</v>
      </c>
      <c r="BJ267" s="14" t="s">
        <v>87</v>
      </c>
      <c r="BK267" s="197">
        <f t="shared" si="49"/>
        <v>0</v>
      </c>
      <c r="BL267" s="14" t="s">
        <v>256</v>
      </c>
      <c r="BM267" s="196" t="s">
        <v>685</v>
      </c>
    </row>
    <row r="268" spans="1:65" s="2" customFormat="1" ht="16.5" customHeight="1">
      <c r="A268" s="31"/>
      <c r="B268" s="32"/>
      <c r="C268" s="184" t="s">
        <v>610</v>
      </c>
      <c r="D268" s="184" t="s">
        <v>189</v>
      </c>
      <c r="E268" s="185" t="s">
        <v>687</v>
      </c>
      <c r="F268" s="186" t="s">
        <v>688</v>
      </c>
      <c r="G268" s="187" t="s">
        <v>308</v>
      </c>
      <c r="H268" s="188">
        <v>21</v>
      </c>
      <c r="I268" s="189"/>
      <c r="J268" s="190">
        <f t="shared" si="40"/>
        <v>0</v>
      </c>
      <c r="K268" s="191"/>
      <c r="L268" s="36"/>
      <c r="M268" s="192" t="s">
        <v>1</v>
      </c>
      <c r="N268" s="193" t="s">
        <v>44</v>
      </c>
      <c r="O268" s="68"/>
      <c r="P268" s="194">
        <f t="shared" si="41"/>
        <v>0</v>
      </c>
      <c r="Q268" s="194">
        <v>2E-05</v>
      </c>
      <c r="R268" s="194">
        <f t="shared" si="42"/>
        <v>0.00042</v>
      </c>
      <c r="S268" s="194">
        <v>0</v>
      </c>
      <c r="T268" s="195">
        <f t="shared" si="4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6" t="s">
        <v>256</v>
      </c>
      <c r="AT268" s="196" t="s">
        <v>189</v>
      </c>
      <c r="AU268" s="196" t="s">
        <v>89</v>
      </c>
      <c r="AY268" s="14" t="s">
        <v>186</v>
      </c>
      <c r="BE268" s="197">
        <f t="shared" si="44"/>
        <v>0</v>
      </c>
      <c r="BF268" s="197">
        <f t="shared" si="45"/>
        <v>0</v>
      </c>
      <c r="BG268" s="197">
        <f t="shared" si="46"/>
        <v>0</v>
      </c>
      <c r="BH268" s="197">
        <f t="shared" si="47"/>
        <v>0</v>
      </c>
      <c r="BI268" s="197">
        <f t="shared" si="48"/>
        <v>0</v>
      </c>
      <c r="BJ268" s="14" t="s">
        <v>87</v>
      </c>
      <c r="BK268" s="197">
        <f t="shared" si="49"/>
        <v>0</v>
      </c>
      <c r="BL268" s="14" t="s">
        <v>256</v>
      </c>
      <c r="BM268" s="196" t="s">
        <v>689</v>
      </c>
    </row>
    <row r="269" spans="1:65" s="2" customFormat="1" ht="16.5" customHeight="1">
      <c r="A269" s="31"/>
      <c r="B269" s="32"/>
      <c r="C269" s="184" t="s">
        <v>614</v>
      </c>
      <c r="D269" s="184" t="s">
        <v>189</v>
      </c>
      <c r="E269" s="185" t="s">
        <v>691</v>
      </c>
      <c r="F269" s="186" t="s">
        <v>692</v>
      </c>
      <c r="G269" s="187" t="s">
        <v>308</v>
      </c>
      <c r="H269" s="188">
        <v>21.6</v>
      </c>
      <c r="I269" s="189"/>
      <c r="J269" s="190">
        <f t="shared" si="40"/>
        <v>0</v>
      </c>
      <c r="K269" s="191"/>
      <c r="L269" s="36"/>
      <c r="M269" s="192" t="s">
        <v>1</v>
      </c>
      <c r="N269" s="193" t="s">
        <v>44</v>
      </c>
      <c r="O269" s="68"/>
      <c r="P269" s="194">
        <f t="shared" si="41"/>
        <v>0</v>
      </c>
      <c r="Q269" s="194">
        <v>0</v>
      </c>
      <c r="R269" s="194">
        <f t="shared" si="42"/>
        <v>0</v>
      </c>
      <c r="S269" s="194">
        <v>0.0003</v>
      </c>
      <c r="T269" s="195">
        <f t="shared" si="43"/>
        <v>0.00648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6" t="s">
        <v>256</v>
      </c>
      <c r="AT269" s="196" t="s">
        <v>189</v>
      </c>
      <c r="AU269" s="196" t="s">
        <v>89</v>
      </c>
      <c r="AY269" s="14" t="s">
        <v>186</v>
      </c>
      <c r="BE269" s="197">
        <f t="shared" si="44"/>
        <v>0</v>
      </c>
      <c r="BF269" s="197">
        <f t="shared" si="45"/>
        <v>0</v>
      </c>
      <c r="BG269" s="197">
        <f t="shared" si="46"/>
        <v>0</v>
      </c>
      <c r="BH269" s="197">
        <f t="shared" si="47"/>
        <v>0</v>
      </c>
      <c r="BI269" s="197">
        <f t="shared" si="48"/>
        <v>0</v>
      </c>
      <c r="BJ269" s="14" t="s">
        <v>87</v>
      </c>
      <c r="BK269" s="197">
        <f t="shared" si="49"/>
        <v>0</v>
      </c>
      <c r="BL269" s="14" t="s">
        <v>256</v>
      </c>
      <c r="BM269" s="196" t="s">
        <v>693</v>
      </c>
    </row>
    <row r="270" spans="1:65" s="2" customFormat="1" ht="16.5" customHeight="1">
      <c r="A270" s="31"/>
      <c r="B270" s="32"/>
      <c r="C270" s="184" t="s">
        <v>621</v>
      </c>
      <c r="D270" s="184" t="s">
        <v>189</v>
      </c>
      <c r="E270" s="185" t="s">
        <v>695</v>
      </c>
      <c r="F270" s="186" t="s">
        <v>696</v>
      </c>
      <c r="G270" s="187" t="s">
        <v>308</v>
      </c>
      <c r="H270" s="188">
        <v>21.6</v>
      </c>
      <c r="I270" s="189"/>
      <c r="J270" s="190">
        <f t="shared" si="40"/>
        <v>0</v>
      </c>
      <c r="K270" s="191"/>
      <c r="L270" s="36"/>
      <c r="M270" s="192" t="s">
        <v>1</v>
      </c>
      <c r="N270" s="193" t="s">
        <v>44</v>
      </c>
      <c r="O270" s="68"/>
      <c r="P270" s="194">
        <f t="shared" si="41"/>
        <v>0</v>
      </c>
      <c r="Q270" s="194">
        <v>1E-05</v>
      </c>
      <c r="R270" s="194">
        <f t="shared" si="42"/>
        <v>0.00021600000000000002</v>
      </c>
      <c r="S270" s="194">
        <v>0</v>
      </c>
      <c r="T270" s="195">
        <f t="shared" si="4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6" t="s">
        <v>256</v>
      </c>
      <c r="AT270" s="196" t="s">
        <v>189</v>
      </c>
      <c r="AU270" s="196" t="s">
        <v>89</v>
      </c>
      <c r="AY270" s="14" t="s">
        <v>186</v>
      </c>
      <c r="BE270" s="197">
        <f t="shared" si="44"/>
        <v>0</v>
      </c>
      <c r="BF270" s="197">
        <f t="shared" si="45"/>
        <v>0</v>
      </c>
      <c r="BG270" s="197">
        <f t="shared" si="46"/>
        <v>0</v>
      </c>
      <c r="BH270" s="197">
        <f t="shared" si="47"/>
        <v>0</v>
      </c>
      <c r="BI270" s="197">
        <f t="shared" si="48"/>
        <v>0</v>
      </c>
      <c r="BJ270" s="14" t="s">
        <v>87</v>
      </c>
      <c r="BK270" s="197">
        <f t="shared" si="49"/>
        <v>0</v>
      </c>
      <c r="BL270" s="14" t="s">
        <v>256</v>
      </c>
      <c r="BM270" s="196" t="s">
        <v>697</v>
      </c>
    </row>
    <row r="271" spans="1:65" s="2" customFormat="1" ht="16.5" customHeight="1">
      <c r="A271" s="31"/>
      <c r="B271" s="32"/>
      <c r="C271" s="203" t="s">
        <v>629</v>
      </c>
      <c r="D271" s="203" t="s">
        <v>480</v>
      </c>
      <c r="E271" s="204" t="s">
        <v>699</v>
      </c>
      <c r="F271" s="205" t="s">
        <v>700</v>
      </c>
      <c r="G271" s="206" t="s">
        <v>308</v>
      </c>
      <c r="H271" s="207">
        <v>25.92</v>
      </c>
      <c r="I271" s="208"/>
      <c r="J271" s="209">
        <f t="shared" si="40"/>
        <v>0</v>
      </c>
      <c r="K271" s="210"/>
      <c r="L271" s="211"/>
      <c r="M271" s="212" t="s">
        <v>1</v>
      </c>
      <c r="N271" s="213" t="s">
        <v>44</v>
      </c>
      <c r="O271" s="68"/>
      <c r="P271" s="194">
        <f t="shared" si="41"/>
        <v>0</v>
      </c>
      <c r="Q271" s="194">
        <v>0.00022</v>
      </c>
      <c r="R271" s="194">
        <f t="shared" si="42"/>
        <v>0.005702400000000001</v>
      </c>
      <c r="S271" s="194">
        <v>0</v>
      </c>
      <c r="T271" s="195">
        <f t="shared" si="4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6" t="s">
        <v>330</v>
      </c>
      <c r="AT271" s="196" t="s">
        <v>480</v>
      </c>
      <c r="AU271" s="196" t="s">
        <v>89</v>
      </c>
      <c r="AY271" s="14" t="s">
        <v>186</v>
      </c>
      <c r="BE271" s="197">
        <f t="shared" si="44"/>
        <v>0</v>
      </c>
      <c r="BF271" s="197">
        <f t="shared" si="45"/>
        <v>0</v>
      </c>
      <c r="BG271" s="197">
        <f t="shared" si="46"/>
        <v>0</v>
      </c>
      <c r="BH271" s="197">
        <f t="shared" si="47"/>
        <v>0</v>
      </c>
      <c r="BI271" s="197">
        <f t="shared" si="48"/>
        <v>0</v>
      </c>
      <c r="BJ271" s="14" t="s">
        <v>87</v>
      </c>
      <c r="BK271" s="197">
        <f t="shared" si="49"/>
        <v>0</v>
      </c>
      <c r="BL271" s="14" t="s">
        <v>256</v>
      </c>
      <c r="BM271" s="196" t="s">
        <v>701</v>
      </c>
    </row>
    <row r="272" spans="1:65" s="2" customFormat="1" ht="16.5" customHeight="1">
      <c r="A272" s="31"/>
      <c r="B272" s="32"/>
      <c r="C272" s="184" t="s">
        <v>633</v>
      </c>
      <c r="D272" s="184" t="s">
        <v>189</v>
      </c>
      <c r="E272" s="185" t="s">
        <v>711</v>
      </c>
      <c r="F272" s="186" t="s">
        <v>712</v>
      </c>
      <c r="G272" s="187" t="s">
        <v>308</v>
      </c>
      <c r="H272" s="188">
        <v>21.6</v>
      </c>
      <c r="I272" s="189"/>
      <c r="J272" s="190">
        <f t="shared" si="40"/>
        <v>0</v>
      </c>
      <c r="K272" s="191"/>
      <c r="L272" s="36"/>
      <c r="M272" s="192" t="s">
        <v>1</v>
      </c>
      <c r="N272" s="193" t="s">
        <v>44</v>
      </c>
      <c r="O272" s="68"/>
      <c r="P272" s="194">
        <f t="shared" si="41"/>
        <v>0</v>
      </c>
      <c r="Q272" s="194">
        <v>3E-05</v>
      </c>
      <c r="R272" s="194">
        <f t="shared" si="42"/>
        <v>0.000648</v>
      </c>
      <c r="S272" s="194">
        <v>0</v>
      </c>
      <c r="T272" s="195">
        <f t="shared" si="4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6" t="s">
        <v>256</v>
      </c>
      <c r="AT272" s="196" t="s">
        <v>189</v>
      </c>
      <c r="AU272" s="196" t="s">
        <v>89</v>
      </c>
      <c r="AY272" s="14" t="s">
        <v>186</v>
      </c>
      <c r="BE272" s="197">
        <f t="shared" si="44"/>
        <v>0</v>
      </c>
      <c r="BF272" s="197">
        <f t="shared" si="45"/>
        <v>0</v>
      </c>
      <c r="BG272" s="197">
        <f t="shared" si="46"/>
        <v>0</v>
      </c>
      <c r="BH272" s="197">
        <f t="shared" si="47"/>
        <v>0</v>
      </c>
      <c r="BI272" s="197">
        <f t="shared" si="48"/>
        <v>0</v>
      </c>
      <c r="BJ272" s="14" t="s">
        <v>87</v>
      </c>
      <c r="BK272" s="197">
        <f t="shared" si="49"/>
        <v>0</v>
      </c>
      <c r="BL272" s="14" t="s">
        <v>256</v>
      </c>
      <c r="BM272" s="196" t="s">
        <v>713</v>
      </c>
    </row>
    <row r="273" spans="1:65" s="2" customFormat="1" ht="16.5" customHeight="1">
      <c r="A273" s="31"/>
      <c r="B273" s="32"/>
      <c r="C273" s="184" t="s">
        <v>637</v>
      </c>
      <c r="D273" s="184" t="s">
        <v>189</v>
      </c>
      <c r="E273" s="185" t="s">
        <v>715</v>
      </c>
      <c r="F273" s="186" t="s">
        <v>716</v>
      </c>
      <c r="G273" s="187" t="s">
        <v>197</v>
      </c>
      <c r="H273" s="188">
        <v>31.1</v>
      </c>
      <c r="I273" s="189"/>
      <c r="J273" s="190">
        <f t="shared" si="40"/>
        <v>0</v>
      </c>
      <c r="K273" s="191"/>
      <c r="L273" s="36"/>
      <c r="M273" s="192" t="s">
        <v>1</v>
      </c>
      <c r="N273" s="193" t="s">
        <v>44</v>
      </c>
      <c r="O273" s="68"/>
      <c r="P273" s="194">
        <f t="shared" si="41"/>
        <v>0</v>
      </c>
      <c r="Q273" s="194">
        <v>0</v>
      </c>
      <c r="R273" s="194">
        <f t="shared" si="42"/>
        <v>0</v>
      </c>
      <c r="S273" s="194">
        <v>0</v>
      </c>
      <c r="T273" s="195">
        <f t="shared" si="4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6" t="s">
        <v>256</v>
      </c>
      <c r="AT273" s="196" t="s">
        <v>189</v>
      </c>
      <c r="AU273" s="196" t="s">
        <v>89</v>
      </c>
      <c r="AY273" s="14" t="s">
        <v>186</v>
      </c>
      <c r="BE273" s="197">
        <f t="shared" si="44"/>
        <v>0</v>
      </c>
      <c r="BF273" s="197">
        <f t="shared" si="45"/>
        <v>0</v>
      </c>
      <c r="BG273" s="197">
        <f t="shared" si="46"/>
        <v>0</v>
      </c>
      <c r="BH273" s="197">
        <f t="shared" si="47"/>
        <v>0</v>
      </c>
      <c r="BI273" s="197">
        <f t="shared" si="48"/>
        <v>0</v>
      </c>
      <c r="BJ273" s="14" t="s">
        <v>87</v>
      </c>
      <c r="BK273" s="197">
        <f t="shared" si="49"/>
        <v>0</v>
      </c>
      <c r="BL273" s="14" t="s">
        <v>256</v>
      </c>
      <c r="BM273" s="196" t="s">
        <v>717</v>
      </c>
    </row>
    <row r="274" spans="1:65" s="2" customFormat="1" ht="16.5" customHeight="1">
      <c r="A274" s="31"/>
      <c r="B274" s="32"/>
      <c r="C274" s="184" t="s">
        <v>642</v>
      </c>
      <c r="D274" s="184" t="s">
        <v>189</v>
      </c>
      <c r="E274" s="185" t="s">
        <v>719</v>
      </c>
      <c r="F274" s="186" t="s">
        <v>720</v>
      </c>
      <c r="G274" s="187" t="s">
        <v>270</v>
      </c>
      <c r="H274" s="188">
        <v>0.371</v>
      </c>
      <c r="I274" s="189"/>
      <c r="J274" s="190">
        <f t="shared" si="40"/>
        <v>0</v>
      </c>
      <c r="K274" s="191"/>
      <c r="L274" s="36"/>
      <c r="M274" s="192" t="s">
        <v>1</v>
      </c>
      <c r="N274" s="193" t="s">
        <v>44</v>
      </c>
      <c r="O274" s="68"/>
      <c r="P274" s="194">
        <f t="shared" si="41"/>
        <v>0</v>
      </c>
      <c r="Q274" s="194">
        <v>0</v>
      </c>
      <c r="R274" s="194">
        <f t="shared" si="42"/>
        <v>0</v>
      </c>
      <c r="S274" s="194">
        <v>0</v>
      </c>
      <c r="T274" s="195">
        <f t="shared" si="4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6" t="s">
        <v>256</v>
      </c>
      <c r="AT274" s="196" t="s">
        <v>189</v>
      </c>
      <c r="AU274" s="196" t="s">
        <v>89</v>
      </c>
      <c r="AY274" s="14" t="s">
        <v>186</v>
      </c>
      <c r="BE274" s="197">
        <f t="shared" si="44"/>
        <v>0</v>
      </c>
      <c r="BF274" s="197">
        <f t="shared" si="45"/>
        <v>0</v>
      </c>
      <c r="BG274" s="197">
        <f t="shared" si="46"/>
        <v>0</v>
      </c>
      <c r="BH274" s="197">
        <f t="shared" si="47"/>
        <v>0</v>
      </c>
      <c r="BI274" s="197">
        <f t="shared" si="48"/>
        <v>0</v>
      </c>
      <c r="BJ274" s="14" t="s">
        <v>87</v>
      </c>
      <c r="BK274" s="197">
        <f t="shared" si="49"/>
        <v>0</v>
      </c>
      <c r="BL274" s="14" t="s">
        <v>256</v>
      </c>
      <c r="BM274" s="196" t="s">
        <v>721</v>
      </c>
    </row>
    <row r="275" spans="1:65" s="2" customFormat="1" ht="16.5" customHeight="1">
      <c r="A275" s="31"/>
      <c r="B275" s="32"/>
      <c r="C275" s="184" t="s">
        <v>649</v>
      </c>
      <c r="D275" s="184" t="s">
        <v>189</v>
      </c>
      <c r="E275" s="185" t="s">
        <v>723</v>
      </c>
      <c r="F275" s="186" t="s">
        <v>724</v>
      </c>
      <c r="G275" s="187" t="s">
        <v>270</v>
      </c>
      <c r="H275" s="188">
        <v>0.371</v>
      </c>
      <c r="I275" s="189"/>
      <c r="J275" s="190">
        <f t="shared" si="40"/>
        <v>0</v>
      </c>
      <c r="K275" s="191"/>
      <c r="L275" s="36"/>
      <c r="M275" s="192" t="s">
        <v>1</v>
      </c>
      <c r="N275" s="193" t="s">
        <v>44</v>
      </c>
      <c r="O275" s="68"/>
      <c r="P275" s="194">
        <f t="shared" si="41"/>
        <v>0</v>
      </c>
      <c r="Q275" s="194">
        <v>0</v>
      </c>
      <c r="R275" s="194">
        <f t="shared" si="42"/>
        <v>0</v>
      </c>
      <c r="S275" s="194">
        <v>0</v>
      </c>
      <c r="T275" s="195">
        <f t="shared" si="4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96" t="s">
        <v>256</v>
      </c>
      <c r="AT275" s="196" t="s">
        <v>189</v>
      </c>
      <c r="AU275" s="196" t="s">
        <v>89</v>
      </c>
      <c r="AY275" s="14" t="s">
        <v>186</v>
      </c>
      <c r="BE275" s="197">
        <f t="shared" si="44"/>
        <v>0</v>
      </c>
      <c r="BF275" s="197">
        <f t="shared" si="45"/>
        <v>0</v>
      </c>
      <c r="BG275" s="197">
        <f t="shared" si="46"/>
        <v>0</v>
      </c>
      <c r="BH275" s="197">
        <f t="shared" si="47"/>
        <v>0</v>
      </c>
      <c r="BI275" s="197">
        <f t="shared" si="48"/>
        <v>0</v>
      </c>
      <c r="BJ275" s="14" t="s">
        <v>87</v>
      </c>
      <c r="BK275" s="197">
        <f t="shared" si="49"/>
        <v>0</v>
      </c>
      <c r="BL275" s="14" t="s">
        <v>256</v>
      </c>
      <c r="BM275" s="196" t="s">
        <v>725</v>
      </c>
    </row>
    <row r="276" spans="1:65" s="2" customFormat="1" ht="16.5" customHeight="1">
      <c r="A276" s="31"/>
      <c r="B276" s="32"/>
      <c r="C276" s="184" t="s">
        <v>656</v>
      </c>
      <c r="D276" s="184" t="s">
        <v>189</v>
      </c>
      <c r="E276" s="185" t="s">
        <v>727</v>
      </c>
      <c r="F276" s="186" t="s">
        <v>728</v>
      </c>
      <c r="G276" s="187" t="s">
        <v>270</v>
      </c>
      <c r="H276" s="188">
        <v>0.371</v>
      </c>
      <c r="I276" s="189"/>
      <c r="J276" s="190">
        <f t="shared" si="40"/>
        <v>0</v>
      </c>
      <c r="K276" s="191"/>
      <c r="L276" s="36"/>
      <c r="M276" s="192" t="s">
        <v>1</v>
      </c>
      <c r="N276" s="193" t="s">
        <v>44</v>
      </c>
      <c r="O276" s="68"/>
      <c r="P276" s="194">
        <f t="shared" si="41"/>
        <v>0</v>
      </c>
      <c r="Q276" s="194">
        <v>0</v>
      </c>
      <c r="R276" s="194">
        <f t="shared" si="42"/>
        <v>0</v>
      </c>
      <c r="S276" s="194">
        <v>0</v>
      </c>
      <c r="T276" s="195">
        <f t="shared" si="4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96" t="s">
        <v>256</v>
      </c>
      <c r="AT276" s="196" t="s">
        <v>189</v>
      </c>
      <c r="AU276" s="196" t="s">
        <v>89</v>
      </c>
      <c r="AY276" s="14" t="s">
        <v>186</v>
      </c>
      <c r="BE276" s="197">
        <f t="shared" si="44"/>
        <v>0</v>
      </c>
      <c r="BF276" s="197">
        <f t="shared" si="45"/>
        <v>0</v>
      </c>
      <c r="BG276" s="197">
        <f t="shared" si="46"/>
        <v>0</v>
      </c>
      <c r="BH276" s="197">
        <f t="shared" si="47"/>
        <v>0</v>
      </c>
      <c r="BI276" s="197">
        <f t="shared" si="48"/>
        <v>0</v>
      </c>
      <c r="BJ276" s="14" t="s">
        <v>87</v>
      </c>
      <c r="BK276" s="197">
        <f t="shared" si="49"/>
        <v>0</v>
      </c>
      <c r="BL276" s="14" t="s">
        <v>256</v>
      </c>
      <c r="BM276" s="196" t="s">
        <v>918</v>
      </c>
    </row>
    <row r="277" spans="2:63" s="12" customFormat="1" ht="22.9" customHeight="1">
      <c r="B277" s="168"/>
      <c r="C277" s="169"/>
      <c r="D277" s="170" t="s">
        <v>78</v>
      </c>
      <c r="E277" s="182" t="s">
        <v>730</v>
      </c>
      <c r="F277" s="182" t="s">
        <v>731</v>
      </c>
      <c r="G277" s="169"/>
      <c r="H277" s="169"/>
      <c r="I277" s="172"/>
      <c r="J277" s="183">
        <f>BK277</f>
        <v>0</v>
      </c>
      <c r="K277" s="169"/>
      <c r="L277" s="174"/>
      <c r="M277" s="175"/>
      <c r="N277" s="176"/>
      <c r="O277" s="176"/>
      <c r="P277" s="177">
        <f>SUM(P278:P290)</f>
        <v>0</v>
      </c>
      <c r="Q277" s="176"/>
      <c r="R277" s="177">
        <f>SUM(R278:R290)</f>
        <v>0.039385</v>
      </c>
      <c r="S277" s="176"/>
      <c r="T277" s="178">
        <f>SUM(T278:T290)</f>
        <v>0</v>
      </c>
      <c r="AR277" s="179" t="s">
        <v>89</v>
      </c>
      <c r="AT277" s="180" t="s">
        <v>78</v>
      </c>
      <c r="AU277" s="180" t="s">
        <v>87</v>
      </c>
      <c r="AY277" s="179" t="s">
        <v>186</v>
      </c>
      <c r="BK277" s="181">
        <f>SUM(BK278:BK290)</f>
        <v>0</v>
      </c>
    </row>
    <row r="278" spans="1:65" s="2" customFormat="1" ht="16.5" customHeight="1">
      <c r="A278" s="31"/>
      <c r="B278" s="32"/>
      <c r="C278" s="184" t="s">
        <v>660</v>
      </c>
      <c r="D278" s="184" t="s">
        <v>189</v>
      </c>
      <c r="E278" s="185" t="s">
        <v>733</v>
      </c>
      <c r="F278" s="186" t="s">
        <v>734</v>
      </c>
      <c r="G278" s="187" t="s">
        <v>197</v>
      </c>
      <c r="H278" s="188">
        <v>1.1</v>
      </c>
      <c r="I278" s="189"/>
      <c r="J278" s="190">
        <f>ROUND(I278*H278,1)</f>
        <v>0</v>
      </c>
      <c r="K278" s="191"/>
      <c r="L278" s="36"/>
      <c r="M278" s="192" t="s">
        <v>1</v>
      </c>
      <c r="N278" s="193" t="s">
        <v>44</v>
      </c>
      <c r="O278" s="68"/>
      <c r="P278" s="194">
        <f>O278*H278</f>
        <v>0</v>
      </c>
      <c r="Q278" s="194">
        <v>0.0003</v>
      </c>
      <c r="R278" s="194">
        <f>Q278*H278</f>
        <v>0.00033</v>
      </c>
      <c r="S278" s="194">
        <v>0</v>
      </c>
      <c r="T278" s="195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96" t="s">
        <v>256</v>
      </c>
      <c r="AT278" s="196" t="s">
        <v>189</v>
      </c>
      <c r="AU278" s="196" t="s">
        <v>89</v>
      </c>
      <c r="AY278" s="14" t="s">
        <v>186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14" t="s">
        <v>87</v>
      </c>
      <c r="BK278" s="197">
        <f>ROUND(I278*H278,1)</f>
        <v>0</v>
      </c>
      <c r="BL278" s="14" t="s">
        <v>256</v>
      </c>
      <c r="BM278" s="196" t="s">
        <v>735</v>
      </c>
    </row>
    <row r="279" spans="1:65" s="2" customFormat="1" ht="16.5" customHeight="1">
      <c r="A279" s="31"/>
      <c r="B279" s="32"/>
      <c r="C279" s="184" t="s">
        <v>664</v>
      </c>
      <c r="D279" s="184" t="s">
        <v>189</v>
      </c>
      <c r="E279" s="185" t="s">
        <v>737</v>
      </c>
      <c r="F279" s="186" t="s">
        <v>738</v>
      </c>
      <c r="G279" s="187" t="s">
        <v>197</v>
      </c>
      <c r="H279" s="188">
        <v>1.1</v>
      </c>
      <c r="I279" s="189"/>
      <c r="J279" s="190">
        <f>ROUND(I279*H279,1)</f>
        <v>0</v>
      </c>
      <c r="K279" s="191"/>
      <c r="L279" s="36"/>
      <c r="M279" s="192" t="s">
        <v>1</v>
      </c>
      <c r="N279" s="193" t="s">
        <v>44</v>
      </c>
      <c r="O279" s="68"/>
      <c r="P279" s="194">
        <f>O279*H279</f>
        <v>0</v>
      </c>
      <c r="Q279" s="194">
        <v>0.0015</v>
      </c>
      <c r="R279" s="194">
        <f>Q279*H279</f>
        <v>0.0016500000000000002</v>
      </c>
      <c r="S279" s="194">
        <v>0</v>
      </c>
      <c r="T279" s="195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6" t="s">
        <v>256</v>
      </c>
      <c r="AT279" s="196" t="s">
        <v>189</v>
      </c>
      <c r="AU279" s="196" t="s">
        <v>89</v>
      </c>
      <c r="AY279" s="14" t="s">
        <v>186</v>
      </c>
      <c r="BE279" s="197">
        <f>IF(N279="základní",J279,0)</f>
        <v>0</v>
      </c>
      <c r="BF279" s="197">
        <f>IF(N279="snížená",J279,0)</f>
        <v>0</v>
      </c>
      <c r="BG279" s="197">
        <f>IF(N279="zákl. přenesená",J279,0)</f>
        <v>0</v>
      </c>
      <c r="BH279" s="197">
        <f>IF(N279="sníž. přenesená",J279,0)</f>
        <v>0</v>
      </c>
      <c r="BI279" s="197">
        <f>IF(N279="nulová",J279,0)</f>
        <v>0</v>
      </c>
      <c r="BJ279" s="14" t="s">
        <v>87</v>
      </c>
      <c r="BK279" s="197">
        <f>ROUND(I279*H279,1)</f>
        <v>0</v>
      </c>
      <c r="BL279" s="14" t="s">
        <v>256</v>
      </c>
      <c r="BM279" s="196" t="s">
        <v>739</v>
      </c>
    </row>
    <row r="280" spans="1:65" s="2" customFormat="1" ht="16.5" customHeight="1">
      <c r="A280" s="31"/>
      <c r="B280" s="32"/>
      <c r="C280" s="184" t="s">
        <v>669</v>
      </c>
      <c r="D280" s="184" t="s">
        <v>189</v>
      </c>
      <c r="E280" s="185" t="s">
        <v>741</v>
      </c>
      <c r="F280" s="186" t="s">
        <v>742</v>
      </c>
      <c r="G280" s="187" t="s">
        <v>197</v>
      </c>
      <c r="H280" s="188">
        <v>1.1</v>
      </c>
      <c r="I280" s="189"/>
      <c r="J280" s="190">
        <f>ROUND(I280*H280,1)</f>
        <v>0</v>
      </c>
      <c r="K280" s="191"/>
      <c r="L280" s="36"/>
      <c r="M280" s="192" t="s">
        <v>1</v>
      </c>
      <c r="N280" s="193" t="s">
        <v>44</v>
      </c>
      <c r="O280" s="68"/>
      <c r="P280" s="194">
        <f>O280*H280</f>
        <v>0</v>
      </c>
      <c r="Q280" s="194">
        <v>0.0045</v>
      </c>
      <c r="R280" s="194">
        <f>Q280*H280</f>
        <v>0.00495</v>
      </c>
      <c r="S280" s="194">
        <v>0</v>
      </c>
      <c r="T280" s="195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96" t="s">
        <v>256</v>
      </c>
      <c r="AT280" s="196" t="s">
        <v>189</v>
      </c>
      <c r="AU280" s="196" t="s">
        <v>89</v>
      </c>
      <c r="AY280" s="14" t="s">
        <v>186</v>
      </c>
      <c r="BE280" s="197">
        <f>IF(N280="základní",J280,0)</f>
        <v>0</v>
      </c>
      <c r="BF280" s="197">
        <f>IF(N280="snížená",J280,0)</f>
        <v>0</v>
      </c>
      <c r="BG280" s="197">
        <f>IF(N280="zákl. přenesená",J280,0)</f>
        <v>0</v>
      </c>
      <c r="BH280" s="197">
        <f>IF(N280="sníž. přenesená",J280,0)</f>
        <v>0</v>
      </c>
      <c r="BI280" s="197">
        <f>IF(N280="nulová",J280,0)</f>
        <v>0</v>
      </c>
      <c r="BJ280" s="14" t="s">
        <v>87</v>
      </c>
      <c r="BK280" s="197">
        <f>ROUND(I280*H280,1)</f>
        <v>0</v>
      </c>
      <c r="BL280" s="14" t="s">
        <v>256</v>
      </c>
      <c r="BM280" s="196" t="s">
        <v>743</v>
      </c>
    </row>
    <row r="281" spans="1:65" s="2" customFormat="1" ht="16.5" customHeight="1">
      <c r="A281" s="31"/>
      <c r="B281" s="32"/>
      <c r="C281" s="184" t="s">
        <v>673</v>
      </c>
      <c r="D281" s="184" t="s">
        <v>189</v>
      </c>
      <c r="E281" s="185" t="s">
        <v>745</v>
      </c>
      <c r="F281" s="186" t="s">
        <v>746</v>
      </c>
      <c r="G281" s="187" t="s">
        <v>197</v>
      </c>
      <c r="H281" s="188">
        <v>1.1</v>
      </c>
      <c r="I281" s="189"/>
      <c r="J281" s="190">
        <f>ROUND(I281*H281,1)</f>
        <v>0</v>
      </c>
      <c r="K281" s="191"/>
      <c r="L281" s="36"/>
      <c r="M281" s="192" t="s">
        <v>1</v>
      </c>
      <c r="N281" s="193" t="s">
        <v>44</v>
      </c>
      <c r="O281" s="68"/>
      <c r="P281" s="194">
        <f>O281*H281</f>
        <v>0</v>
      </c>
      <c r="Q281" s="194">
        <v>0.00605</v>
      </c>
      <c r="R281" s="194">
        <f>Q281*H281</f>
        <v>0.006655</v>
      </c>
      <c r="S281" s="194">
        <v>0</v>
      </c>
      <c r="T281" s="195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6" t="s">
        <v>256</v>
      </c>
      <c r="AT281" s="196" t="s">
        <v>189</v>
      </c>
      <c r="AU281" s="196" t="s">
        <v>89</v>
      </c>
      <c r="AY281" s="14" t="s">
        <v>186</v>
      </c>
      <c r="BE281" s="197">
        <f>IF(N281="základní",J281,0)</f>
        <v>0</v>
      </c>
      <c r="BF281" s="197">
        <f>IF(N281="snížená",J281,0)</f>
        <v>0</v>
      </c>
      <c r="BG281" s="197">
        <f>IF(N281="zákl. přenesená",J281,0)</f>
        <v>0</v>
      </c>
      <c r="BH281" s="197">
        <f>IF(N281="sníž. přenesená",J281,0)</f>
        <v>0</v>
      </c>
      <c r="BI281" s="197">
        <f>IF(N281="nulová",J281,0)</f>
        <v>0</v>
      </c>
      <c r="BJ281" s="14" t="s">
        <v>87</v>
      </c>
      <c r="BK281" s="197">
        <f>ROUND(I281*H281,1)</f>
        <v>0</v>
      </c>
      <c r="BL281" s="14" t="s">
        <v>256</v>
      </c>
      <c r="BM281" s="196" t="s">
        <v>747</v>
      </c>
    </row>
    <row r="282" spans="1:47" s="2" customFormat="1" ht="19.5">
      <c r="A282" s="31"/>
      <c r="B282" s="32"/>
      <c r="C282" s="33"/>
      <c r="D282" s="198" t="s">
        <v>206</v>
      </c>
      <c r="E282" s="33"/>
      <c r="F282" s="199" t="s">
        <v>919</v>
      </c>
      <c r="G282" s="33"/>
      <c r="H282" s="33"/>
      <c r="I282" s="200"/>
      <c r="J282" s="33"/>
      <c r="K282" s="33"/>
      <c r="L282" s="36"/>
      <c r="M282" s="201"/>
      <c r="N282" s="202"/>
      <c r="O282" s="68"/>
      <c r="P282" s="68"/>
      <c r="Q282" s="68"/>
      <c r="R282" s="68"/>
      <c r="S282" s="68"/>
      <c r="T282" s="69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T282" s="14" t="s">
        <v>206</v>
      </c>
      <c r="AU282" s="14" t="s">
        <v>89</v>
      </c>
    </row>
    <row r="283" spans="1:65" s="2" customFormat="1" ht="16.5" customHeight="1">
      <c r="A283" s="31"/>
      <c r="B283" s="32"/>
      <c r="C283" s="203" t="s">
        <v>678</v>
      </c>
      <c r="D283" s="203" t="s">
        <v>480</v>
      </c>
      <c r="E283" s="204" t="s">
        <v>750</v>
      </c>
      <c r="F283" s="205" t="s">
        <v>751</v>
      </c>
      <c r="G283" s="206" t="s">
        <v>197</v>
      </c>
      <c r="H283" s="207">
        <v>2</v>
      </c>
      <c r="I283" s="208"/>
      <c r="J283" s="209">
        <f aca="true" t="shared" si="50" ref="J283:J290">ROUND(I283*H283,1)</f>
        <v>0</v>
      </c>
      <c r="K283" s="210"/>
      <c r="L283" s="211"/>
      <c r="M283" s="212" t="s">
        <v>1</v>
      </c>
      <c r="N283" s="213" t="s">
        <v>44</v>
      </c>
      <c r="O283" s="68"/>
      <c r="P283" s="194">
        <f aca="true" t="shared" si="51" ref="P283:P290">O283*H283</f>
        <v>0</v>
      </c>
      <c r="Q283" s="194">
        <v>0.0129</v>
      </c>
      <c r="R283" s="194">
        <f aca="true" t="shared" si="52" ref="R283:R290">Q283*H283</f>
        <v>0.0258</v>
      </c>
      <c r="S283" s="194">
        <v>0</v>
      </c>
      <c r="T283" s="195">
        <f aca="true" t="shared" si="53" ref="T283:T290"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6" t="s">
        <v>330</v>
      </c>
      <c r="AT283" s="196" t="s">
        <v>480</v>
      </c>
      <c r="AU283" s="196" t="s">
        <v>89</v>
      </c>
      <c r="AY283" s="14" t="s">
        <v>186</v>
      </c>
      <c r="BE283" s="197">
        <f aca="true" t="shared" si="54" ref="BE283:BE290">IF(N283="základní",J283,0)</f>
        <v>0</v>
      </c>
      <c r="BF283" s="197">
        <f aca="true" t="shared" si="55" ref="BF283:BF290">IF(N283="snížená",J283,0)</f>
        <v>0</v>
      </c>
      <c r="BG283" s="197">
        <f aca="true" t="shared" si="56" ref="BG283:BG290">IF(N283="zákl. přenesená",J283,0)</f>
        <v>0</v>
      </c>
      <c r="BH283" s="197">
        <f aca="true" t="shared" si="57" ref="BH283:BH290">IF(N283="sníž. přenesená",J283,0)</f>
        <v>0</v>
      </c>
      <c r="BI283" s="197">
        <f aca="true" t="shared" si="58" ref="BI283:BI290">IF(N283="nulová",J283,0)</f>
        <v>0</v>
      </c>
      <c r="BJ283" s="14" t="s">
        <v>87</v>
      </c>
      <c r="BK283" s="197">
        <f aca="true" t="shared" si="59" ref="BK283:BK290">ROUND(I283*H283,1)</f>
        <v>0</v>
      </c>
      <c r="BL283" s="14" t="s">
        <v>256</v>
      </c>
      <c r="BM283" s="196" t="s">
        <v>752</v>
      </c>
    </row>
    <row r="284" spans="1:65" s="2" customFormat="1" ht="16.5" customHeight="1">
      <c r="A284" s="31"/>
      <c r="B284" s="32"/>
      <c r="C284" s="184" t="s">
        <v>682</v>
      </c>
      <c r="D284" s="184" t="s">
        <v>189</v>
      </c>
      <c r="E284" s="185" t="s">
        <v>754</v>
      </c>
      <c r="F284" s="186" t="s">
        <v>755</v>
      </c>
      <c r="G284" s="187" t="s">
        <v>197</v>
      </c>
      <c r="H284" s="188">
        <v>1.1</v>
      </c>
      <c r="I284" s="189"/>
      <c r="J284" s="190">
        <f t="shared" si="50"/>
        <v>0</v>
      </c>
      <c r="K284" s="191"/>
      <c r="L284" s="36"/>
      <c r="M284" s="192" t="s">
        <v>1</v>
      </c>
      <c r="N284" s="193" t="s">
        <v>44</v>
      </c>
      <c r="O284" s="68"/>
      <c r="P284" s="194">
        <f t="shared" si="51"/>
        <v>0</v>
      </c>
      <c r="Q284" s="194">
        <v>0</v>
      </c>
      <c r="R284" s="194">
        <f t="shared" si="52"/>
        <v>0</v>
      </c>
      <c r="S284" s="194">
        <v>0</v>
      </c>
      <c r="T284" s="195">
        <f t="shared" si="5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6" t="s">
        <v>256</v>
      </c>
      <c r="AT284" s="196" t="s">
        <v>189</v>
      </c>
      <c r="AU284" s="196" t="s">
        <v>89</v>
      </c>
      <c r="AY284" s="14" t="s">
        <v>186</v>
      </c>
      <c r="BE284" s="197">
        <f t="shared" si="54"/>
        <v>0</v>
      </c>
      <c r="BF284" s="197">
        <f t="shared" si="55"/>
        <v>0</v>
      </c>
      <c r="BG284" s="197">
        <f t="shared" si="56"/>
        <v>0</v>
      </c>
      <c r="BH284" s="197">
        <f t="shared" si="57"/>
        <v>0</v>
      </c>
      <c r="BI284" s="197">
        <f t="shared" si="58"/>
        <v>0</v>
      </c>
      <c r="BJ284" s="14" t="s">
        <v>87</v>
      </c>
      <c r="BK284" s="197">
        <f t="shared" si="59"/>
        <v>0</v>
      </c>
      <c r="BL284" s="14" t="s">
        <v>256</v>
      </c>
      <c r="BM284" s="196" t="s">
        <v>756</v>
      </c>
    </row>
    <row r="285" spans="1:65" s="2" customFormat="1" ht="16.5" customHeight="1">
      <c r="A285" s="31"/>
      <c r="B285" s="32"/>
      <c r="C285" s="184" t="s">
        <v>686</v>
      </c>
      <c r="D285" s="184" t="s">
        <v>189</v>
      </c>
      <c r="E285" s="185" t="s">
        <v>758</v>
      </c>
      <c r="F285" s="186" t="s">
        <v>759</v>
      </c>
      <c r="G285" s="187" t="s">
        <v>197</v>
      </c>
      <c r="H285" s="188">
        <v>1.1</v>
      </c>
      <c r="I285" s="189"/>
      <c r="J285" s="190">
        <f t="shared" si="50"/>
        <v>0</v>
      </c>
      <c r="K285" s="191"/>
      <c r="L285" s="36"/>
      <c r="M285" s="192" t="s">
        <v>1</v>
      </c>
      <c r="N285" s="193" t="s">
        <v>44</v>
      </c>
      <c r="O285" s="68"/>
      <c r="P285" s="194">
        <f t="shared" si="51"/>
        <v>0</v>
      </c>
      <c r="Q285" s="194">
        <v>0</v>
      </c>
      <c r="R285" s="194">
        <f t="shared" si="52"/>
        <v>0</v>
      </c>
      <c r="S285" s="194">
        <v>0</v>
      </c>
      <c r="T285" s="195">
        <f t="shared" si="5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6" t="s">
        <v>256</v>
      </c>
      <c r="AT285" s="196" t="s">
        <v>189</v>
      </c>
      <c r="AU285" s="196" t="s">
        <v>89</v>
      </c>
      <c r="AY285" s="14" t="s">
        <v>186</v>
      </c>
      <c r="BE285" s="197">
        <f t="shared" si="54"/>
        <v>0</v>
      </c>
      <c r="BF285" s="197">
        <f t="shared" si="55"/>
        <v>0</v>
      </c>
      <c r="BG285" s="197">
        <f t="shared" si="56"/>
        <v>0</v>
      </c>
      <c r="BH285" s="197">
        <f t="shared" si="57"/>
        <v>0</v>
      </c>
      <c r="BI285" s="197">
        <f t="shared" si="58"/>
        <v>0</v>
      </c>
      <c r="BJ285" s="14" t="s">
        <v>87</v>
      </c>
      <c r="BK285" s="197">
        <f t="shared" si="59"/>
        <v>0</v>
      </c>
      <c r="BL285" s="14" t="s">
        <v>256</v>
      </c>
      <c r="BM285" s="196" t="s">
        <v>760</v>
      </c>
    </row>
    <row r="286" spans="1:65" s="2" customFormat="1" ht="16.5" customHeight="1">
      <c r="A286" s="31"/>
      <c r="B286" s="32"/>
      <c r="C286" s="184" t="s">
        <v>690</v>
      </c>
      <c r="D286" s="184" t="s">
        <v>189</v>
      </c>
      <c r="E286" s="185" t="s">
        <v>762</v>
      </c>
      <c r="F286" s="186" t="s">
        <v>763</v>
      </c>
      <c r="G286" s="187" t="s">
        <v>192</v>
      </c>
      <c r="H286" s="188">
        <v>1</v>
      </c>
      <c r="I286" s="189"/>
      <c r="J286" s="190">
        <f t="shared" si="50"/>
        <v>0</v>
      </c>
      <c r="K286" s="191"/>
      <c r="L286" s="36"/>
      <c r="M286" s="192" t="s">
        <v>1</v>
      </c>
      <c r="N286" s="193" t="s">
        <v>44</v>
      </c>
      <c r="O286" s="68"/>
      <c r="P286" s="194">
        <f t="shared" si="51"/>
        <v>0</v>
      </c>
      <c r="Q286" s="194">
        <v>0</v>
      </c>
      <c r="R286" s="194">
        <f t="shared" si="52"/>
        <v>0</v>
      </c>
      <c r="S286" s="194">
        <v>0</v>
      </c>
      <c r="T286" s="195">
        <f t="shared" si="5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96" t="s">
        <v>256</v>
      </c>
      <c r="AT286" s="196" t="s">
        <v>189</v>
      </c>
      <c r="AU286" s="196" t="s">
        <v>89</v>
      </c>
      <c r="AY286" s="14" t="s">
        <v>186</v>
      </c>
      <c r="BE286" s="197">
        <f t="shared" si="54"/>
        <v>0</v>
      </c>
      <c r="BF286" s="197">
        <f t="shared" si="55"/>
        <v>0</v>
      </c>
      <c r="BG286" s="197">
        <f t="shared" si="56"/>
        <v>0</v>
      </c>
      <c r="BH286" s="197">
        <f t="shared" si="57"/>
        <v>0</v>
      </c>
      <c r="BI286" s="197">
        <f t="shared" si="58"/>
        <v>0</v>
      </c>
      <c r="BJ286" s="14" t="s">
        <v>87</v>
      </c>
      <c r="BK286" s="197">
        <f t="shared" si="59"/>
        <v>0</v>
      </c>
      <c r="BL286" s="14" t="s">
        <v>256</v>
      </c>
      <c r="BM286" s="196" t="s">
        <v>764</v>
      </c>
    </row>
    <row r="287" spans="1:65" s="2" customFormat="1" ht="16.5" customHeight="1">
      <c r="A287" s="31"/>
      <c r="B287" s="32"/>
      <c r="C287" s="184" t="s">
        <v>694</v>
      </c>
      <c r="D287" s="184" t="s">
        <v>189</v>
      </c>
      <c r="E287" s="185" t="s">
        <v>766</v>
      </c>
      <c r="F287" s="186" t="s">
        <v>767</v>
      </c>
      <c r="G287" s="187" t="s">
        <v>192</v>
      </c>
      <c r="H287" s="188">
        <v>1</v>
      </c>
      <c r="I287" s="189"/>
      <c r="J287" s="190">
        <f t="shared" si="50"/>
        <v>0</v>
      </c>
      <c r="K287" s="191"/>
      <c r="L287" s="36"/>
      <c r="M287" s="192" t="s">
        <v>1</v>
      </c>
      <c r="N287" s="193" t="s">
        <v>44</v>
      </c>
      <c r="O287" s="68"/>
      <c r="P287" s="194">
        <f t="shared" si="51"/>
        <v>0</v>
      </c>
      <c r="Q287" s="194">
        <v>0</v>
      </c>
      <c r="R287" s="194">
        <f t="shared" si="52"/>
        <v>0</v>
      </c>
      <c r="S287" s="194">
        <v>0</v>
      </c>
      <c r="T287" s="195">
        <f t="shared" si="53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6" t="s">
        <v>256</v>
      </c>
      <c r="AT287" s="196" t="s">
        <v>189</v>
      </c>
      <c r="AU287" s="196" t="s">
        <v>89</v>
      </c>
      <c r="AY287" s="14" t="s">
        <v>186</v>
      </c>
      <c r="BE287" s="197">
        <f t="shared" si="54"/>
        <v>0</v>
      </c>
      <c r="BF287" s="197">
        <f t="shared" si="55"/>
        <v>0</v>
      </c>
      <c r="BG287" s="197">
        <f t="shared" si="56"/>
        <v>0</v>
      </c>
      <c r="BH287" s="197">
        <f t="shared" si="57"/>
        <v>0</v>
      </c>
      <c r="BI287" s="197">
        <f t="shared" si="58"/>
        <v>0</v>
      </c>
      <c r="BJ287" s="14" t="s">
        <v>87</v>
      </c>
      <c r="BK287" s="197">
        <f t="shared" si="59"/>
        <v>0</v>
      </c>
      <c r="BL287" s="14" t="s">
        <v>256</v>
      </c>
      <c r="BM287" s="196" t="s">
        <v>768</v>
      </c>
    </row>
    <row r="288" spans="1:65" s="2" customFormat="1" ht="16.5" customHeight="1">
      <c r="A288" s="31"/>
      <c r="B288" s="32"/>
      <c r="C288" s="184" t="s">
        <v>698</v>
      </c>
      <c r="D288" s="184" t="s">
        <v>189</v>
      </c>
      <c r="E288" s="185" t="s">
        <v>770</v>
      </c>
      <c r="F288" s="186" t="s">
        <v>771</v>
      </c>
      <c r="G288" s="187" t="s">
        <v>270</v>
      </c>
      <c r="H288" s="188">
        <v>0.039</v>
      </c>
      <c r="I288" s="189"/>
      <c r="J288" s="190">
        <f t="shared" si="50"/>
        <v>0</v>
      </c>
      <c r="K288" s="191"/>
      <c r="L288" s="36"/>
      <c r="M288" s="192" t="s">
        <v>1</v>
      </c>
      <c r="N288" s="193" t="s">
        <v>44</v>
      </c>
      <c r="O288" s="68"/>
      <c r="P288" s="194">
        <f t="shared" si="51"/>
        <v>0</v>
      </c>
      <c r="Q288" s="194">
        <v>0</v>
      </c>
      <c r="R288" s="194">
        <f t="shared" si="52"/>
        <v>0</v>
      </c>
      <c r="S288" s="194">
        <v>0</v>
      </c>
      <c r="T288" s="195">
        <f t="shared" si="5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6" t="s">
        <v>256</v>
      </c>
      <c r="AT288" s="196" t="s">
        <v>189</v>
      </c>
      <c r="AU288" s="196" t="s">
        <v>89</v>
      </c>
      <c r="AY288" s="14" t="s">
        <v>186</v>
      </c>
      <c r="BE288" s="197">
        <f t="shared" si="54"/>
        <v>0</v>
      </c>
      <c r="BF288" s="197">
        <f t="shared" si="55"/>
        <v>0</v>
      </c>
      <c r="BG288" s="197">
        <f t="shared" si="56"/>
        <v>0</v>
      </c>
      <c r="BH288" s="197">
        <f t="shared" si="57"/>
        <v>0</v>
      </c>
      <c r="BI288" s="197">
        <f t="shared" si="58"/>
        <v>0</v>
      </c>
      <c r="BJ288" s="14" t="s">
        <v>87</v>
      </c>
      <c r="BK288" s="197">
        <f t="shared" si="59"/>
        <v>0</v>
      </c>
      <c r="BL288" s="14" t="s">
        <v>256</v>
      </c>
      <c r="BM288" s="196" t="s">
        <v>772</v>
      </c>
    </row>
    <row r="289" spans="1:65" s="2" customFormat="1" ht="16.5" customHeight="1">
      <c r="A289" s="31"/>
      <c r="B289" s="32"/>
      <c r="C289" s="184" t="s">
        <v>702</v>
      </c>
      <c r="D289" s="184" t="s">
        <v>189</v>
      </c>
      <c r="E289" s="185" t="s">
        <v>774</v>
      </c>
      <c r="F289" s="186" t="s">
        <v>775</v>
      </c>
      <c r="G289" s="187" t="s">
        <v>270</v>
      </c>
      <c r="H289" s="188">
        <v>0.039</v>
      </c>
      <c r="I289" s="189"/>
      <c r="J289" s="190">
        <f t="shared" si="50"/>
        <v>0</v>
      </c>
      <c r="K289" s="191"/>
      <c r="L289" s="36"/>
      <c r="M289" s="192" t="s">
        <v>1</v>
      </c>
      <c r="N289" s="193" t="s">
        <v>44</v>
      </c>
      <c r="O289" s="68"/>
      <c r="P289" s="194">
        <f t="shared" si="51"/>
        <v>0</v>
      </c>
      <c r="Q289" s="194">
        <v>0</v>
      </c>
      <c r="R289" s="194">
        <f t="shared" si="52"/>
        <v>0</v>
      </c>
      <c r="S289" s="194">
        <v>0</v>
      </c>
      <c r="T289" s="195">
        <f t="shared" si="5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6" t="s">
        <v>256</v>
      </c>
      <c r="AT289" s="196" t="s">
        <v>189</v>
      </c>
      <c r="AU289" s="196" t="s">
        <v>89</v>
      </c>
      <c r="AY289" s="14" t="s">
        <v>186</v>
      </c>
      <c r="BE289" s="197">
        <f t="shared" si="54"/>
        <v>0</v>
      </c>
      <c r="BF289" s="197">
        <f t="shared" si="55"/>
        <v>0</v>
      </c>
      <c r="BG289" s="197">
        <f t="shared" si="56"/>
        <v>0</v>
      </c>
      <c r="BH289" s="197">
        <f t="shared" si="57"/>
        <v>0</v>
      </c>
      <c r="BI289" s="197">
        <f t="shared" si="58"/>
        <v>0</v>
      </c>
      <c r="BJ289" s="14" t="s">
        <v>87</v>
      </c>
      <c r="BK289" s="197">
        <f t="shared" si="59"/>
        <v>0</v>
      </c>
      <c r="BL289" s="14" t="s">
        <v>256</v>
      </c>
      <c r="BM289" s="196" t="s">
        <v>776</v>
      </c>
    </row>
    <row r="290" spans="1:65" s="2" customFormat="1" ht="16.5" customHeight="1">
      <c r="A290" s="31"/>
      <c r="B290" s="32"/>
      <c r="C290" s="184" t="s">
        <v>706</v>
      </c>
      <c r="D290" s="184" t="s">
        <v>189</v>
      </c>
      <c r="E290" s="185" t="s">
        <v>778</v>
      </c>
      <c r="F290" s="186" t="s">
        <v>779</v>
      </c>
      <c r="G290" s="187" t="s">
        <v>270</v>
      </c>
      <c r="H290" s="188">
        <v>0.039</v>
      </c>
      <c r="I290" s="189"/>
      <c r="J290" s="190">
        <f t="shared" si="50"/>
        <v>0</v>
      </c>
      <c r="K290" s="191"/>
      <c r="L290" s="36"/>
      <c r="M290" s="192" t="s">
        <v>1</v>
      </c>
      <c r="N290" s="193" t="s">
        <v>44</v>
      </c>
      <c r="O290" s="68"/>
      <c r="P290" s="194">
        <f t="shared" si="51"/>
        <v>0</v>
      </c>
      <c r="Q290" s="194">
        <v>0</v>
      </c>
      <c r="R290" s="194">
        <f t="shared" si="52"/>
        <v>0</v>
      </c>
      <c r="S290" s="194">
        <v>0</v>
      </c>
      <c r="T290" s="195">
        <f t="shared" si="5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6" t="s">
        <v>256</v>
      </c>
      <c r="AT290" s="196" t="s">
        <v>189</v>
      </c>
      <c r="AU290" s="196" t="s">
        <v>89</v>
      </c>
      <c r="AY290" s="14" t="s">
        <v>186</v>
      </c>
      <c r="BE290" s="197">
        <f t="shared" si="54"/>
        <v>0</v>
      </c>
      <c r="BF290" s="197">
        <f t="shared" si="55"/>
        <v>0</v>
      </c>
      <c r="BG290" s="197">
        <f t="shared" si="56"/>
        <v>0</v>
      </c>
      <c r="BH290" s="197">
        <f t="shared" si="57"/>
        <v>0</v>
      </c>
      <c r="BI290" s="197">
        <f t="shared" si="58"/>
        <v>0</v>
      </c>
      <c r="BJ290" s="14" t="s">
        <v>87</v>
      </c>
      <c r="BK290" s="197">
        <f t="shared" si="59"/>
        <v>0</v>
      </c>
      <c r="BL290" s="14" t="s">
        <v>256</v>
      </c>
      <c r="BM290" s="196" t="s">
        <v>780</v>
      </c>
    </row>
    <row r="291" spans="2:63" s="12" customFormat="1" ht="22.9" customHeight="1">
      <c r="B291" s="168"/>
      <c r="C291" s="169"/>
      <c r="D291" s="170" t="s">
        <v>78</v>
      </c>
      <c r="E291" s="182" t="s">
        <v>781</v>
      </c>
      <c r="F291" s="182" t="s">
        <v>782</v>
      </c>
      <c r="G291" s="169"/>
      <c r="H291" s="169"/>
      <c r="I291" s="172"/>
      <c r="J291" s="183">
        <f>BK291</f>
        <v>0</v>
      </c>
      <c r="K291" s="169"/>
      <c r="L291" s="174"/>
      <c r="M291" s="175"/>
      <c r="N291" s="176"/>
      <c r="O291" s="176"/>
      <c r="P291" s="177">
        <f>SUM(P292:P297)</f>
        <v>0</v>
      </c>
      <c r="Q291" s="176"/>
      <c r="R291" s="177">
        <f>SUM(R292:R297)</f>
        <v>0.008280000000000001</v>
      </c>
      <c r="S291" s="176"/>
      <c r="T291" s="178">
        <f>SUM(T292:T297)</f>
        <v>0</v>
      </c>
      <c r="AR291" s="179" t="s">
        <v>89</v>
      </c>
      <c r="AT291" s="180" t="s">
        <v>78</v>
      </c>
      <c r="AU291" s="180" t="s">
        <v>87</v>
      </c>
      <c r="AY291" s="179" t="s">
        <v>186</v>
      </c>
      <c r="BK291" s="181">
        <f>SUM(BK292:BK297)</f>
        <v>0</v>
      </c>
    </row>
    <row r="292" spans="1:65" s="2" customFormat="1" ht="16.5" customHeight="1">
      <c r="A292" s="31"/>
      <c r="B292" s="32"/>
      <c r="C292" s="184" t="s">
        <v>710</v>
      </c>
      <c r="D292" s="184" t="s">
        <v>189</v>
      </c>
      <c r="E292" s="185" t="s">
        <v>784</v>
      </c>
      <c r="F292" s="186" t="s">
        <v>785</v>
      </c>
      <c r="G292" s="187" t="s">
        <v>308</v>
      </c>
      <c r="H292" s="188">
        <v>46</v>
      </c>
      <c r="I292" s="189"/>
      <c r="J292" s="190">
        <f aca="true" t="shared" si="60" ref="J292:J297">ROUND(I292*H292,1)</f>
        <v>0</v>
      </c>
      <c r="K292" s="191"/>
      <c r="L292" s="36"/>
      <c r="M292" s="192" t="s">
        <v>1</v>
      </c>
      <c r="N292" s="193" t="s">
        <v>44</v>
      </c>
      <c r="O292" s="68"/>
      <c r="P292" s="194">
        <f aca="true" t="shared" si="61" ref="P292:P297">O292*H292</f>
        <v>0</v>
      </c>
      <c r="Q292" s="194">
        <v>1E-05</v>
      </c>
      <c r="R292" s="194">
        <f aca="true" t="shared" si="62" ref="R292:R297">Q292*H292</f>
        <v>0.00046</v>
      </c>
      <c r="S292" s="194">
        <v>0</v>
      </c>
      <c r="T292" s="195">
        <f aca="true" t="shared" si="63" ref="T292:T297"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6" t="s">
        <v>256</v>
      </c>
      <c r="AT292" s="196" t="s">
        <v>189</v>
      </c>
      <c r="AU292" s="196" t="s">
        <v>89</v>
      </c>
      <c r="AY292" s="14" t="s">
        <v>186</v>
      </c>
      <c r="BE292" s="197">
        <f aca="true" t="shared" si="64" ref="BE292:BE297">IF(N292="základní",J292,0)</f>
        <v>0</v>
      </c>
      <c r="BF292" s="197">
        <f aca="true" t="shared" si="65" ref="BF292:BF297">IF(N292="snížená",J292,0)</f>
        <v>0</v>
      </c>
      <c r="BG292" s="197">
        <f aca="true" t="shared" si="66" ref="BG292:BG297">IF(N292="zákl. přenesená",J292,0)</f>
        <v>0</v>
      </c>
      <c r="BH292" s="197">
        <f aca="true" t="shared" si="67" ref="BH292:BH297">IF(N292="sníž. přenesená",J292,0)</f>
        <v>0</v>
      </c>
      <c r="BI292" s="197">
        <f aca="true" t="shared" si="68" ref="BI292:BI297">IF(N292="nulová",J292,0)</f>
        <v>0</v>
      </c>
      <c r="BJ292" s="14" t="s">
        <v>87</v>
      </c>
      <c r="BK292" s="197">
        <f aca="true" t="shared" si="69" ref="BK292:BK297">ROUND(I292*H292,1)</f>
        <v>0</v>
      </c>
      <c r="BL292" s="14" t="s">
        <v>256</v>
      </c>
      <c r="BM292" s="196" t="s">
        <v>920</v>
      </c>
    </row>
    <row r="293" spans="1:65" s="2" customFormat="1" ht="16.5" customHeight="1">
      <c r="A293" s="31"/>
      <c r="B293" s="32"/>
      <c r="C293" s="184" t="s">
        <v>714</v>
      </c>
      <c r="D293" s="184" t="s">
        <v>189</v>
      </c>
      <c r="E293" s="185" t="s">
        <v>788</v>
      </c>
      <c r="F293" s="186" t="s">
        <v>789</v>
      </c>
      <c r="G293" s="187" t="s">
        <v>308</v>
      </c>
      <c r="H293" s="188">
        <v>46</v>
      </c>
      <c r="I293" s="189"/>
      <c r="J293" s="190">
        <f t="shared" si="60"/>
        <v>0</v>
      </c>
      <c r="K293" s="191"/>
      <c r="L293" s="36"/>
      <c r="M293" s="192" t="s">
        <v>1</v>
      </c>
      <c r="N293" s="193" t="s">
        <v>44</v>
      </c>
      <c r="O293" s="68"/>
      <c r="P293" s="194">
        <f t="shared" si="61"/>
        <v>0</v>
      </c>
      <c r="Q293" s="194">
        <v>2E-05</v>
      </c>
      <c r="R293" s="194">
        <f t="shared" si="62"/>
        <v>0.00092</v>
      </c>
      <c r="S293" s="194">
        <v>0</v>
      </c>
      <c r="T293" s="195">
        <f t="shared" si="6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6" t="s">
        <v>256</v>
      </c>
      <c r="AT293" s="196" t="s">
        <v>189</v>
      </c>
      <c r="AU293" s="196" t="s">
        <v>89</v>
      </c>
      <c r="AY293" s="14" t="s">
        <v>186</v>
      </c>
      <c r="BE293" s="197">
        <f t="shared" si="64"/>
        <v>0</v>
      </c>
      <c r="BF293" s="197">
        <f t="shared" si="65"/>
        <v>0</v>
      </c>
      <c r="BG293" s="197">
        <f t="shared" si="66"/>
        <v>0</v>
      </c>
      <c r="BH293" s="197">
        <f t="shared" si="67"/>
        <v>0</v>
      </c>
      <c r="BI293" s="197">
        <f t="shared" si="68"/>
        <v>0</v>
      </c>
      <c r="BJ293" s="14" t="s">
        <v>87</v>
      </c>
      <c r="BK293" s="197">
        <f t="shared" si="69"/>
        <v>0</v>
      </c>
      <c r="BL293" s="14" t="s">
        <v>256</v>
      </c>
      <c r="BM293" s="196" t="s">
        <v>921</v>
      </c>
    </row>
    <row r="294" spans="1:65" s="2" customFormat="1" ht="16.5" customHeight="1">
      <c r="A294" s="31"/>
      <c r="B294" s="32"/>
      <c r="C294" s="184" t="s">
        <v>718</v>
      </c>
      <c r="D294" s="184" t="s">
        <v>189</v>
      </c>
      <c r="E294" s="185" t="s">
        <v>792</v>
      </c>
      <c r="F294" s="186" t="s">
        <v>793</v>
      </c>
      <c r="G294" s="187" t="s">
        <v>308</v>
      </c>
      <c r="H294" s="188">
        <v>46</v>
      </c>
      <c r="I294" s="189"/>
      <c r="J294" s="190">
        <f t="shared" si="60"/>
        <v>0</v>
      </c>
      <c r="K294" s="191"/>
      <c r="L294" s="36"/>
      <c r="M294" s="192" t="s">
        <v>1</v>
      </c>
      <c r="N294" s="193" t="s">
        <v>44</v>
      </c>
      <c r="O294" s="68"/>
      <c r="P294" s="194">
        <f t="shared" si="61"/>
        <v>0</v>
      </c>
      <c r="Q294" s="194">
        <v>1E-05</v>
      </c>
      <c r="R294" s="194">
        <f t="shared" si="62"/>
        <v>0.00046</v>
      </c>
      <c r="S294" s="194">
        <v>0</v>
      </c>
      <c r="T294" s="195">
        <f t="shared" si="6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96" t="s">
        <v>256</v>
      </c>
      <c r="AT294" s="196" t="s">
        <v>189</v>
      </c>
      <c r="AU294" s="196" t="s">
        <v>89</v>
      </c>
      <c r="AY294" s="14" t="s">
        <v>186</v>
      </c>
      <c r="BE294" s="197">
        <f t="shared" si="64"/>
        <v>0</v>
      </c>
      <c r="BF294" s="197">
        <f t="shared" si="65"/>
        <v>0</v>
      </c>
      <c r="BG294" s="197">
        <f t="shared" si="66"/>
        <v>0</v>
      </c>
      <c r="BH294" s="197">
        <f t="shared" si="67"/>
        <v>0</v>
      </c>
      <c r="BI294" s="197">
        <f t="shared" si="68"/>
        <v>0</v>
      </c>
      <c r="BJ294" s="14" t="s">
        <v>87</v>
      </c>
      <c r="BK294" s="197">
        <f t="shared" si="69"/>
        <v>0</v>
      </c>
      <c r="BL294" s="14" t="s">
        <v>256</v>
      </c>
      <c r="BM294" s="196" t="s">
        <v>922</v>
      </c>
    </row>
    <row r="295" spans="1:65" s="2" customFormat="1" ht="16.5" customHeight="1">
      <c r="A295" s="31"/>
      <c r="B295" s="32"/>
      <c r="C295" s="184" t="s">
        <v>722</v>
      </c>
      <c r="D295" s="184" t="s">
        <v>189</v>
      </c>
      <c r="E295" s="185" t="s">
        <v>796</v>
      </c>
      <c r="F295" s="186" t="s">
        <v>797</v>
      </c>
      <c r="G295" s="187" t="s">
        <v>308</v>
      </c>
      <c r="H295" s="188">
        <v>46</v>
      </c>
      <c r="I295" s="189"/>
      <c r="J295" s="190">
        <f t="shared" si="60"/>
        <v>0</v>
      </c>
      <c r="K295" s="191"/>
      <c r="L295" s="36"/>
      <c r="M295" s="192" t="s">
        <v>1</v>
      </c>
      <c r="N295" s="193" t="s">
        <v>44</v>
      </c>
      <c r="O295" s="68"/>
      <c r="P295" s="194">
        <f t="shared" si="61"/>
        <v>0</v>
      </c>
      <c r="Q295" s="194">
        <v>2E-05</v>
      </c>
      <c r="R295" s="194">
        <f t="shared" si="62"/>
        <v>0.00092</v>
      </c>
      <c r="S295" s="194">
        <v>0</v>
      </c>
      <c r="T295" s="195">
        <f t="shared" si="6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96" t="s">
        <v>256</v>
      </c>
      <c r="AT295" s="196" t="s">
        <v>189</v>
      </c>
      <c r="AU295" s="196" t="s">
        <v>89</v>
      </c>
      <c r="AY295" s="14" t="s">
        <v>186</v>
      </c>
      <c r="BE295" s="197">
        <f t="shared" si="64"/>
        <v>0</v>
      </c>
      <c r="BF295" s="197">
        <f t="shared" si="65"/>
        <v>0</v>
      </c>
      <c r="BG295" s="197">
        <f t="shared" si="66"/>
        <v>0</v>
      </c>
      <c r="BH295" s="197">
        <f t="shared" si="67"/>
        <v>0</v>
      </c>
      <c r="BI295" s="197">
        <f t="shared" si="68"/>
        <v>0</v>
      </c>
      <c r="BJ295" s="14" t="s">
        <v>87</v>
      </c>
      <c r="BK295" s="197">
        <f t="shared" si="69"/>
        <v>0</v>
      </c>
      <c r="BL295" s="14" t="s">
        <v>256</v>
      </c>
      <c r="BM295" s="196" t="s">
        <v>798</v>
      </c>
    </row>
    <row r="296" spans="1:65" s="2" customFormat="1" ht="16.5" customHeight="1">
      <c r="A296" s="31"/>
      <c r="B296" s="32"/>
      <c r="C296" s="184" t="s">
        <v>726</v>
      </c>
      <c r="D296" s="184" t="s">
        <v>189</v>
      </c>
      <c r="E296" s="185" t="s">
        <v>800</v>
      </c>
      <c r="F296" s="186" t="s">
        <v>801</v>
      </c>
      <c r="G296" s="187" t="s">
        <v>308</v>
      </c>
      <c r="H296" s="188">
        <v>46</v>
      </c>
      <c r="I296" s="189"/>
      <c r="J296" s="190">
        <f t="shared" si="60"/>
        <v>0</v>
      </c>
      <c r="K296" s="191"/>
      <c r="L296" s="36"/>
      <c r="M296" s="192" t="s">
        <v>1</v>
      </c>
      <c r="N296" s="193" t="s">
        <v>44</v>
      </c>
      <c r="O296" s="68"/>
      <c r="P296" s="194">
        <f t="shared" si="61"/>
        <v>0</v>
      </c>
      <c r="Q296" s="194">
        <v>6E-05</v>
      </c>
      <c r="R296" s="194">
        <f t="shared" si="62"/>
        <v>0.00276</v>
      </c>
      <c r="S296" s="194">
        <v>0</v>
      </c>
      <c r="T296" s="195">
        <f t="shared" si="6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6" t="s">
        <v>256</v>
      </c>
      <c r="AT296" s="196" t="s">
        <v>189</v>
      </c>
      <c r="AU296" s="196" t="s">
        <v>89</v>
      </c>
      <c r="AY296" s="14" t="s">
        <v>186</v>
      </c>
      <c r="BE296" s="197">
        <f t="shared" si="64"/>
        <v>0</v>
      </c>
      <c r="BF296" s="197">
        <f t="shared" si="65"/>
        <v>0</v>
      </c>
      <c r="BG296" s="197">
        <f t="shared" si="66"/>
        <v>0</v>
      </c>
      <c r="BH296" s="197">
        <f t="shared" si="67"/>
        <v>0</v>
      </c>
      <c r="BI296" s="197">
        <f t="shared" si="68"/>
        <v>0</v>
      </c>
      <c r="BJ296" s="14" t="s">
        <v>87</v>
      </c>
      <c r="BK296" s="197">
        <f t="shared" si="69"/>
        <v>0</v>
      </c>
      <c r="BL296" s="14" t="s">
        <v>256</v>
      </c>
      <c r="BM296" s="196" t="s">
        <v>802</v>
      </c>
    </row>
    <row r="297" spans="1:65" s="2" customFormat="1" ht="16.5" customHeight="1">
      <c r="A297" s="31"/>
      <c r="B297" s="32"/>
      <c r="C297" s="184" t="s">
        <v>732</v>
      </c>
      <c r="D297" s="184" t="s">
        <v>189</v>
      </c>
      <c r="E297" s="185" t="s">
        <v>804</v>
      </c>
      <c r="F297" s="186" t="s">
        <v>805</v>
      </c>
      <c r="G297" s="187" t="s">
        <v>308</v>
      </c>
      <c r="H297" s="188">
        <v>46</v>
      </c>
      <c r="I297" s="189"/>
      <c r="J297" s="190">
        <f t="shared" si="60"/>
        <v>0</v>
      </c>
      <c r="K297" s="191"/>
      <c r="L297" s="36"/>
      <c r="M297" s="192" t="s">
        <v>1</v>
      </c>
      <c r="N297" s="193" t="s">
        <v>44</v>
      </c>
      <c r="O297" s="68"/>
      <c r="P297" s="194">
        <f t="shared" si="61"/>
        <v>0</v>
      </c>
      <c r="Q297" s="194">
        <v>6E-05</v>
      </c>
      <c r="R297" s="194">
        <f t="shared" si="62"/>
        <v>0.00276</v>
      </c>
      <c r="S297" s="194">
        <v>0</v>
      </c>
      <c r="T297" s="195">
        <f t="shared" si="6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96" t="s">
        <v>256</v>
      </c>
      <c r="AT297" s="196" t="s">
        <v>189</v>
      </c>
      <c r="AU297" s="196" t="s">
        <v>89</v>
      </c>
      <c r="AY297" s="14" t="s">
        <v>186</v>
      </c>
      <c r="BE297" s="197">
        <f t="shared" si="64"/>
        <v>0</v>
      </c>
      <c r="BF297" s="197">
        <f t="shared" si="65"/>
        <v>0</v>
      </c>
      <c r="BG297" s="197">
        <f t="shared" si="66"/>
        <v>0</v>
      </c>
      <c r="BH297" s="197">
        <f t="shared" si="67"/>
        <v>0</v>
      </c>
      <c r="BI297" s="197">
        <f t="shared" si="68"/>
        <v>0</v>
      </c>
      <c r="BJ297" s="14" t="s">
        <v>87</v>
      </c>
      <c r="BK297" s="197">
        <f t="shared" si="69"/>
        <v>0</v>
      </c>
      <c r="BL297" s="14" t="s">
        <v>256</v>
      </c>
      <c r="BM297" s="196" t="s">
        <v>806</v>
      </c>
    </row>
    <row r="298" spans="2:63" s="12" customFormat="1" ht="22.9" customHeight="1">
      <c r="B298" s="168"/>
      <c r="C298" s="169"/>
      <c r="D298" s="170" t="s">
        <v>78</v>
      </c>
      <c r="E298" s="182" t="s">
        <v>807</v>
      </c>
      <c r="F298" s="182" t="s">
        <v>808</v>
      </c>
      <c r="G298" s="169"/>
      <c r="H298" s="169"/>
      <c r="I298" s="172"/>
      <c r="J298" s="183">
        <f>BK298</f>
        <v>0</v>
      </c>
      <c r="K298" s="169"/>
      <c r="L298" s="174"/>
      <c r="M298" s="175"/>
      <c r="N298" s="176"/>
      <c r="O298" s="176"/>
      <c r="P298" s="177">
        <f>SUM(P299:P303)</f>
        <v>0</v>
      </c>
      <c r="Q298" s="176"/>
      <c r="R298" s="177">
        <f>SUM(R299:R303)</f>
        <v>0.14382599999999998</v>
      </c>
      <c r="S298" s="176"/>
      <c r="T298" s="178">
        <f>SUM(T299:T303)</f>
        <v>0.030410999999999997</v>
      </c>
      <c r="AR298" s="179" t="s">
        <v>89</v>
      </c>
      <c r="AT298" s="180" t="s">
        <v>78</v>
      </c>
      <c r="AU298" s="180" t="s">
        <v>87</v>
      </c>
      <c r="AY298" s="179" t="s">
        <v>186</v>
      </c>
      <c r="BK298" s="181">
        <f>SUM(BK299:BK303)</f>
        <v>0</v>
      </c>
    </row>
    <row r="299" spans="1:65" s="2" customFormat="1" ht="16.5" customHeight="1">
      <c r="A299" s="31"/>
      <c r="B299" s="32"/>
      <c r="C299" s="184" t="s">
        <v>736</v>
      </c>
      <c r="D299" s="184" t="s">
        <v>189</v>
      </c>
      <c r="E299" s="185" t="s">
        <v>810</v>
      </c>
      <c r="F299" s="186" t="s">
        <v>811</v>
      </c>
      <c r="G299" s="187" t="s">
        <v>197</v>
      </c>
      <c r="H299" s="188">
        <v>98.1</v>
      </c>
      <c r="I299" s="189"/>
      <c r="J299" s="190">
        <f>ROUND(I299*H299,1)</f>
        <v>0</v>
      </c>
      <c r="K299" s="191"/>
      <c r="L299" s="36"/>
      <c r="M299" s="192" t="s">
        <v>1</v>
      </c>
      <c r="N299" s="193" t="s">
        <v>44</v>
      </c>
      <c r="O299" s="68"/>
      <c r="P299" s="194">
        <f>O299*H299</f>
        <v>0</v>
      </c>
      <c r="Q299" s="194">
        <v>0.001</v>
      </c>
      <c r="R299" s="194">
        <f>Q299*H299</f>
        <v>0.09809999999999999</v>
      </c>
      <c r="S299" s="194">
        <v>0.00031</v>
      </c>
      <c r="T299" s="195">
        <f>S299*H299</f>
        <v>0.030410999999999997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6" t="s">
        <v>256</v>
      </c>
      <c r="AT299" s="196" t="s">
        <v>189</v>
      </c>
      <c r="AU299" s="196" t="s">
        <v>89</v>
      </c>
      <c r="AY299" s="14" t="s">
        <v>186</v>
      </c>
      <c r="BE299" s="197">
        <f>IF(N299="základní",J299,0)</f>
        <v>0</v>
      </c>
      <c r="BF299" s="197">
        <f>IF(N299="snížená",J299,0)</f>
        <v>0</v>
      </c>
      <c r="BG299" s="197">
        <f>IF(N299="zákl. přenesená",J299,0)</f>
        <v>0</v>
      </c>
      <c r="BH299" s="197">
        <f>IF(N299="sníž. přenesená",J299,0)</f>
        <v>0</v>
      </c>
      <c r="BI299" s="197">
        <f>IF(N299="nulová",J299,0)</f>
        <v>0</v>
      </c>
      <c r="BJ299" s="14" t="s">
        <v>87</v>
      </c>
      <c r="BK299" s="197">
        <f>ROUND(I299*H299,1)</f>
        <v>0</v>
      </c>
      <c r="BL299" s="14" t="s">
        <v>256</v>
      </c>
      <c r="BM299" s="196" t="s">
        <v>812</v>
      </c>
    </row>
    <row r="300" spans="1:65" s="2" customFormat="1" ht="16.5" customHeight="1">
      <c r="A300" s="31"/>
      <c r="B300" s="32"/>
      <c r="C300" s="184" t="s">
        <v>740</v>
      </c>
      <c r="D300" s="184" t="s">
        <v>189</v>
      </c>
      <c r="E300" s="185" t="s">
        <v>814</v>
      </c>
      <c r="F300" s="186" t="s">
        <v>815</v>
      </c>
      <c r="G300" s="187" t="s">
        <v>197</v>
      </c>
      <c r="H300" s="188">
        <v>98.1</v>
      </c>
      <c r="I300" s="189"/>
      <c r="J300" s="190">
        <f>ROUND(I300*H300,1)</f>
        <v>0</v>
      </c>
      <c r="K300" s="191"/>
      <c r="L300" s="36"/>
      <c r="M300" s="192" t="s">
        <v>1</v>
      </c>
      <c r="N300" s="193" t="s">
        <v>44</v>
      </c>
      <c r="O300" s="68"/>
      <c r="P300" s="194">
        <f>O300*H300</f>
        <v>0</v>
      </c>
      <c r="Q300" s="194">
        <v>0</v>
      </c>
      <c r="R300" s="194">
        <f>Q300*H300</f>
        <v>0</v>
      </c>
      <c r="S300" s="194">
        <v>0</v>
      </c>
      <c r="T300" s="195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96" t="s">
        <v>256</v>
      </c>
      <c r="AT300" s="196" t="s">
        <v>189</v>
      </c>
      <c r="AU300" s="196" t="s">
        <v>89</v>
      </c>
      <c r="AY300" s="14" t="s">
        <v>186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14" t="s">
        <v>87</v>
      </c>
      <c r="BK300" s="197">
        <f>ROUND(I300*H300,1)</f>
        <v>0</v>
      </c>
      <c r="BL300" s="14" t="s">
        <v>256</v>
      </c>
      <c r="BM300" s="196" t="s">
        <v>816</v>
      </c>
    </row>
    <row r="301" spans="1:65" s="2" customFormat="1" ht="16.5" customHeight="1">
      <c r="A301" s="31"/>
      <c r="B301" s="32"/>
      <c r="C301" s="184" t="s">
        <v>744</v>
      </c>
      <c r="D301" s="184" t="s">
        <v>189</v>
      </c>
      <c r="E301" s="185" t="s">
        <v>818</v>
      </c>
      <c r="F301" s="186" t="s">
        <v>819</v>
      </c>
      <c r="G301" s="187" t="s">
        <v>197</v>
      </c>
      <c r="H301" s="188">
        <v>98.1</v>
      </c>
      <c r="I301" s="189"/>
      <c r="J301" s="190">
        <f>ROUND(I301*H301,1)</f>
        <v>0</v>
      </c>
      <c r="K301" s="191"/>
      <c r="L301" s="36"/>
      <c r="M301" s="192" t="s">
        <v>1</v>
      </c>
      <c r="N301" s="193" t="s">
        <v>44</v>
      </c>
      <c r="O301" s="68"/>
      <c r="P301" s="194">
        <f>O301*H301</f>
        <v>0</v>
      </c>
      <c r="Q301" s="194">
        <v>0.0002</v>
      </c>
      <c r="R301" s="194">
        <f>Q301*H301</f>
        <v>0.01962</v>
      </c>
      <c r="S301" s="194">
        <v>0</v>
      </c>
      <c r="T301" s="195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96" t="s">
        <v>256</v>
      </c>
      <c r="AT301" s="196" t="s">
        <v>189</v>
      </c>
      <c r="AU301" s="196" t="s">
        <v>89</v>
      </c>
      <c r="AY301" s="14" t="s">
        <v>186</v>
      </c>
      <c r="BE301" s="197">
        <f>IF(N301="základní",J301,0)</f>
        <v>0</v>
      </c>
      <c r="BF301" s="197">
        <f>IF(N301="snížená",J301,0)</f>
        <v>0</v>
      </c>
      <c r="BG301" s="197">
        <f>IF(N301="zákl. přenesená",J301,0)</f>
        <v>0</v>
      </c>
      <c r="BH301" s="197">
        <f>IF(N301="sníž. přenesená",J301,0)</f>
        <v>0</v>
      </c>
      <c r="BI301" s="197">
        <f>IF(N301="nulová",J301,0)</f>
        <v>0</v>
      </c>
      <c r="BJ301" s="14" t="s">
        <v>87</v>
      </c>
      <c r="BK301" s="197">
        <f>ROUND(I301*H301,1)</f>
        <v>0</v>
      </c>
      <c r="BL301" s="14" t="s">
        <v>256</v>
      </c>
      <c r="BM301" s="196" t="s">
        <v>820</v>
      </c>
    </row>
    <row r="302" spans="1:65" s="2" customFormat="1" ht="16.5" customHeight="1">
      <c r="A302" s="31"/>
      <c r="B302" s="32"/>
      <c r="C302" s="184" t="s">
        <v>749</v>
      </c>
      <c r="D302" s="184" t="s">
        <v>189</v>
      </c>
      <c r="E302" s="185" t="s">
        <v>822</v>
      </c>
      <c r="F302" s="186" t="s">
        <v>823</v>
      </c>
      <c r="G302" s="187" t="s">
        <v>197</v>
      </c>
      <c r="H302" s="188">
        <v>30</v>
      </c>
      <c r="I302" s="189"/>
      <c r="J302" s="190">
        <f>ROUND(I302*H302,1)</f>
        <v>0</v>
      </c>
      <c r="K302" s="191"/>
      <c r="L302" s="36"/>
      <c r="M302" s="192" t="s">
        <v>1</v>
      </c>
      <c r="N302" s="193" t="s">
        <v>44</v>
      </c>
      <c r="O302" s="68"/>
      <c r="P302" s="194">
        <f>O302*H302</f>
        <v>0</v>
      </c>
      <c r="Q302" s="194">
        <v>2E-05</v>
      </c>
      <c r="R302" s="194">
        <f>Q302*H302</f>
        <v>0.0006000000000000001</v>
      </c>
      <c r="S302" s="194">
        <v>0</v>
      </c>
      <c r="T302" s="195">
        <f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96" t="s">
        <v>256</v>
      </c>
      <c r="AT302" s="196" t="s">
        <v>189</v>
      </c>
      <c r="AU302" s="196" t="s">
        <v>89</v>
      </c>
      <c r="AY302" s="14" t="s">
        <v>186</v>
      </c>
      <c r="BE302" s="197">
        <f>IF(N302="základní",J302,0)</f>
        <v>0</v>
      </c>
      <c r="BF302" s="197">
        <f>IF(N302="snížená",J302,0)</f>
        <v>0</v>
      </c>
      <c r="BG302" s="197">
        <f>IF(N302="zákl. přenesená",J302,0)</f>
        <v>0</v>
      </c>
      <c r="BH302" s="197">
        <f>IF(N302="sníž. přenesená",J302,0)</f>
        <v>0</v>
      </c>
      <c r="BI302" s="197">
        <f>IF(N302="nulová",J302,0)</f>
        <v>0</v>
      </c>
      <c r="BJ302" s="14" t="s">
        <v>87</v>
      </c>
      <c r="BK302" s="197">
        <f>ROUND(I302*H302,1)</f>
        <v>0</v>
      </c>
      <c r="BL302" s="14" t="s">
        <v>256</v>
      </c>
      <c r="BM302" s="196" t="s">
        <v>824</v>
      </c>
    </row>
    <row r="303" spans="1:65" s="2" customFormat="1" ht="21.75" customHeight="1">
      <c r="A303" s="31"/>
      <c r="B303" s="32"/>
      <c r="C303" s="184" t="s">
        <v>753</v>
      </c>
      <c r="D303" s="184" t="s">
        <v>189</v>
      </c>
      <c r="E303" s="185" t="s">
        <v>826</v>
      </c>
      <c r="F303" s="186" t="s">
        <v>827</v>
      </c>
      <c r="G303" s="187" t="s">
        <v>197</v>
      </c>
      <c r="H303" s="188">
        <v>98.1</v>
      </c>
      <c r="I303" s="189"/>
      <c r="J303" s="190">
        <f>ROUND(I303*H303,1)</f>
        <v>0</v>
      </c>
      <c r="K303" s="191"/>
      <c r="L303" s="36"/>
      <c r="M303" s="192" t="s">
        <v>1</v>
      </c>
      <c r="N303" s="193" t="s">
        <v>44</v>
      </c>
      <c r="O303" s="68"/>
      <c r="P303" s="194">
        <f>O303*H303</f>
        <v>0</v>
      </c>
      <c r="Q303" s="194">
        <v>0.00026</v>
      </c>
      <c r="R303" s="194">
        <f>Q303*H303</f>
        <v>0.025505999999999997</v>
      </c>
      <c r="S303" s="194">
        <v>0</v>
      </c>
      <c r="T303" s="195">
        <f>S303*H303</f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96" t="s">
        <v>256</v>
      </c>
      <c r="AT303" s="196" t="s">
        <v>189</v>
      </c>
      <c r="AU303" s="196" t="s">
        <v>89</v>
      </c>
      <c r="AY303" s="14" t="s">
        <v>186</v>
      </c>
      <c r="BE303" s="197">
        <f>IF(N303="základní",J303,0)</f>
        <v>0</v>
      </c>
      <c r="BF303" s="197">
        <f>IF(N303="snížená",J303,0)</f>
        <v>0</v>
      </c>
      <c r="BG303" s="197">
        <f>IF(N303="zákl. přenesená",J303,0)</f>
        <v>0</v>
      </c>
      <c r="BH303" s="197">
        <f>IF(N303="sníž. přenesená",J303,0)</f>
        <v>0</v>
      </c>
      <c r="BI303" s="197">
        <f>IF(N303="nulová",J303,0)</f>
        <v>0</v>
      </c>
      <c r="BJ303" s="14" t="s">
        <v>87</v>
      </c>
      <c r="BK303" s="197">
        <f>ROUND(I303*H303,1)</f>
        <v>0</v>
      </c>
      <c r="BL303" s="14" t="s">
        <v>256</v>
      </c>
      <c r="BM303" s="196" t="s">
        <v>828</v>
      </c>
    </row>
    <row r="304" spans="2:63" s="12" customFormat="1" ht="22.9" customHeight="1">
      <c r="B304" s="168"/>
      <c r="C304" s="169"/>
      <c r="D304" s="170" t="s">
        <v>78</v>
      </c>
      <c r="E304" s="182" t="s">
        <v>833</v>
      </c>
      <c r="F304" s="182" t="s">
        <v>834</v>
      </c>
      <c r="G304" s="169"/>
      <c r="H304" s="169"/>
      <c r="I304" s="172"/>
      <c r="J304" s="183">
        <f>BK304</f>
        <v>0</v>
      </c>
      <c r="K304" s="169"/>
      <c r="L304" s="174"/>
      <c r="M304" s="175"/>
      <c r="N304" s="176"/>
      <c r="O304" s="176"/>
      <c r="P304" s="177">
        <f>SUM(P305:P306)</f>
        <v>0</v>
      </c>
      <c r="Q304" s="176"/>
      <c r="R304" s="177">
        <f>SUM(R305:R306)</f>
        <v>0</v>
      </c>
      <c r="S304" s="176"/>
      <c r="T304" s="178">
        <f>SUM(T305:T306)</f>
        <v>0</v>
      </c>
      <c r="AR304" s="179" t="s">
        <v>89</v>
      </c>
      <c r="AT304" s="180" t="s">
        <v>78</v>
      </c>
      <c r="AU304" s="180" t="s">
        <v>87</v>
      </c>
      <c r="AY304" s="179" t="s">
        <v>186</v>
      </c>
      <c r="BK304" s="181">
        <f>SUM(BK305:BK306)</f>
        <v>0</v>
      </c>
    </row>
    <row r="305" spans="1:65" s="2" customFormat="1" ht="24.2" customHeight="1">
      <c r="A305" s="31"/>
      <c r="B305" s="32"/>
      <c r="C305" s="184" t="s">
        <v>757</v>
      </c>
      <c r="D305" s="184" t="s">
        <v>189</v>
      </c>
      <c r="E305" s="185" t="s">
        <v>836</v>
      </c>
      <c r="F305" s="186" t="s">
        <v>923</v>
      </c>
      <c r="G305" s="187" t="s">
        <v>197</v>
      </c>
      <c r="H305" s="188">
        <v>7.636</v>
      </c>
      <c r="I305" s="189"/>
      <c r="J305" s="190">
        <f>ROUND(I305*H305,1)</f>
        <v>0</v>
      </c>
      <c r="K305" s="191"/>
      <c r="L305" s="36"/>
      <c r="M305" s="192" t="s">
        <v>1</v>
      </c>
      <c r="N305" s="193" t="s">
        <v>44</v>
      </c>
      <c r="O305" s="68"/>
      <c r="P305" s="194">
        <f>O305*H305</f>
        <v>0</v>
      </c>
      <c r="Q305" s="194">
        <v>0</v>
      </c>
      <c r="R305" s="194">
        <f>Q305*H305</f>
        <v>0</v>
      </c>
      <c r="S305" s="194">
        <v>0</v>
      </c>
      <c r="T305" s="195">
        <f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96" t="s">
        <v>256</v>
      </c>
      <c r="AT305" s="196" t="s">
        <v>189</v>
      </c>
      <c r="AU305" s="196" t="s">
        <v>89</v>
      </c>
      <c r="AY305" s="14" t="s">
        <v>186</v>
      </c>
      <c r="BE305" s="197">
        <f>IF(N305="základní",J305,0)</f>
        <v>0</v>
      </c>
      <c r="BF305" s="197">
        <f>IF(N305="snížená",J305,0)</f>
        <v>0</v>
      </c>
      <c r="BG305" s="197">
        <f>IF(N305="zákl. přenesená",J305,0)</f>
        <v>0</v>
      </c>
      <c r="BH305" s="197">
        <f>IF(N305="sníž. přenesená",J305,0)</f>
        <v>0</v>
      </c>
      <c r="BI305" s="197">
        <f>IF(N305="nulová",J305,0)</f>
        <v>0</v>
      </c>
      <c r="BJ305" s="14" t="s">
        <v>87</v>
      </c>
      <c r="BK305" s="197">
        <f>ROUND(I305*H305,1)</f>
        <v>0</v>
      </c>
      <c r="BL305" s="14" t="s">
        <v>256</v>
      </c>
      <c r="BM305" s="196" t="s">
        <v>838</v>
      </c>
    </row>
    <row r="306" spans="1:47" s="2" customFormat="1" ht="29.25">
      <c r="A306" s="31"/>
      <c r="B306" s="32"/>
      <c r="C306" s="33"/>
      <c r="D306" s="198" t="s">
        <v>206</v>
      </c>
      <c r="E306" s="33"/>
      <c r="F306" s="199" t="s">
        <v>924</v>
      </c>
      <c r="G306" s="33"/>
      <c r="H306" s="33"/>
      <c r="I306" s="200"/>
      <c r="J306" s="33"/>
      <c r="K306" s="33"/>
      <c r="L306" s="36"/>
      <c r="M306" s="201"/>
      <c r="N306" s="202"/>
      <c r="O306" s="68"/>
      <c r="P306" s="68"/>
      <c r="Q306" s="68"/>
      <c r="R306" s="68"/>
      <c r="S306" s="68"/>
      <c r="T306" s="69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T306" s="14" t="s">
        <v>206</v>
      </c>
      <c r="AU306" s="14" t="s">
        <v>89</v>
      </c>
    </row>
    <row r="307" spans="2:63" s="12" customFormat="1" ht="25.9" customHeight="1">
      <c r="B307" s="168"/>
      <c r="C307" s="169"/>
      <c r="D307" s="170" t="s">
        <v>78</v>
      </c>
      <c r="E307" s="171" t="s">
        <v>840</v>
      </c>
      <c r="F307" s="171" t="s">
        <v>841</v>
      </c>
      <c r="G307" s="169"/>
      <c r="H307" s="169"/>
      <c r="I307" s="172"/>
      <c r="J307" s="173">
        <f>BK307</f>
        <v>0</v>
      </c>
      <c r="K307" s="169"/>
      <c r="L307" s="174"/>
      <c r="M307" s="175"/>
      <c r="N307" s="176"/>
      <c r="O307" s="176"/>
      <c r="P307" s="177">
        <f>SUM(P308:P310)</f>
        <v>0</v>
      </c>
      <c r="Q307" s="176"/>
      <c r="R307" s="177">
        <f>SUM(R308:R310)</f>
        <v>0</v>
      </c>
      <c r="S307" s="176"/>
      <c r="T307" s="178">
        <f>SUM(T308:T310)</f>
        <v>0</v>
      </c>
      <c r="AR307" s="179" t="s">
        <v>193</v>
      </c>
      <c r="AT307" s="180" t="s">
        <v>78</v>
      </c>
      <c r="AU307" s="180" t="s">
        <v>79</v>
      </c>
      <c r="AY307" s="179" t="s">
        <v>186</v>
      </c>
      <c r="BK307" s="181">
        <f>SUM(BK308:BK310)</f>
        <v>0</v>
      </c>
    </row>
    <row r="308" spans="1:65" s="2" customFormat="1" ht="16.5" customHeight="1">
      <c r="A308" s="31"/>
      <c r="B308" s="32"/>
      <c r="C308" s="184" t="s">
        <v>761</v>
      </c>
      <c r="D308" s="184" t="s">
        <v>189</v>
      </c>
      <c r="E308" s="185" t="s">
        <v>843</v>
      </c>
      <c r="F308" s="186" t="s">
        <v>844</v>
      </c>
      <c r="G308" s="187" t="s">
        <v>845</v>
      </c>
      <c r="H308" s="188">
        <v>8</v>
      </c>
      <c r="I308" s="189"/>
      <c r="J308" s="190">
        <f>ROUND(I308*H308,1)</f>
        <v>0</v>
      </c>
      <c r="K308" s="191"/>
      <c r="L308" s="36"/>
      <c r="M308" s="192" t="s">
        <v>1</v>
      </c>
      <c r="N308" s="193" t="s">
        <v>44</v>
      </c>
      <c r="O308" s="68"/>
      <c r="P308" s="194">
        <f>O308*H308</f>
        <v>0</v>
      </c>
      <c r="Q308" s="194">
        <v>0</v>
      </c>
      <c r="R308" s="194">
        <f>Q308*H308</f>
        <v>0</v>
      </c>
      <c r="S308" s="194">
        <v>0</v>
      </c>
      <c r="T308" s="195">
        <f>S308*H308</f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96" t="s">
        <v>846</v>
      </c>
      <c r="AT308" s="196" t="s">
        <v>189</v>
      </c>
      <c r="AU308" s="196" t="s">
        <v>87</v>
      </c>
      <c r="AY308" s="14" t="s">
        <v>186</v>
      </c>
      <c r="BE308" s="197">
        <f>IF(N308="základní",J308,0)</f>
        <v>0</v>
      </c>
      <c r="BF308" s="197">
        <f>IF(N308="snížená",J308,0)</f>
        <v>0</v>
      </c>
      <c r="BG308" s="197">
        <f>IF(N308="zákl. přenesená",J308,0)</f>
        <v>0</v>
      </c>
      <c r="BH308" s="197">
        <f>IF(N308="sníž. přenesená",J308,0)</f>
        <v>0</v>
      </c>
      <c r="BI308" s="197">
        <f>IF(N308="nulová",J308,0)</f>
        <v>0</v>
      </c>
      <c r="BJ308" s="14" t="s">
        <v>87</v>
      </c>
      <c r="BK308" s="197">
        <f>ROUND(I308*H308,1)</f>
        <v>0</v>
      </c>
      <c r="BL308" s="14" t="s">
        <v>846</v>
      </c>
      <c r="BM308" s="196" t="s">
        <v>847</v>
      </c>
    </row>
    <row r="309" spans="1:65" s="2" customFormat="1" ht="16.5" customHeight="1">
      <c r="A309" s="31"/>
      <c r="B309" s="32"/>
      <c r="C309" s="184" t="s">
        <v>765</v>
      </c>
      <c r="D309" s="184" t="s">
        <v>189</v>
      </c>
      <c r="E309" s="185" t="s">
        <v>849</v>
      </c>
      <c r="F309" s="186" t="s">
        <v>850</v>
      </c>
      <c r="G309" s="187" t="s">
        <v>845</v>
      </c>
      <c r="H309" s="188">
        <v>8</v>
      </c>
      <c r="I309" s="189"/>
      <c r="J309" s="190">
        <f>ROUND(I309*H309,1)</f>
        <v>0</v>
      </c>
      <c r="K309" s="191"/>
      <c r="L309" s="36"/>
      <c r="M309" s="192" t="s">
        <v>1</v>
      </c>
      <c r="N309" s="193" t="s">
        <v>44</v>
      </c>
      <c r="O309" s="68"/>
      <c r="P309" s="194">
        <f>O309*H309</f>
        <v>0</v>
      </c>
      <c r="Q309" s="194">
        <v>0</v>
      </c>
      <c r="R309" s="194">
        <f>Q309*H309</f>
        <v>0</v>
      </c>
      <c r="S309" s="194">
        <v>0</v>
      </c>
      <c r="T309" s="195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96" t="s">
        <v>846</v>
      </c>
      <c r="AT309" s="196" t="s">
        <v>189</v>
      </c>
      <c r="AU309" s="196" t="s">
        <v>87</v>
      </c>
      <c r="AY309" s="14" t="s">
        <v>186</v>
      </c>
      <c r="BE309" s="197">
        <f>IF(N309="základní",J309,0)</f>
        <v>0</v>
      </c>
      <c r="BF309" s="197">
        <f>IF(N309="snížená",J309,0)</f>
        <v>0</v>
      </c>
      <c r="BG309" s="197">
        <f>IF(N309="zákl. přenesená",J309,0)</f>
        <v>0</v>
      </c>
      <c r="BH309" s="197">
        <f>IF(N309="sníž. přenesená",J309,0)</f>
        <v>0</v>
      </c>
      <c r="BI309" s="197">
        <f>IF(N309="nulová",J309,0)</f>
        <v>0</v>
      </c>
      <c r="BJ309" s="14" t="s">
        <v>87</v>
      </c>
      <c r="BK309" s="197">
        <f>ROUND(I309*H309,1)</f>
        <v>0</v>
      </c>
      <c r="BL309" s="14" t="s">
        <v>846</v>
      </c>
      <c r="BM309" s="196" t="s">
        <v>851</v>
      </c>
    </row>
    <row r="310" spans="1:65" s="2" customFormat="1" ht="16.5" customHeight="1">
      <c r="A310" s="31"/>
      <c r="B310" s="32"/>
      <c r="C310" s="184" t="s">
        <v>769</v>
      </c>
      <c r="D310" s="184" t="s">
        <v>189</v>
      </c>
      <c r="E310" s="185" t="s">
        <v>853</v>
      </c>
      <c r="F310" s="186" t="s">
        <v>854</v>
      </c>
      <c r="G310" s="187" t="s">
        <v>845</v>
      </c>
      <c r="H310" s="188">
        <v>8</v>
      </c>
      <c r="I310" s="189"/>
      <c r="J310" s="190">
        <f>ROUND(I310*H310,1)</f>
        <v>0</v>
      </c>
      <c r="K310" s="191"/>
      <c r="L310" s="36"/>
      <c r="M310" s="214" t="s">
        <v>1</v>
      </c>
      <c r="N310" s="215" t="s">
        <v>44</v>
      </c>
      <c r="O310" s="216"/>
      <c r="P310" s="217">
        <f>O310*H310</f>
        <v>0</v>
      </c>
      <c r="Q310" s="217">
        <v>0</v>
      </c>
      <c r="R310" s="217">
        <f>Q310*H310</f>
        <v>0</v>
      </c>
      <c r="S310" s="217">
        <v>0</v>
      </c>
      <c r="T310" s="218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96" t="s">
        <v>846</v>
      </c>
      <c r="AT310" s="196" t="s">
        <v>189</v>
      </c>
      <c r="AU310" s="196" t="s">
        <v>87</v>
      </c>
      <c r="AY310" s="14" t="s">
        <v>186</v>
      </c>
      <c r="BE310" s="197">
        <f>IF(N310="základní",J310,0)</f>
        <v>0</v>
      </c>
      <c r="BF310" s="197">
        <f>IF(N310="snížená",J310,0)</f>
        <v>0</v>
      </c>
      <c r="BG310" s="197">
        <f>IF(N310="zákl. přenesená",J310,0)</f>
        <v>0</v>
      </c>
      <c r="BH310" s="197">
        <f>IF(N310="sníž. přenesená",J310,0)</f>
        <v>0</v>
      </c>
      <c r="BI310" s="197">
        <f>IF(N310="nulová",J310,0)</f>
        <v>0</v>
      </c>
      <c r="BJ310" s="14" t="s">
        <v>87</v>
      </c>
      <c r="BK310" s="197">
        <f>ROUND(I310*H310,1)</f>
        <v>0</v>
      </c>
      <c r="BL310" s="14" t="s">
        <v>846</v>
      </c>
      <c r="BM310" s="196" t="s">
        <v>855</v>
      </c>
    </row>
    <row r="311" spans="1:31" s="2" customFormat="1" ht="6.95" customHeight="1">
      <c r="A311" s="31"/>
      <c r="B311" s="51"/>
      <c r="C311" s="52"/>
      <c r="D311" s="52"/>
      <c r="E311" s="52"/>
      <c r="F311" s="52"/>
      <c r="G311" s="52"/>
      <c r="H311" s="52"/>
      <c r="I311" s="52"/>
      <c r="J311" s="52"/>
      <c r="K311" s="52"/>
      <c r="L311" s="36"/>
      <c r="M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</row>
  </sheetData>
  <sheetProtection algorithmName="SHA-512" hashValue="aZiHVs9OtWorPaw9G0jOeL922zGhwK46L/oN3MZTL6bVpZQqZgqdVpKHNHoMhRY/Rxl0kzgrmnH0okQV1ECaDA==" saltValue="MQH+jRAsBgj83uwnfy6FceFmhyGNeASsuQaBTKug46yHeUvzaWABOo6Xd1uaEYU5KJ3f67zIDlP4qZ5sG4qhgg==" spinCount="100000" sheet="1" objects="1" scenarios="1" formatColumns="0" formatRows="0" autoFilter="0"/>
  <autoFilter ref="C137:K310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95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925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ROUND(J137,1)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ROUND((SUM(BE137:BE306)),1)</f>
        <v>0</v>
      </c>
      <c r="G33" s="31"/>
      <c r="H33" s="31"/>
      <c r="I33" s="121">
        <v>0.21</v>
      </c>
      <c r="J33" s="120">
        <f>ROUND(((SUM(BE137:BE306))*I33),1)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ROUND((SUM(BF137:BF306)),1)</f>
        <v>0</v>
      </c>
      <c r="G34" s="31"/>
      <c r="H34" s="31"/>
      <c r="I34" s="121">
        <v>0.15</v>
      </c>
      <c r="J34" s="120">
        <f>ROUND(((SUM(BF137:BF306))*I34),1)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ROUND((SUM(BG137:BG306)),1)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ROUND((SUM(BH137:BH306)),1)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ROUND((SUM(BI137:BI306)),1)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2.1.1.3. - Odborná laboratoř chemie S13    1.NP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J137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J138</f>
        <v>0</v>
      </c>
      <c r="K97" s="145"/>
      <c r="L97" s="149"/>
    </row>
    <row r="98" spans="2:12" s="10" customFormat="1" ht="19.9" customHeight="1">
      <c r="B98" s="150"/>
      <c r="C98" s="151"/>
      <c r="D98" s="152" t="s">
        <v>150</v>
      </c>
      <c r="E98" s="153"/>
      <c r="F98" s="153"/>
      <c r="G98" s="153"/>
      <c r="H98" s="153"/>
      <c r="I98" s="153"/>
      <c r="J98" s="154">
        <f>J139</f>
        <v>0</v>
      </c>
      <c r="K98" s="151"/>
      <c r="L98" s="155"/>
    </row>
    <row r="99" spans="2:12" s="10" customFormat="1" ht="19.9" customHeight="1">
      <c r="B99" s="150"/>
      <c r="C99" s="151"/>
      <c r="D99" s="152" t="s">
        <v>151</v>
      </c>
      <c r="E99" s="153"/>
      <c r="F99" s="153"/>
      <c r="G99" s="153"/>
      <c r="H99" s="153"/>
      <c r="I99" s="153"/>
      <c r="J99" s="154">
        <f>J154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152</v>
      </c>
      <c r="E100" s="153"/>
      <c r="F100" s="153"/>
      <c r="G100" s="153"/>
      <c r="H100" s="153"/>
      <c r="I100" s="153"/>
      <c r="J100" s="154">
        <f>J174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153</v>
      </c>
      <c r="E101" s="153"/>
      <c r="F101" s="153"/>
      <c r="G101" s="153"/>
      <c r="H101" s="153"/>
      <c r="I101" s="153"/>
      <c r="J101" s="154">
        <f>J181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154</v>
      </c>
      <c r="E102" s="147"/>
      <c r="F102" s="147"/>
      <c r="G102" s="147"/>
      <c r="H102" s="147"/>
      <c r="I102" s="147"/>
      <c r="J102" s="148">
        <f>J184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155</v>
      </c>
      <c r="E103" s="153"/>
      <c r="F103" s="153"/>
      <c r="G103" s="153"/>
      <c r="H103" s="153"/>
      <c r="I103" s="153"/>
      <c r="J103" s="154">
        <f>J185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156</v>
      </c>
      <c r="E104" s="153"/>
      <c r="F104" s="153"/>
      <c r="G104" s="153"/>
      <c r="H104" s="153"/>
      <c r="I104" s="153"/>
      <c r="J104" s="154">
        <f>J196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926</v>
      </c>
      <c r="E105" s="153"/>
      <c r="F105" s="153"/>
      <c r="G105" s="153"/>
      <c r="H105" s="153"/>
      <c r="I105" s="153"/>
      <c r="J105" s="154">
        <f>J212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158</v>
      </c>
      <c r="E106" s="153"/>
      <c r="F106" s="153"/>
      <c r="G106" s="153"/>
      <c r="H106" s="153"/>
      <c r="I106" s="153"/>
      <c r="J106" s="154">
        <f>J216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159</v>
      </c>
      <c r="E107" s="153"/>
      <c r="F107" s="153"/>
      <c r="G107" s="153"/>
      <c r="H107" s="153"/>
      <c r="I107" s="153"/>
      <c r="J107" s="154">
        <f>J226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160</v>
      </c>
      <c r="E108" s="153"/>
      <c r="F108" s="153"/>
      <c r="G108" s="153"/>
      <c r="H108" s="153"/>
      <c r="I108" s="153"/>
      <c r="J108" s="154">
        <f>J235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161</v>
      </c>
      <c r="E109" s="153"/>
      <c r="F109" s="153"/>
      <c r="G109" s="153"/>
      <c r="H109" s="153"/>
      <c r="I109" s="153"/>
      <c r="J109" s="154">
        <f>J244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927</v>
      </c>
      <c r="E110" s="153"/>
      <c r="F110" s="153"/>
      <c r="G110" s="153"/>
      <c r="H110" s="153"/>
      <c r="I110" s="153"/>
      <c r="J110" s="154">
        <f>J249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163</v>
      </c>
      <c r="E111" s="153"/>
      <c r="F111" s="153"/>
      <c r="G111" s="153"/>
      <c r="H111" s="153"/>
      <c r="I111" s="153"/>
      <c r="J111" s="154">
        <f>J252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928</v>
      </c>
      <c r="E112" s="153"/>
      <c r="F112" s="153"/>
      <c r="G112" s="153"/>
      <c r="H112" s="153"/>
      <c r="I112" s="153"/>
      <c r="J112" s="154">
        <f>J259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166</v>
      </c>
      <c r="E113" s="153"/>
      <c r="F113" s="153"/>
      <c r="G113" s="153"/>
      <c r="H113" s="153"/>
      <c r="I113" s="153"/>
      <c r="J113" s="154">
        <f>J272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167</v>
      </c>
      <c r="E114" s="153"/>
      <c r="F114" s="153"/>
      <c r="G114" s="153"/>
      <c r="H114" s="153"/>
      <c r="I114" s="153"/>
      <c r="J114" s="154">
        <f>J286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168</v>
      </c>
      <c r="E115" s="153"/>
      <c r="F115" s="153"/>
      <c r="G115" s="153"/>
      <c r="H115" s="153"/>
      <c r="I115" s="153"/>
      <c r="J115" s="154">
        <f>J294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169</v>
      </c>
      <c r="E116" s="153"/>
      <c r="F116" s="153"/>
      <c r="G116" s="153"/>
      <c r="H116" s="153"/>
      <c r="I116" s="153"/>
      <c r="J116" s="154">
        <f>J300</f>
        <v>0</v>
      </c>
      <c r="K116" s="151"/>
      <c r="L116" s="155"/>
    </row>
    <row r="117" spans="2:12" s="9" customFormat="1" ht="24.95" customHeight="1">
      <c r="B117" s="144"/>
      <c r="C117" s="145"/>
      <c r="D117" s="146" t="s">
        <v>170</v>
      </c>
      <c r="E117" s="147"/>
      <c r="F117" s="147"/>
      <c r="G117" s="147"/>
      <c r="H117" s="147"/>
      <c r="I117" s="147"/>
      <c r="J117" s="148">
        <f>J303</f>
        <v>0</v>
      </c>
      <c r="K117" s="145"/>
      <c r="L117" s="149"/>
    </row>
    <row r="118" spans="1:31" s="2" customFormat="1" ht="21.7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3" spans="1:31" s="2" customFormat="1" ht="6.95" customHeight="1">
      <c r="A123" s="31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4.95" customHeight="1">
      <c r="A124" s="31"/>
      <c r="B124" s="32"/>
      <c r="C124" s="20" t="s">
        <v>171</v>
      </c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16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70" t="str">
        <f>E7</f>
        <v>Odborné učebny G Brandýs – Gymnázium J.S. Machara</v>
      </c>
      <c r="F127" s="271"/>
      <c r="G127" s="271"/>
      <c r="H127" s="271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142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6.5" customHeight="1">
      <c r="A129" s="31"/>
      <c r="B129" s="32"/>
      <c r="C129" s="33"/>
      <c r="D129" s="33"/>
      <c r="E129" s="226" t="str">
        <f>E9</f>
        <v>2.1.1.3. - Odborná laboratoř chemie S13    1.NP</v>
      </c>
      <c r="F129" s="272"/>
      <c r="G129" s="272"/>
      <c r="H129" s="272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2" customHeight="1">
      <c r="A131" s="31"/>
      <c r="B131" s="32"/>
      <c r="C131" s="26" t="s">
        <v>20</v>
      </c>
      <c r="D131" s="33"/>
      <c r="E131" s="33"/>
      <c r="F131" s="24" t="str">
        <f>F12</f>
        <v xml:space="preserve">Gymnázium J. S. Machara, Královická 668  </v>
      </c>
      <c r="G131" s="33"/>
      <c r="H131" s="33"/>
      <c r="I131" s="26" t="s">
        <v>22</v>
      </c>
      <c r="J131" s="63" t="str">
        <f>IF(J12="","",J12)</f>
        <v>15. 5. 2022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6.9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40.15" customHeight="1">
      <c r="A133" s="31"/>
      <c r="B133" s="32"/>
      <c r="C133" s="26" t="s">
        <v>24</v>
      </c>
      <c r="D133" s="33"/>
      <c r="E133" s="33"/>
      <c r="F133" s="24" t="str">
        <f>E15</f>
        <v>Středočeský kraj, Praha 5, Zborovská 81/11</v>
      </c>
      <c r="G133" s="33"/>
      <c r="H133" s="33"/>
      <c r="I133" s="26" t="s">
        <v>31</v>
      </c>
      <c r="J133" s="29" t="str">
        <f>E21</f>
        <v>Stebau s.r.o., Jižní 870, 500 03 Hradec Králové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5.2" customHeight="1">
      <c r="A134" s="31"/>
      <c r="B134" s="32"/>
      <c r="C134" s="26" t="s">
        <v>29</v>
      </c>
      <c r="D134" s="33"/>
      <c r="E134" s="33"/>
      <c r="F134" s="24" t="str">
        <f>IF(E18="","",E18)</f>
        <v>Vyplň údaj</v>
      </c>
      <c r="G134" s="33"/>
      <c r="H134" s="33"/>
      <c r="I134" s="26" t="s">
        <v>35</v>
      </c>
      <c r="J134" s="29" t="str">
        <f>E24</f>
        <v xml:space="preserve"> 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0.35" customHeight="1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11" customFormat="1" ht="29.25" customHeight="1">
      <c r="A136" s="156"/>
      <c r="B136" s="157"/>
      <c r="C136" s="158" t="s">
        <v>172</v>
      </c>
      <c r="D136" s="159" t="s">
        <v>64</v>
      </c>
      <c r="E136" s="159" t="s">
        <v>60</v>
      </c>
      <c r="F136" s="159" t="s">
        <v>61</v>
      </c>
      <c r="G136" s="159" t="s">
        <v>173</v>
      </c>
      <c r="H136" s="159" t="s">
        <v>174</v>
      </c>
      <c r="I136" s="159" t="s">
        <v>175</v>
      </c>
      <c r="J136" s="160" t="s">
        <v>146</v>
      </c>
      <c r="K136" s="161" t="s">
        <v>176</v>
      </c>
      <c r="L136" s="162"/>
      <c r="M136" s="72" t="s">
        <v>1</v>
      </c>
      <c r="N136" s="73" t="s">
        <v>43</v>
      </c>
      <c r="O136" s="73" t="s">
        <v>177</v>
      </c>
      <c r="P136" s="73" t="s">
        <v>178</v>
      </c>
      <c r="Q136" s="73" t="s">
        <v>179</v>
      </c>
      <c r="R136" s="73" t="s">
        <v>180</v>
      </c>
      <c r="S136" s="73" t="s">
        <v>181</v>
      </c>
      <c r="T136" s="74" t="s">
        <v>182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</row>
    <row r="137" spans="1:63" s="2" customFormat="1" ht="22.9" customHeight="1">
      <c r="A137" s="31"/>
      <c r="B137" s="32"/>
      <c r="C137" s="79" t="s">
        <v>183</v>
      </c>
      <c r="D137" s="33"/>
      <c r="E137" s="33"/>
      <c r="F137" s="33"/>
      <c r="G137" s="33"/>
      <c r="H137" s="33"/>
      <c r="I137" s="33"/>
      <c r="J137" s="163">
        <f>BK137</f>
        <v>0</v>
      </c>
      <c r="K137" s="33"/>
      <c r="L137" s="36"/>
      <c r="M137" s="75"/>
      <c r="N137" s="164"/>
      <c r="O137" s="76"/>
      <c r="P137" s="165">
        <f>P138+P184+P303</f>
        <v>0</v>
      </c>
      <c r="Q137" s="76"/>
      <c r="R137" s="165">
        <f>R138+R184+R303</f>
        <v>16.60681065</v>
      </c>
      <c r="S137" s="76"/>
      <c r="T137" s="166">
        <f>T138+T184+T303</f>
        <v>16.434928000000003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78</v>
      </c>
      <c r="AU137" s="14" t="s">
        <v>148</v>
      </c>
      <c r="BK137" s="167">
        <f>BK138+BK184+BK303</f>
        <v>0</v>
      </c>
    </row>
    <row r="138" spans="2:63" s="12" customFormat="1" ht="25.9" customHeight="1">
      <c r="B138" s="168"/>
      <c r="C138" s="169"/>
      <c r="D138" s="170" t="s">
        <v>78</v>
      </c>
      <c r="E138" s="171" t="s">
        <v>184</v>
      </c>
      <c r="F138" s="171" t="s">
        <v>185</v>
      </c>
      <c r="G138" s="169"/>
      <c r="H138" s="169"/>
      <c r="I138" s="172"/>
      <c r="J138" s="173">
        <f>BK138</f>
        <v>0</v>
      </c>
      <c r="K138" s="169"/>
      <c r="L138" s="174"/>
      <c r="M138" s="175"/>
      <c r="N138" s="176"/>
      <c r="O138" s="176"/>
      <c r="P138" s="177">
        <f>P139+P154+P174+P181</f>
        <v>0</v>
      </c>
      <c r="Q138" s="176"/>
      <c r="R138" s="177">
        <f>R139+R154+R174+R181</f>
        <v>13.87380165</v>
      </c>
      <c r="S138" s="176"/>
      <c r="T138" s="178">
        <f>T139+T154+T174+T181</f>
        <v>14.948280000000002</v>
      </c>
      <c r="AR138" s="179" t="s">
        <v>87</v>
      </c>
      <c r="AT138" s="180" t="s">
        <v>78</v>
      </c>
      <c r="AU138" s="180" t="s">
        <v>79</v>
      </c>
      <c r="AY138" s="179" t="s">
        <v>186</v>
      </c>
      <c r="BK138" s="181">
        <f>BK139+BK154+BK174+BK181</f>
        <v>0</v>
      </c>
    </row>
    <row r="139" spans="2:63" s="12" customFormat="1" ht="22.9" customHeight="1">
      <c r="B139" s="168"/>
      <c r="C139" s="169"/>
      <c r="D139" s="170" t="s">
        <v>78</v>
      </c>
      <c r="E139" s="182" t="s">
        <v>187</v>
      </c>
      <c r="F139" s="182" t="s">
        <v>188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SUM(P140:P153)</f>
        <v>0</v>
      </c>
      <c r="Q139" s="176"/>
      <c r="R139" s="177">
        <f>SUM(R140:R153)</f>
        <v>13.85987665</v>
      </c>
      <c r="S139" s="176"/>
      <c r="T139" s="178">
        <f>SUM(T140:T153)</f>
        <v>0</v>
      </c>
      <c r="AR139" s="179" t="s">
        <v>87</v>
      </c>
      <c r="AT139" s="180" t="s">
        <v>78</v>
      </c>
      <c r="AU139" s="180" t="s">
        <v>87</v>
      </c>
      <c r="AY139" s="179" t="s">
        <v>186</v>
      </c>
      <c r="BK139" s="181">
        <f>SUM(BK140:BK153)</f>
        <v>0</v>
      </c>
    </row>
    <row r="140" spans="1:65" s="2" customFormat="1" ht="16.5" customHeight="1">
      <c r="A140" s="31"/>
      <c r="B140" s="32"/>
      <c r="C140" s="184" t="s">
        <v>87</v>
      </c>
      <c r="D140" s="184" t="s">
        <v>189</v>
      </c>
      <c r="E140" s="185" t="s">
        <v>190</v>
      </c>
      <c r="F140" s="186" t="s">
        <v>191</v>
      </c>
      <c r="G140" s="187" t="s">
        <v>192</v>
      </c>
      <c r="H140" s="188">
        <v>11</v>
      </c>
      <c r="I140" s="189"/>
      <c r="J140" s="190">
        <f>ROUND(I140*H140,1)</f>
        <v>0</v>
      </c>
      <c r="K140" s="191"/>
      <c r="L140" s="36"/>
      <c r="M140" s="192" t="s">
        <v>1</v>
      </c>
      <c r="N140" s="193" t="s">
        <v>44</v>
      </c>
      <c r="O140" s="68"/>
      <c r="P140" s="194">
        <f>O140*H140</f>
        <v>0</v>
      </c>
      <c r="Q140" s="194">
        <v>0.0102</v>
      </c>
      <c r="R140" s="194">
        <f>Q140*H140</f>
        <v>0.11220000000000001</v>
      </c>
      <c r="S140" s="194">
        <v>0</v>
      </c>
      <c r="T140" s="19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193</v>
      </c>
      <c r="AT140" s="196" t="s">
        <v>189</v>
      </c>
      <c r="AU140" s="196" t="s">
        <v>89</v>
      </c>
      <c r="AY140" s="14" t="s">
        <v>186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4" t="s">
        <v>87</v>
      </c>
      <c r="BK140" s="197">
        <f>ROUND(I140*H140,1)</f>
        <v>0</v>
      </c>
      <c r="BL140" s="14" t="s">
        <v>193</v>
      </c>
      <c r="BM140" s="196" t="s">
        <v>194</v>
      </c>
    </row>
    <row r="141" spans="1:65" s="2" customFormat="1" ht="16.5" customHeight="1">
      <c r="A141" s="31"/>
      <c r="B141" s="32"/>
      <c r="C141" s="184" t="s">
        <v>89</v>
      </c>
      <c r="D141" s="184" t="s">
        <v>189</v>
      </c>
      <c r="E141" s="185" t="s">
        <v>195</v>
      </c>
      <c r="F141" s="186" t="s">
        <v>196</v>
      </c>
      <c r="G141" s="187" t="s">
        <v>197</v>
      </c>
      <c r="H141" s="188">
        <v>55.7</v>
      </c>
      <c r="I141" s="189"/>
      <c r="J141" s="190">
        <f>ROUND(I141*H141,1)</f>
        <v>0</v>
      </c>
      <c r="K141" s="191"/>
      <c r="L141" s="36"/>
      <c r="M141" s="192" t="s">
        <v>1</v>
      </c>
      <c r="N141" s="193" t="s">
        <v>44</v>
      </c>
      <c r="O141" s="68"/>
      <c r="P141" s="194">
        <f>O141*H141</f>
        <v>0</v>
      </c>
      <c r="Q141" s="194">
        <v>0.0057</v>
      </c>
      <c r="R141" s="194">
        <f>Q141*H141</f>
        <v>0.31749000000000005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193</v>
      </c>
      <c r="AT141" s="196" t="s">
        <v>189</v>
      </c>
      <c r="AU141" s="196" t="s">
        <v>89</v>
      </c>
      <c r="AY141" s="14" t="s">
        <v>186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87</v>
      </c>
      <c r="BK141" s="197">
        <f>ROUND(I141*H141,1)</f>
        <v>0</v>
      </c>
      <c r="BL141" s="14" t="s">
        <v>193</v>
      </c>
      <c r="BM141" s="196" t="s">
        <v>198</v>
      </c>
    </row>
    <row r="142" spans="1:65" s="2" customFormat="1" ht="16.5" customHeight="1">
      <c r="A142" s="31"/>
      <c r="B142" s="32"/>
      <c r="C142" s="184" t="s">
        <v>199</v>
      </c>
      <c r="D142" s="184" t="s">
        <v>189</v>
      </c>
      <c r="E142" s="185" t="s">
        <v>929</v>
      </c>
      <c r="F142" s="186" t="s">
        <v>930</v>
      </c>
      <c r="G142" s="187" t="s">
        <v>197</v>
      </c>
      <c r="H142" s="188">
        <v>31</v>
      </c>
      <c r="I142" s="189"/>
      <c r="J142" s="190">
        <f>ROUND(I142*H142,1)</f>
        <v>0</v>
      </c>
      <c r="K142" s="191"/>
      <c r="L142" s="36"/>
      <c r="M142" s="192" t="s">
        <v>1</v>
      </c>
      <c r="N142" s="193" t="s">
        <v>44</v>
      </c>
      <c r="O142" s="68"/>
      <c r="P142" s="194">
        <f>O142*H142</f>
        <v>0</v>
      </c>
      <c r="Q142" s="194">
        <v>0.00735</v>
      </c>
      <c r="R142" s="194">
        <f>Q142*H142</f>
        <v>0.22785</v>
      </c>
      <c r="S142" s="194">
        <v>0</v>
      </c>
      <c r="T142" s="19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193</v>
      </c>
      <c r="AT142" s="196" t="s">
        <v>189</v>
      </c>
      <c r="AU142" s="196" t="s">
        <v>89</v>
      </c>
      <c r="AY142" s="14" t="s">
        <v>186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4" t="s">
        <v>87</v>
      </c>
      <c r="BK142" s="197">
        <f>ROUND(I142*H142,1)</f>
        <v>0</v>
      </c>
      <c r="BL142" s="14" t="s">
        <v>193</v>
      </c>
      <c r="BM142" s="196" t="s">
        <v>931</v>
      </c>
    </row>
    <row r="143" spans="1:65" s="2" customFormat="1" ht="16.5" customHeight="1">
      <c r="A143" s="31"/>
      <c r="B143" s="32"/>
      <c r="C143" s="184" t="s">
        <v>193</v>
      </c>
      <c r="D143" s="184" t="s">
        <v>189</v>
      </c>
      <c r="E143" s="185" t="s">
        <v>200</v>
      </c>
      <c r="F143" s="186" t="s">
        <v>201</v>
      </c>
      <c r="G143" s="187" t="s">
        <v>197</v>
      </c>
      <c r="H143" s="188">
        <v>8.81</v>
      </c>
      <c r="I143" s="189"/>
      <c r="J143" s="190">
        <f>ROUND(I143*H143,1)</f>
        <v>0</v>
      </c>
      <c r="K143" s="191"/>
      <c r="L143" s="36"/>
      <c r="M143" s="192" t="s">
        <v>1</v>
      </c>
      <c r="N143" s="193" t="s">
        <v>44</v>
      </c>
      <c r="O143" s="68"/>
      <c r="P143" s="194">
        <f>O143*H143</f>
        <v>0</v>
      </c>
      <c r="Q143" s="194">
        <v>0.04</v>
      </c>
      <c r="R143" s="194">
        <f>Q143*H143</f>
        <v>0.35240000000000005</v>
      </c>
      <c r="S143" s="194">
        <v>0</v>
      </c>
      <c r="T143" s="19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193</v>
      </c>
      <c r="AT143" s="196" t="s">
        <v>189</v>
      </c>
      <c r="AU143" s="196" t="s">
        <v>89</v>
      </c>
      <c r="AY143" s="14" t="s">
        <v>186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87</v>
      </c>
      <c r="BK143" s="197">
        <f>ROUND(I143*H143,1)</f>
        <v>0</v>
      </c>
      <c r="BL143" s="14" t="s">
        <v>193</v>
      </c>
      <c r="BM143" s="196" t="s">
        <v>202</v>
      </c>
    </row>
    <row r="144" spans="1:65" s="2" customFormat="1" ht="16.5" customHeight="1">
      <c r="A144" s="31"/>
      <c r="B144" s="32"/>
      <c r="C144" s="184" t="s">
        <v>208</v>
      </c>
      <c r="D144" s="184" t="s">
        <v>189</v>
      </c>
      <c r="E144" s="185" t="s">
        <v>932</v>
      </c>
      <c r="F144" s="186" t="s">
        <v>933</v>
      </c>
      <c r="G144" s="187" t="s">
        <v>197</v>
      </c>
      <c r="H144" s="188">
        <v>31</v>
      </c>
      <c r="I144" s="189"/>
      <c r="J144" s="190">
        <f>ROUND(I144*H144,1)</f>
        <v>0</v>
      </c>
      <c r="K144" s="191"/>
      <c r="L144" s="36"/>
      <c r="M144" s="192" t="s">
        <v>1</v>
      </c>
      <c r="N144" s="193" t="s">
        <v>44</v>
      </c>
      <c r="O144" s="68"/>
      <c r="P144" s="194">
        <f>O144*H144</f>
        <v>0</v>
      </c>
      <c r="Q144" s="194">
        <v>0.01838</v>
      </c>
      <c r="R144" s="194">
        <f>Q144*H144</f>
        <v>0.5697800000000001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193</v>
      </c>
      <c r="AT144" s="196" t="s">
        <v>189</v>
      </c>
      <c r="AU144" s="196" t="s">
        <v>89</v>
      </c>
      <c r="AY144" s="14" t="s">
        <v>186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87</v>
      </c>
      <c r="BK144" s="197">
        <f>ROUND(I144*H144,1)</f>
        <v>0</v>
      </c>
      <c r="BL144" s="14" t="s">
        <v>193</v>
      </c>
      <c r="BM144" s="196" t="s">
        <v>934</v>
      </c>
    </row>
    <row r="145" spans="1:47" s="2" customFormat="1" ht="19.5">
      <c r="A145" s="31"/>
      <c r="B145" s="32"/>
      <c r="C145" s="33"/>
      <c r="D145" s="198" t="s">
        <v>206</v>
      </c>
      <c r="E145" s="33"/>
      <c r="F145" s="199" t="s">
        <v>935</v>
      </c>
      <c r="G145" s="33"/>
      <c r="H145" s="33"/>
      <c r="I145" s="200"/>
      <c r="J145" s="33"/>
      <c r="K145" s="33"/>
      <c r="L145" s="36"/>
      <c r="M145" s="201"/>
      <c r="N145" s="202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206</v>
      </c>
      <c r="AU145" s="14" t="s">
        <v>89</v>
      </c>
    </row>
    <row r="146" spans="1:65" s="2" customFormat="1" ht="16.5" customHeight="1">
      <c r="A146" s="31"/>
      <c r="B146" s="32"/>
      <c r="C146" s="184" t="s">
        <v>187</v>
      </c>
      <c r="D146" s="184" t="s">
        <v>189</v>
      </c>
      <c r="E146" s="185" t="s">
        <v>203</v>
      </c>
      <c r="F146" s="186" t="s">
        <v>204</v>
      </c>
      <c r="G146" s="187" t="s">
        <v>192</v>
      </c>
      <c r="H146" s="188">
        <v>2</v>
      </c>
      <c r="I146" s="189"/>
      <c r="J146" s="190">
        <f>ROUND(I146*H146,1)</f>
        <v>0</v>
      </c>
      <c r="K146" s="191"/>
      <c r="L146" s="36"/>
      <c r="M146" s="192" t="s">
        <v>1</v>
      </c>
      <c r="N146" s="193" t="s">
        <v>44</v>
      </c>
      <c r="O146" s="68"/>
      <c r="P146" s="194">
        <f>O146*H146</f>
        <v>0</v>
      </c>
      <c r="Q146" s="194">
        <v>0.1575</v>
      </c>
      <c r="R146" s="194">
        <f>Q146*H146</f>
        <v>0.315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193</v>
      </c>
      <c r="AT146" s="196" t="s">
        <v>189</v>
      </c>
      <c r="AU146" s="196" t="s">
        <v>89</v>
      </c>
      <c r="AY146" s="14" t="s">
        <v>186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87</v>
      </c>
      <c r="BK146" s="197">
        <f>ROUND(I146*H146,1)</f>
        <v>0</v>
      </c>
      <c r="BL146" s="14" t="s">
        <v>193</v>
      </c>
      <c r="BM146" s="196" t="s">
        <v>205</v>
      </c>
    </row>
    <row r="147" spans="1:65" s="2" customFormat="1" ht="16.5" customHeight="1">
      <c r="A147" s="31"/>
      <c r="B147" s="32"/>
      <c r="C147" s="184" t="s">
        <v>215</v>
      </c>
      <c r="D147" s="184" t="s">
        <v>189</v>
      </c>
      <c r="E147" s="185" t="s">
        <v>209</v>
      </c>
      <c r="F147" s="186" t="s">
        <v>210</v>
      </c>
      <c r="G147" s="187" t="s">
        <v>197</v>
      </c>
      <c r="H147" s="188">
        <v>6.1</v>
      </c>
      <c r="I147" s="189"/>
      <c r="J147" s="190">
        <f>ROUND(I147*H147,1)</f>
        <v>0</v>
      </c>
      <c r="K147" s="191"/>
      <c r="L147" s="36"/>
      <c r="M147" s="192" t="s">
        <v>1</v>
      </c>
      <c r="N147" s="193" t="s">
        <v>44</v>
      </c>
      <c r="O147" s="68"/>
      <c r="P147" s="194">
        <f>O147*H147</f>
        <v>0</v>
      </c>
      <c r="Q147" s="194">
        <v>0.03358</v>
      </c>
      <c r="R147" s="194">
        <f>Q147*H147</f>
        <v>0.204838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193</v>
      </c>
      <c r="AT147" s="196" t="s">
        <v>189</v>
      </c>
      <c r="AU147" s="196" t="s">
        <v>89</v>
      </c>
      <c r="AY147" s="14" t="s">
        <v>186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87</v>
      </c>
      <c r="BK147" s="197">
        <f>ROUND(I147*H147,1)</f>
        <v>0</v>
      </c>
      <c r="BL147" s="14" t="s">
        <v>193</v>
      </c>
      <c r="BM147" s="196" t="s">
        <v>211</v>
      </c>
    </row>
    <row r="148" spans="1:65" s="2" customFormat="1" ht="24.2" customHeight="1">
      <c r="A148" s="31"/>
      <c r="B148" s="32"/>
      <c r="C148" s="184" t="s">
        <v>221</v>
      </c>
      <c r="D148" s="184" t="s">
        <v>189</v>
      </c>
      <c r="E148" s="185" t="s">
        <v>212</v>
      </c>
      <c r="F148" s="186" t="s">
        <v>213</v>
      </c>
      <c r="G148" s="187" t="s">
        <v>197</v>
      </c>
      <c r="H148" s="188">
        <v>66.3</v>
      </c>
      <c r="I148" s="189"/>
      <c r="J148" s="190">
        <f>ROUND(I148*H148,1)</f>
        <v>0</v>
      </c>
      <c r="K148" s="191"/>
      <c r="L148" s="36"/>
      <c r="M148" s="192" t="s">
        <v>1</v>
      </c>
      <c r="N148" s="193" t="s">
        <v>44</v>
      </c>
      <c r="O148" s="68"/>
      <c r="P148" s="194">
        <f>O148*H148</f>
        <v>0</v>
      </c>
      <c r="Q148" s="194">
        <v>0.0197</v>
      </c>
      <c r="R148" s="194">
        <f>Q148*H148</f>
        <v>1.3061099999999999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193</v>
      </c>
      <c r="AT148" s="196" t="s">
        <v>189</v>
      </c>
      <c r="AU148" s="196" t="s">
        <v>89</v>
      </c>
      <c r="AY148" s="14" t="s">
        <v>186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87</v>
      </c>
      <c r="BK148" s="197">
        <f>ROUND(I148*H148,1)</f>
        <v>0</v>
      </c>
      <c r="BL148" s="14" t="s">
        <v>193</v>
      </c>
      <c r="BM148" s="196" t="s">
        <v>214</v>
      </c>
    </row>
    <row r="149" spans="1:65" s="2" customFormat="1" ht="21.75" customHeight="1">
      <c r="A149" s="31"/>
      <c r="B149" s="32"/>
      <c r="C149" s="184" t="s">
        <v>226</v>
      </c>
      <c r="D149" s="184" t="s">
        <v>189</v>
      </c>
      <c r="E149" s="185" t="s">
        <v>936</v>
      </c>
      <c r="F149" s="186" t="s">
        <v>937</v>
      </c>
      <c r="G149" s="187" t="s">
        <v>218</v>
      </c>
      <c r="H149" s="188">
        <v>4.456</v>
      </c>
      <c r="I149" s="189"/>
      <c r="J149" s="190">
        <f>ROUND(I149*H149,1)</f>
        <v>0</v>
      </c>
      <c r="K149" s="191"/>
      <c r="L149" s="36"/>
      <c r="M149" s="192" t="s">
        <v>1</v>
      </c>
      <c r="N149" s="193" t="s">
        <v>44</v>
      </c>
      <c r="O149" s="68"/>
      <c r="P149" s="194">
        <f>O149*H149</f>
        <v>0</v>
      </c>
      <c r="Q149" s="194">
        <v>2.30102</v>
      </c>
      <c r="R149" s="194">
        <f>Q149*H149</f>
        <v>10.25334512</v>
      </c>
      <c r="S149" s="194">
        <v>0</v>
      </c>
      <c r="T149" s="19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193</v>
      </c>
      <c r="AT149" s="196" t="s">
        <v>189</v>
      </c>
      <c r="AU149" s="196" t="s">
        <v>89</v>
      </c>
      <c r="AY149" s="14" t="s">
        <v>186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87</v>
      </c>
      <c r="BK149" s="197">
        <f>ROUND(I149*H149,1)</f>
        <v>0</v>
      </c>
      <c r="BL149" s="14" t="s">
        <v>193</v>
      </c>
      <c r="BM149" s="196" t="s">
        <v>938</v>
      </c>
    </row>
    <row r="150" spans="1:47" s="2" customFormat="1" ht="19.5">
      <c r="A150" s="31"/>
      <c r="B150" s="32"/>
      <c r="C150" s="33"/>
      <c r="D150" s="198" t="s">
        <v>206</v>
      </c>
      <c r="E150" s="33"/>
      <c r="F150" s="199" t="s">
        <v>939</v>
      </c>
      <c r="G150" s="33"/>
      <c r="H150" s="33"/>
      <c r="I150" s="200"/>
      <c r="J150" s="33"/>
      <c r="K150" s="33"/>
      <c r="L150" s="36"/>
      <c r="M150" s="201"/>
      <c r="N150" s="202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206</v>
      </c>
      <c r="AU150" s="14" t="s">
        <v>89</v>
      </c>
    </row>
    <row r="151" spans="1:65" s="2" customFormat="1" ht="16.5" customHeight="1">
      <c r="A151" s="31"/>
      <c r="B151" s="32"/>
      <c r="C151" s="184" t="s">
        <v>231</v>
      </c>
      <c r="D151" s="184" t="s">
        <v>189</v>
      </c>
      <c r="E151" s="185" t="s">
        <v>940</v>
      </c>
      <c r="F151" s="186" t="s">
        <v>941</v>
      </c>
      <c r="G151" s="187" t="s">
        <v>218</v>
      </c>
      <c r="H151" s="188">
        <v>4.456</v>
      </c>
      <c r="I151" s="189"/>
      <c r="J151" s="190">
        <f>ROUND(I151*H151,1)</f>
        <v>0</v>
      </c>
      <c r="K151" s="191"/>
      <c r="L151" s="36"/>
      <c r="M151" s="192" t="s">
        <v>1</v>
      </c>
      <c r="N151" s="193" t="s">
        <v>44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193</v>
      </c>
      <c r="AT151" s="196" t="s">
        <v>189</v>
      </c>
      <c r="AU151" s="196" t="s">
        <v>89</v>
      </c>
      <c r="AY151" s="14" t="s">
        <v>186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87</v>
      </c>
      <c r="BK151" s="197">
        <f>ROUND(I151*H151,1)</f>
        <v>0</v>
      </c>
      <c r="BL151" s="14" t="s">
        <v>193</v>
      </c>
      <c r="BM151" s="196" t="s">
        <v>942</v>
      </c>
    </row>
    <row r="152" spans="1:65" s="2" customFormat="1" ht="21.75" customHeight="1">
      <c r="A152" s="31"/>
      <c r="B152" s="32"/>
      <c r="C152" s="184" t="s">
        <v>235</v>
      </c>
      <c r="D152" s="184" t="s">
        <v>189</v>
      </c>
      <c r="E152" s="185" t="s">
        <v>943</v>
      </c>
      <c r="F152" s="186" t="s">
        <v>944</v>
      </c>
      <c r="G152" s="187" t="s">
        <v>218</v>
      </c>
      <c r="H152" s="188">
        <v>4.456</v>
      </c>
      <c r="I152" s="189"/>
      <c r="J152" s="190">
        <f>ROUND(I152*H152,1)</f>
        <v>0</v>
      </c>
      <c r="K152" s="191"/>
      <c r="L152" s="36"/>
      <c r="M152" s="192" t="s">
        <v>1</v>
      </c>
      <c r="N152" s="193" t="s">
        <v>44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193</v>
      </c>
      <c r="AT152" s="196" t="s">
        <v>189</v>
      </c>
      <c r="AU152" s="196" t="s">
        <v>89</v>
      </c>
      <c r="AY152" s="14" t="s">
        <v>186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87</v>
      </c>
      <c r="BK152" s="197">
        <f>ROUND(I152*H152,1)</f>
        <v>0</v>
      </c>
      <c r="BL152" s="14" t="s">
        <v>193</v>
      </c>
      <c r="BM152" s="196" t="s">
        <v>945</v>
      </c>
    </row>
    <row r="153" spans="1:65" s="2" customFormat="1" ht="16.5" customHeight="1">
      <c r="A153" s="31"/>
      <c r="B153" s="32"/>
      <c r="C153" s="184" t="s">
        <v>240</v>
      </c>
      <c r="D153" s="184" t="s">
        <v>189</v>
      </c>
      <c r="E153" s="185" t="s">
        <v>946</v>
      </c>
      <c r="F153" s="186" t="s">
        <v>947</v>
      </c>
      <c r="G153" s="187" t="s">
        <v>270</v>
      </c>
      <c r="H153" s="188">
        <v>0.189</v>
      </c>
      <c r="I153" s="189"/>
      <c r="J153" s="190">
        <f>ROUND(I153*H153,1)</f>
        <v>0</v>
      </c>
      <c r="K153" s="191"/>
      <c r="L153" s="36"/>
      <c r="M153" s="192" t="s">
        <v>1</v>
      </c>
      <c r="N153" s="193" t="s">
        <v>44</v>
      </c>
      <c r="O153" s="68"/>
      <c r="P153" s="194">
        <f>O153*H153</f>
        <v>0</v>
      </c>
      <c r="Q153" s="194">
        <v>1.06277</v>
      </c>
      <c r="R153" s="194">
        <f>Q153*H153</f>
        <v>0.20086353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193</v>
      </c>
      <c r="AT153" s="196" t="s">
        <v>189</v>
      </c>
      <c r="AU153" s="196" t="s">
        <v>89</v>
      </c>
      <c r="AY153" s="14" t="s">
        <v>186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87</v>
      </c>
      <c r="BK153" s="197">
        <f>ROUND(I153*H153,1)</f>
        <v>0</v>
      </c>
      <c r="BL153" s="14" t="s">
        <v>193</v>
      </c>
      <c r="BM153" s="196" t="s">
        <v>948</v>
      </c>
    </row>
    <row r="154" spans="2:63" s="12" customFormat="1" ht="22.9" customHeight="1">
      <c r="B154" s="168"/>
      <c r="C154" s="169"/>
      <c r="D154" s="170" t="s">
        <v>78</v>
      </c>
      <c r="E154" s="182" t="s">
        <v>226</v>
      </c>
      <c r="F154" s="182" t="s">
        <v>227</v>
      </c>
      <c r="G154" s="169"/>
      <c r="H154" s="169"/>
      <c r="I154" s="172"/>
      <c r="J154" s="183">
        <f>BK154</f>
        <v>0</v>
      </c>
      <c r="K154" s="169"/>
      <c r="L154" s="174"/>
      <c r="M154" s="175"/>
      <c r="N154" s="176"/>
      <c r="O154" s="176"/>
      <c r="P154" s="177">
        <f>SUM(P155:P173)</f>
        <v>0</v>
      </c>
      <c r="Q154" s="176"/>
      <c r="R154" s="177">
        <f>SUM(R155:R173)</f>
        <v>0.013925000000000002</v>
      </c>
      <c r="S154" s="176"/>
      <c r="T154" s="178">
        <f>SUM(T155:T173)</f>
        <v>14.948280000000002</v>
      </c>
      <c r="AR154" s="179" t="s">
        <v>87</v>
      </c>
      <c r="AT154" s="180" t="s">
        <v>78</v>
      </c>
      <c r="AU154" s="180" t="s">
        <v>87</v>
      </c>
      <c r="AY154" s="179" t="s">
        <v>186</v>
      </c>
      <c r="BK154" s="181">
        <f>SUM(BK155:BK173)</f>
        <v>0</v>
      </c>
    </row>
    <row r="155" spans="1:65" s="2" customFormat="1" ht="24.2" customHeight="1">
      <c r="A155" s="31"/>
      <c r="B155" s="32"/>
      <c r="C155" s="184" t="s">
        <v>244</v>
      </c>
      <c r="D155" s="184" t="s">
        <v>189</v>
      </c>
      <c r="E155" s="185" t="s">
        <v>228</v>
      </c>
      <c r="F155" s="186" t="s">
        <v>229</v>
      </c>
      <c r="G155" s="187" t="s">
        <v>197</v>
      </c>
      <c r="H155" s="188">
        <v>55.7</v>
      </c>
      <c r="I155" s="189"/>
      <c r="J155" s="190">
        <f>ROUND(I155*H155,1)</f>
        <v>0</v>
      </c>
      <c r="K155" s="191"/>
      <c r="L155" s="36"/>
      <c r="M155" s="192" t="s">
        <v>1</v>
      </c>
      <c r="N155" s="193" t="s">
        <v>44</v>
      </c>
      <c r="O155" s="68"/>
      <c r="P155" s="194">
        <f>O155*H155</f>
        <v>0</v>
      </c>
      <c r="Q155" s="194">
        <v>0.00021</v>
      </c>
      <c r="R155" s="194">
        <f>Q155*H155</f>
        <v>0.011697</v>
      </c>
      <c r="S155" s="194">
        <v>0</v>
      </c>
      <c r="T155" s="19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193</v>
      </c>
      <c r="AT155" s="196" t="s">
        <v>189</v>
      </c>
      <c r="AU155" s="196" t="s">
        <v>89</v>
      </c>
      <c r="AY155" s="14" t="s">
        <v>186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87</v>
      </c>
      <c r="BK155" s="197">
        <f>ROUND(I155*H155,1)</f>
        <v>0</v>
      </c>
      <c r="BL155" s="14" t="s">
        <v>193</v>
      </c>
      <c r="BM155" s="196" t="s">
        <v>949</v>
      </c>
    </row>
    <row r="156" spans="1:65" s="2" customFormat="1" ht="16.5" customHeight="1">
      <c r="A156" s="31"/>
      <c r="B156" s="32"/>
      <c r="C156" s="184" t="s">
        <v>248</v>
      </c>
      <c r="D156" s="184" t="s">
        <v>189</v>
      </c>
      <c r="E156" s="185" t="s">
        <v>232</v>
      </c>
      <c r="F156" s="186" t="s">
        <v>233</v>
      </c>
      <c r="G156" s="187" t="s">
        <v>197</v>
      </c>
      <c r="H156" s="188">
        <v>55.7</v>
      </c>
      <c r="I156" s="189"/>
      <c r="J156" s="190">
        <f>ROUND(I156*H156,1)</f>
        <v>0</v>
      </c>
      <c r="K156" s="191"/>
      <c r="L156" s="36"/>
      <c r="M156" s="192" t="s">
        <v>1</v>
      </c>
      <c r="N156" s="193" t="s">
        <v>44</v>
      </c>
      <c r="O156" s="68"/>
      <c r="P156" s="194">
        <f>O156*H156</f>
        <v>0</v>
      </c>
      <c r="Q156" s="194">
        <v>4E-05</v>
      </c>
      <c r="R156" s="194">
        <f>Q156*H156</f>
        <v>0.0022280000000000004</v>
      </c>
      <c r="S156" s="194">
        <v>0</v>
      </c>
      <c r="T156" s="19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193</v>
      </c>
      <c r="AT156" s="196" t="s">
        <v>189</v>
      </c>
      <c r="AU156" s="196" t="s">
        <v>89</v>
      </c>
      <c r="AY156" s="14" t="s">
        <v>186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4" t="s">
        <v>87</v>
      </c>
      <c r="BK156" s="197">
        <f>ROUND(I156*H156,1)</f>
        <v>0</v>
      </c>
      <c r="BL156" s="14" t="s">
        <v>193</v>
      </c>
      <c r="BM156" s="196" t="s">
        <v>234</v>
      </c>
    </row>
    <row r="157" spans="1:65" s="2" customFormat="1" ht="21.75" customHeight="1">
      <c r="A157" s="31"/>
      <c r="B157" s="32"/>
      <c r="C157" s="184" t="s">
        <v>8</v>
      </c>
      <c r="D157" s="184" t="s">
        <v>189</v>
      </c>
      <c r="E157" s="185" t="s">
        <v>950</v>
      </c>
      <c r="F157" s="186" t="s">
        <v>951</v>
      </c>
      <c r="G157" s="187" t="s">
        <v>218</v>
      </c>
      <c r="H157" s="188">
        <v>4.456</v>
      </c>
      <c r="I157" s="189"/>
      <c r="J157" s="190">
        <f>ROUND(I157*H157,1)</f>
        <v>0</v>
      </c>
      <c r="K157" s="191"/>
      <c r="L157" s="36"/>
      <c r="M157" s="192" t="s">
        <v>1</v>
      </c>
      <c r="N157" s="193" t="s">
        <v>44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2.2</v>
      </c>
      <c r="T157" s="195">
        <f>S157*H157</f>
        <v>9.803200000000002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193</v>
      </c>
      <c r="AT157" s="196" t="s">
        <v>189</v>
      </c>
      <c r="AU157" s="196" t="s">
        <v>89</v>
      </c>
      <c r="AY157" s="14" t="s">
        <v>186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87</v>
      </c>
      <c r="BK157" s="197">
        <f>ROUND(I157*H157,1)</f>
        <v>0</v>
      </c>
      <c r="BL157" s="14" t="s">
        <v>193</v>
      </c>
      <c r="BM157" s="196" t="s">
        <v>952</v>
      </c>
    </row>
    <row r="158" spans="1:47" s="2" customFormat="1" ht="19.5">
      <c r="A158" s="31"/>
      <c r="B158" s="32"/>
      <c r="C158" s="33"/>
      <c r="D158" s="198" t="s">
        <v>206</v>
      </c>
      <c r="E158" s="33"/>
      <c r="F158" s="199" t="s">
        <v>953</v>
      </c>
      <c r="G158" s="33"/>
      <c r="H158" s="33"/>
      <c r="I158" s="200"/>
      <c r="J158" s="33"/>
      <c r="K158" s="33"/>
      <c r="L158" s="36"/>
      <c r="M158" s="201"/>
      <c r="N158" s="202"/>
      <c r="O158" s="68"/>
      <c r="P158" s="68"/>
      <c r="Q158" s="68"/>
      <c r="R158" s="68"/>
      <c r="S158" s="68"/>
      <c r="T158" s="69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4" t="s">
        <v>206</v>
      </c>
      <c r="AU158" s="14" t="s">
        <v>89</v>
      </c>
    </row>
    <row r="159" spans="1:65" s="2" customFormat="1" ht="16.5" customHeight="1">
      <c r="A159" s="31"/>
      <c r="B159" s="32"/>
      <c r="C159" s="184" t="s">
        <v>256</v>
      </c>
      <c r="D159" s="184" t="s">
        <v>189</v>
      </c>
      <c r="E159" s="185" t="s">
        <v>241</v>
      </c>
      <c r="F159" s="186" t="s">
        <v>242</v>
      </c>
      <c r="G159" s="187" t="s">
        <v>197</v>
      </c>
      <c r="H159" s="188">
        <v>4.9</v>
      </c>
      <c r="I159" s="189"/>
      <c r="J159" s="190">
        <f>ROUND(I159*H159,1)</f>
        <v>0</v>
      </c>
      <c r="K159" s="191"/>
      <c r="L159" s="36"/>
      <c r="M159" s="192" t="s">
        <v>1</v>
      </c>
      <c r="N159" s="193" t="s">
        <v>44</v>
      </c>
      <c r="O159" s="68"/>
      <c r="P159" s="194">
        <f>O159*H159</f>
        <v>0</v>
      </c>
      <c r="Q159" s="194">
        <v>0</v>
      </c>
      <c r="R159" s="194">
        <f>Q159*H159</f>
        <v>0</v>
      </c>
      <c r="S159" s="194">
        <v>0.055</v>
      </c>
      <c r="T159" s="195">
        <f>S159*H159</f>
        <v>0.2695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193</v>
      </c>
      <c r="AT159" s="196" t="s">
        <v>189</v>
      </c>
      <c r="AU159" s="196" t="s">
        <v>89</v>
      </c>
      <c r="AY159" s="14" t="s">
        <v>186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4" t="s">
        <v>87</v>
      </c>
      <c r="BK159" s="197">
        <f>ROUND(I159*H159,1)</f>
        <v>0</v>
      </c>
      <c r="BL159" s="14" t="s">
        <v>193</v>
      </c>
      <c r="BM159" s="196" t="s">
        <v>243</v>
      </c>
    </row>
    <row r="160" spans="1:65" s="2" customFormat="1" ht="16.5" customHeight="1">
      <c r="A160" s="31"/>
      <c r="B160" s="32"/>
      <c r="C160" s="184" t="s">
        <v>260</v>
      </c>
      <c r="D160" s="184" t="s">
        <v>189</v>
      </c>
      <c r="E160" s="185" t="s">
        <v>954</v>
      </c>
      <c r="F160" s="186" t="s">
        <v>955</v>
      </c>
      <c r="G160" s="187" t="s">
        <v>197</v>
      </c>
      <c r="H160" s="188">
        <v>1.32</v>
      </c>
      <c r="I160" s="189"/>
      <c r="J160" s="190">
        <f>ROUND(I160*H160,1)</f>
        <v>0</v>
      </c>
      <c r="K160" s="191"/>
      <c r="L160" s="36"/>
      <c r="M160" s="192" t="s">
        <v>1</v>
      </c>
      <c r="N160" s="193" t="s">
        <v>44</v>
      </c>
      <c r="O160" s="68"/>
      <c r="P160" s="194">
        <f>O160*H160</f>
        <v>0</v>
      </c>
      <c r="Q160" s="194">
        <v>0</v>
      </c>
      <c r="R160" s="194">
        <f>Q160*H160</f>
        <v>0</v>
      </c>
      <c r="S160" s="194">
        <v>0.183</v>
      </c>
      <c r="T160" s="195">
        <f>S160*H160</f>
        <v>0.24156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193</v>
      </c>
      <c r="AT160" s="196" t="s">
        <v>189</v>
      </c>
      <c r="AU160" s="196" t="s">
        <v>89</v>
      </c>
      <c r="AY160" s="14" t="s">
        <v>186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4" t="s">
        <v>87</v>
      </c>
      <c r="BK160" s="197">
        <f>ROUND(I160*H160,1)</f>
        <v>0</v>
      </c>
      <c r="BL160" s="14" t="s">
        <v>193</v>
      </c>
      <c r="BM160" s="196" t="s">
        <v>956</v>
      </c>
    </row>
    <row r="161" spans="1:47" s="2" customFormat="1" ht="19.5">
      <c r="A161" s="31"/>
      <c r="B161" s="32"/>
      <c r="C161" s="33"/>
      <c r="D161" s="198" t="s">
        <v>206</v>
      </c>
      <c r="E161" s="33"/>
      <c r="F161" s="199" t="s">
        <v>957</v>
      </c>
      <c r="G161" s="33"/>
      <c r="H161" s="33"/>
      <c r="I161" s="200"/>
      <c r="J161" s="33"/>
      <c r="K161" s="33"/>
      <c r="L161" s="36"/>
      <c r="M161" s="201"/>
      <c r="N161" s="202"/>
      <c r="O161" s="68"/>
      <c r="P161" s="68"/>
      <c r="Q161" s="68"/>
      <c r="R161" s="68"/>
      <c r="S161" s="68"/>
      <c r="T161" s="69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206</v>
      </c>
      <c r="AU161" s="14" t="s">
        <v>89</v>
      </c>
    </row>
    <row r="162" spans="1:65" s="2" customFormat="1" ht="16.5" customHeight="1">
      <c r="A162" s="31"/>
      <c r="B162" s="32"/>
      <c r="C162" s="184" t="s">
        <v>267</v>
      </c>
      <c r="D162" s="184" t="s">
        <v>189</v>
      </c>
      <c r="E162" s="185" t="s">
        <v>245</v>
      </c>
      <c r="F162" s="186" t="s">
        <v>246</v>
      </c>
      <c r="G162" s="187" t="s">
        <v>197</v>
      </c>
      <c r="H162" s="188">
        <v>4.2</v>
      </c>
      <c r="I162" s="189"/>
      <c r="J162" s="190">
        <f>ROUND(I162*H162,1)</f>
        <v>0</v>
      </c>
      <c r="K162" s="191"/>
      <c r="L162" s="36"/>
      <c r="M162" s="192" t="s">
        <v>1</v>
      </c>
      <c r="N162" s="193" t="s">
        <v>44</v>
      </c>
      <c r="O162" s="68"/>
      <c r="P162" s="194">
        <f>O162*H162</f>
        <v>0</v>
      </c>
      <c r="Q162" s="194">
        <v>0</v>
      </c>
      <c r="R162" s="194">
        <f>Q162*H162</f>
        <v>0</v>
      </c>
      <c r="S162" s="194">
        <v>0.088</v>
      </c>
      <c r="T162" s="195">
        <f>S162*H162</f>
        <v>0.3696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193</v>
      </c>
      <c r="AT162" s="196" t="s">
        <v>189</v>
      </c>
      <c r="AU162" s="196" t="s">
        <v>89</v>
      </c>
      <c r="AY162" s="14" t="s">
        <v>186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4" t="s">
        <v>87</v>
      </c>
      <c r="BK162" s="197">
        <f>ROUND(I162*H162,1)</f>
        <v>0</v>
      </c>
      <c r="BL162" s="14" t="s">
        <v>193</v>
      </c>
      <c r="BM162" s="196" t="s">
        <v>247</v>
      </c>
    </row>
    <row r="163" spans="1:47" s="2" customFormat="1" ht="19.5">
      <c r="A163" s="31"/>
      <c r="B163" s="32"/>
      <c r="C163" s="33"/>
      <c r="D163" s="198" t="s">
        <v>206</v>
      </c>
      <c r="E163" s="33"/>
      <c r="F163" s="199" t="s">
        <v>958</v>
      </c>
      <c r="G163" s="33"/>
      <c r="H163" s="33"/>
      <c r="I163" s="200"/>
      <c r="J163" s="33"/>
      <c r="K163" s="33"/>
      <c r="L163" s="36"/>
      <c r="M163" s="201"/>
      <c r="N163" s="202"/>
      <c r="O163" s="68"/>
      <c r="P163" s="68"/>
      <c r="Q163" s="68"/>
      <c r="R163" s="68"/>
      <c r="S163" s="68"/>
      <c r="T163" s="69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206</v>
      </c>
      <c r="AU163" s="14" t="s">
        <v>89</v>
      </c>
    </row>
    <row r="164" spans="1:65" s="2" customFormat="1" ht="16.5" customHeight="1">
      <c r="A164" s="31"/>
      <c r="B164" s="32"/>
      <c r="C164" s="184" t="s">
        <v>272</v>
      </c>
      <c r="D164" s="184" t="s">
        <v>189</v>
      </c>
      <c r="E164" s="185" t="s">
        <v>959</v>
      </c>
      <c r="F164" s="186" t="s">
        <v>960</v>
      </c>
      <c r="G164" s="187" t="s">
        <v>192</v>
      </c>
      <c r="H164" s="188">
        <v>1</v>
      </c>
      <c r="I164" s="189"/>
      <c r="J164" s="190">
        <f>ROUND(I164*H164,1)</f>
        <v>0</v>
      </c>
      <c r="K164" s="191"/>
      <c r="L164" s="36"/>
      <c r="M164" s="192" t="s">
        <v>1</v>
      </c>
      <c r="N164" s="193" t="s">
        <v>44</v>
      </c>
      <c r="O164" s="68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193</v>
      </c>
      <c r="AT164" s="196" t="s">
        <v>189</v>
      </c>
      <c r="AU164" s="196" t="s">
        <v>89</v>
      </c>
      <c r="AY164" s="14" t="s">
        <v>186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4" t="s">
        <v>87</v>
      </c>
      <c r="BK164" s="197">
        <f>ROUND(I164*H164,1)</f>
        <v>0</v>
      </c>
      <c r="BL164" s="14" t="s">
        <v>193</v>
      </c>
      <c r="BM164" s="196" t="s">
        <v>961</v>
      </c>
    </row>
    <row r="165" spans="1:47" s="2" customFormat="1" ht="19.5">
      <c r="A165" s="31"/>
      <c r="B165" s="32"/>
      <c r="C165" s="33"/>
      <c r="D165" s="198" t="s">
        <v>206</v>
      </c>
      <c r="E165" s="33"/>
      <c r="F165" s="199" t="s">
        <v>962</v>
      </c>
      <c r="G165" s="33"/>
      <c r="H165" s="33"/>
      <c r="I165" s="200"/>
      <c r="J165" s="33"/>
      <c r="K165" s="33"/>
      <c r="L165" s="36"/>
      <c r="M165" s="201"/>
      <c r="N165" s="202"/>
      <c r="O165" s="68"/>
      <c r="P165" s="68"/>
      <c r="Q165" s="68"/>
      <c r="R165" s="68"/>
      <c r="S165" s="68"/>
      <c r="T165" s="69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4" t="s">
        <v>206</v>
      </c>
      <c r="AU165" s="14" t="s">
        <v>89</v>
      </c>
    </row>
    <row r="166" spans="1:65" s="2" customFormat="1" ht="16.5" customHeight="1">
      <c r="A166" s="31"/>
      <c r="B166" s="32"/>
      <c r="C166" s="184" t="s">
        <v>276</v>
      </c>
      <c r="D166" s="184" t="s">
        <v>189</v>
      </c>
      <c r="E166" s="185" t="s">
        <v>963</v>
      </c>
      <c r="F166" s="186" t="s">
        <v>964</v>
      </c>
      <c r="G166" s="187" t="s">
        <v>192</v>
      </c>
      <c r="H166" s="188">
        <v>1</v>
      </c>
      <c r="I166" s="189"/>
      <c r="J166" s="190">
        <f>ROUND(I166*H166,1)</f>
        <v>0</v>
      </c>
      <c r="K166" s="191"/>
      <c r="L166" s="36"/>
      <c r="M166" s="192" t="s">
        <v>1</v>
      </c>
      <c r="N166" s="193" t="s">
        <v>44</v>
      </c>
      <c r="O166" s="68"/>
      <c r="P166" s="194">
        <f>O166*H166</f>
        <v>0</v>
      </c>
      <c r="Q166" s="194">
        <v>0</v>
      </c>
      <c r="R166" s="194">
        <f>Q166*H166</f>
        <v>0</v>
      </c>
      <c r="S166" s="194">
        <v>0</v>
      </c>
      <c r="T166" s="19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193</v>
      </c>
      <c r="AT166" s="196" t="s">
        <v>189</v>
      </c>
      <c r="AU166" s="196" t="s">
        <v>89</v>
      </c>
      <c r="AY166" s="14" t="s">
        <v>186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4" t="s">
        <v>87</v>
      </c>
      <c r="BK166" s="197">
        <f>ROUND(I166*H166,1)</f>
        <v>0</v>
      </c>
      <c r="BL166" s="14" t="s">
        <v>193</v>
      </c>
      <c r="BM166" s="196" t="s">
        <v>965</v>
      </c>
    </row>
    <row r="167" spans="1:47" s="2" customFormat="1" ht="19.5">
      <c r="A167" s="31"/>
      <c r="B167" s="32"/>
      <c r="C167" s="33"/>
      <c r="D167" s="198" t="s">
        <v>206</v>
      </c>
      <c r="E167" s="33"/>
      <c r="F167" s="199" t="s">
        <v>966</v>
      </c>
      <c r="G167" s="33"/>
      <c r="H167" s="33"/>
      <c r="I167" s="200"/>
      <c r="J167" s="33"/>
      <c r="K167" s="33"/>
      <c r="L167" s="36"/>
      <c r="M167" s="201"/>
      <c r="N167" s="202"/>
      <c r="O167" s="68"/>
      <c r="P167" s="68"/>
      <c r="Q167" s="68"/>
      <c r="R167" s="68"/>
      <c r="S167" s="68"/>
      <c r="T167" s="69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4" t="s">
        <v>206</v>
      </c>
      <c r="AU167" s="14" t="s">
        <v>89</v>
      </c>
    </row>
    <row r="168" spans="1:65" s="2" customFormat="1" ht="21.75" customHeight="1">
      <c r="A168" s="31"/>
      <c r="B168" s="32"/>
      <c r="C168" s="184" t="s">
        <v>7</v>
      </c>
      <c r="D168" s="184" t="s">
        <v>189</v>
      </c>
      <c r="E168" s="185" t="s">
        <v>253</v>
      </c>
      <c r="F168" s="186" t="s">
        <v>254</v>
      </c>
      <c r="G168" s="187" t="s">
        <v>197</v>
      </c>
      <c r="H168" s="188">
        <v>55.7</v>
      </c>
      <c r="I168" s="189"/>
      <c r="J168" s="190">
        <f>ROUND(I168*H168,1)</f>
        <v>0</v>
      </c>
      <c r="K168" s="191"/>
      <c r="L168" s="36"/>
      <c r="M168" s="192" t="s">
        <v>1</v>
      </c>
      <c r="N168" s="193" t="s">
        <v>44</v>
      </c>
      <c r="O168" s="68"/>
      <c r="P168" s="194">
        <f>O168*H168</f>
        <v>0</v>
      </c>
      <c r="Q168" s="194">
        <v>0</v>
      </c>
      <c r="R168" s="194">
        <f>Q168*H168</f>
        <v>0</v>
      </c>
      <c r="S168" s="194">
        <v>0.004</v>
      </c>
      <c r="T168" s="195">
        <f>S168*H168</f>
        <v>0.22280000000000003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193</v>
      </c>
      <c r="AT168" s="196" t="s">
        <v>189</v>
      </c>
      <c r="AU168" s="196" t="s">
        <v>89</v>
      </c>
      <c r="AY168" s="14" t="s">
        <v>186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4" t="s">
        <v>87</v>
      </c>
      <c r="BK168" s="197">
        <f>ROUND(I168*H168,1)</f>
        <v>0</v>
      </c>
      <c r="BL168" s="14" t="s">
        <v>193</v>
      </c>
      <c r="BM168" s="196" t="s">
        <v>255</v>
      </c>
    </row>
    <row r="169" spans="1:65" s="2" customFormat="1" ht="21.75" customHeight="1">
      <c r="A169" s="31"/>
      <c r="B169" s="32"/>
      <c r="C169" s="184" t="s">
        <v>283</v>
      </c>
      <c r="D169" s="184" t="s">
        <v>189</v>
      </c>
      <c r="E169" s="185" t="s">
        <v>257</v>
      </c>
      <c r="F169" s="186" t="s">
        <v>258</v>
      </c>
      <c r="G169" s="187" t="s">
        <v>197</v>
      </c>
      <c r="H169" s="188">
        <v>66.3</v>
      </c>
      <c r="I169" s="189"/>
      <c r="J169" s="190">
        <f>ROUND(I169*H169,1)</f>
        <v>0</v>
      </c>
      <c r="K169" s="191"/>
      <c r="L169" s="36"/>
      <c r="M169" s="192" t="s">
        <v>1</v>
      </c>
      <c r="N169" s="193" t="s">
        <v>44</v>
      </c>
      <c r="O169" s="68"/>
      <c r="P169" s="194">
        <f>O169*H169</f>
        <v>0</v>
      </c>
      <c r="Q169" s="194">
        <v>0</v>
      </c>
      <c r="R169" s="194">
        <f>Q169*H169</f>
        <v>0</v>
      </c>
      <c r="S169" s="194">
        <v>0.01</v>
      </c>
      <c r="T169" s="195">
        <f>S169*H169</f>
        <v>0.663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193</v>
      </c>
      <c r="AT169" s="196" t="s">
        <v>189</v>
      </c>
      <c r="AU169" s="196" t="s">
        <v>89</v>
      </c>
      <c r="AY169" s="14" t="s">
        <v>186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4" t="s">
        <v>87</v>
      </c>
      <c r="BK169" s="197">
        <f>ROUND(I169*H169,1)</f>
        <v>0</v>
      </c>
      <c r="BL169" s="14" t="s">
        <v>193</v>
      </c>
      <c r="BM169" s="196" t="s">
        <v>259</v>
      </c>
    </row>
    <row r="170" spans="1:65" s="2" customFormat="1" ht="16.5" customHeight="1">
      <c r="A170" s="31"/>
      <c r="B170" s="32"/>
      <c r="C170" s="184" t="s">
        <v>287</v>
      </c>
      <c r="D170" s="184" t="s">
        <v>189</v>
      </c>
      <c r="E170" s="185" t="s">
        <v>878</v>
      </c>
      <c r="F170" s="186" t="s">
        <v>879</v>
      </c>
      <c r="G170" s="187" t="s">
        <v>197</v>
      </c>
      <c r="H170" s="188">
        <v>31</v>
      </c>
      <c r="I170" s="189"/>
      <c r="J170" s="190">
        <f>ROUND(I170*H170,1)</f>
        <v>0</v>
      </c>
      <c r="K170" s="191"/>
      <c r="L170" s="36"/>
      <c r="M170" s="192" t="s">
        <v>1</v>
      </c>
      <c r="N170" s="193" t="s">
        <v>44</v>
      </c>
      <c r="O170" s="68"/>
      <c r="P170" s="194">
        <f>O170*H170</f>
        <v>0</v>
      </c>
      <c r="Q170" s="194">
        <v>0</v>
      </c>
      <c r="R170" s="194">
        <f>Q170*H170</f>
        <v>0</v>
      </c>
      <c r="S170" s="194">
        <v>0.068</v>
      </c>
      <c r="T170" s="195">
        <f>S170*H170</f>
        <v>2.108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193</v>
      </c>
      <c r="AT170" s="196" t="s">
        <v>189</v>
      </c>
      <c r="AU170" s="196" t="s">
        <v>89</v>
      </c>
      <c r="AY170" s="14" t="s">
        <v>186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4" t="s">
        <v>87</v>
      </c>
      <c r="BK170" s="197">
        <f>ROUND(I170*H170,1)</f>
        <v>0</v>
      </c>
      <c r="BL170" s="14" t="s">
        <v>193</v>
      </c>
      <c r="BM170" s="196" t="s">
        <v>967</v>
      </c>
    </row>
    <row r="171" spans="1:47" s="2" customFormat="1" ht="19.5">
      <c r="A171" s="31"/>
      <c r="B171" s="32"/>
      <c r="C171" s="33"/>
      <c r="D171" s="198" t="s">
        <v>206</v>
      </c>
      <c r="E171" s="33"/>
      <c r="F171" s="199" t="s">
        <v>968</v>
      </c>
      <c r="G171" s="33"/>
      <c r="H171" s="33"/>
      <c r="I171" s="200"/>
      <c r="J171" s="33"/>
      <c r="K171" s="33"/>
      <c r="L171" s="36"/>
      <c r="M171" s="201"/>
      <c r="N171" s="202"/>
      <c r="O171" s="68"/>
      <c r="P171" s="68"/>
      <c r="Q171" s="68"/>
      <c r="R171" s="68"/>
      <c r="S171" s="68"/>
      <c r="T171" s="69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4" t="s">
        <v>206</v>
      </c>
      <c r="AU171" s="14" t="s">
        <v>89</v>
      </c>
    </row>
    <row r="172" spans="1:65" s="2" customFormat="1" ht="16.5" customHeight="1">
      <c r="A172" s="31"/>
      <c r="B172" s="32"/>
      <c r="C172" s="184" t="s">
        <v>293</v>
      </c>
      <c r="D172" s="184" t="s">
        <v>189</v>
      </c>
      <c r="E172" s="185" t="s">
        <v>261</v>
      </c>
      <c r="F172" s="186" t="s">
        <v>262</v>
      </c>
      <c r="G172" s="187" t="s">
        <v>218</v>
      </c>
      <c r="H172" s="188">
        <v>32.58</v>
      </c>
      <c r="I172" s="189"/>
      <c r="J172" s="190">
        <f>ROUND(I172*H172,1)</f>
        <v>0</v>
      </c>
      <c r="K172" s="191"/>
      <c r="L172" s="36"/>
      <c r="M172" s="192" t="s">
        <v>1</v>
      </c>
      <c r="N172" s="193" t="s">
        <v>44</v>
      </c>
      <c r="O172" s="68"/>
      <c r="P172" s="194">
        <f>O172*H172</f>
        <v>0</v>
      </c>
      <c r="Q172" s="194">
        <v>0</v>
      </c>
      <c r="R172" s="194">
        <f>Q172*H172</f>
        <v>0</v>
      </c>
      <c r="S172" s="194">
        <v>0.039</v>
      </c>
      <c r="T172" s="195">
        <f>S172*H172</f>
        <v>1.2706199999999999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193</v>
      </c>
      <c r="AT172" s="196" t="s">
        <v>189</v>
      </c>
      <c r="AU172" s="196" t="s">
        <v>89</v>
      </c>
      <c r="AY172" s="14" t="s">
        <v>186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4" t="s">
        <v>87</v>
      </c>
      <c r="BK172" s="197">
        <f>ROUND(I172*H172,1)</f>
        <v>0</v>
      </c>
      <c r="BL172" s="14" t="s">
        <v>193</v>
      </c>
      <c r="BM172" s="196" t="s">
        <v>263</v>
      </c>
    </row>
    <row r="173" spans="1:47" s="2" customFormat="1" ht="136.5">
      <c r="A173" s="31"/>
      <c r="B173" s="32"/>
      <c r="C173" s="33"/>
      <c r="D173" s="198" t="s">
        <v>206</v>
      </c>
      <c r="E173" s="33"/>
      <c r="F173" s="199" t="s">
        <v>969</v>
      </c>
      <c r="G173" s="33"/>
      <c r="H173" s="33"/>
      <c r="I173" s="200"/>
      <c r="J173" s="33"/>
      <c r="K173" s="33"/>
      <c r="L173" s="36"/>
      <c r="M173" s="201"/>
      <c r="N173" s="202"/>
      <c r="O173" s="68"/>
      <c r="P173" s="68"/>
      <c r="Q173" s="68"/>
      <c r="R173" s="68"/>
      <c r="S173" s="68"/>
      <c r="T173" s="69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4" t="s">
        <v>206</v>
      </c>
      <c r="AU173" s="14" t="s">
        <v>89</v>
      </c>
    </row>
    <row r="174" spans="2:63" s="12" customFormat="1" ht="22.9" customHeight="1">
      <c r="B174" s="168"/>
      <c r="C174" s="169"/>
      <c r="D174" s="170" t="s">
        <v>78</v>
      </c>
      <c r="E174" s="182" t="s">
        <v>265</v>
      </c>
      <c r="F174" s="182" t="s">
        <v>266</v>
      </c>
      <c r="G174" s="169"/>
      <c r="H174" s="169"/>
      <c r="I174" s="172"/>
      <c r="J174" s="183">
        <f>BK174</f>
        <v>0</v>
      </c>
      <c r="K174" s="169"/>
      <c r="L174" s="174"/>
      <c r="M174" s="175"/>
      <c r="N174" s="176"/>
      <c r="O174" s="176"/>
      <c r="P174" s="177">
        <f>SUM(P175:P180)</f>
        <v>0</v>
      </c>
      <c r="Q174" s="176"/>
      <c r="R174" s="177">
        <f>SUM(R175:R180)</f>
        <v>0</v>
      </c>
      <c r="S174" s="176"/>
      <c r="T174" s="178">
        <f>SUM(T175:T180)</f>
        <v>0</v>
      </c>
      <c r="AR174" s="179" t="s">
        <v>87</v>
      </c>
      <c r="AT174" s="180" t="s">
        <v>78</v>
      </c>
      <c r="AU174" s="180" t="s">
        <v>87</v>
      </c>
      <c r="AY174" s="179" t="s">
        <v>186</v>
      </c>
      <c r="BK174" s="181">
        <f>SUM(BK175:BK180)</f>
        <v>0</v>
      </c>
    </row>
    <row r="175" spans="1:65" s="2" customFormat="1" ht="16.5" customHeight="1">
      <c r="A175" s="31"/>
      <c r="B175" s="32"/>
      <c r="C175" s="184" t="s">
        <v>297</v>
      </c>
      <c r="D175" s="184" t="s">
        <v>189</v>
      </c>
      <c r="E175" s="185" t="s">
        <v>268</v>
      </c>
      <c r="F175" s="186" t="s">
        <v>269</v>
      </c>
      <c r="G175" s="187" t="s">
        <v>270</v>
      </c>
      <c r="H175" s="188">
        <v>16.435</v>
      </c>
      <c r="I175" s="189"/>
      <c r="J175" s="190">
        <f aca="true" t="shared" si="0" ref="J175:J180">ROUND(I175*H175,1)</f>
        <v>0</v>
      </c>
      <c r="K175" s="191"/>
      <c r="L175" s="36"/>
      <c r="M175" s="192" t="s">
        <v>1</v>
      </c>
      <c r="N175" s="193" t="s">
        <v>44</v>
      </c>
      <c r="O175" s="68"/>
      <c r="P175" s="194">
        <f aca="true" t="shared" si="1" ref="P175:P180">O175*H175</f>
        <v>0</v>
      </c>
      <c r="Q175" s="194">
        <v>0</v>
      </c>
      <c r="R175" s="194">
        <f aca="true" t="shared" si="2" ref="R175:R180">Q175*H175</f>
        <v>0</v>
      </c>
      <c r="S175" s="194">
        <v>0</v>
      </c>
      <c r="T175" s="195">
        <f aca="true" t="shared" si="3" ref="T175:T180"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193</v>
      </c>
      <c r="AT175" s="196" t="s">
        <v>189</v>
      </c>
      <c r="AU175" s="196" t="s">
        <v>89</v>
      </c>
      <c r="AY175" s="14" t="s">
        <v>186</v>
      </c>
      <c r="BE175" s="197">
        <f aca="true" t="shared" si="4" ref="BE175:BE180">IF(N175="základní",J175,0)</f>
        <v>0</v>
      </c>
      <c r="BF175" s="197">
        <f aca="true" t="shared" si="5" ref="BF175:BF180">IF(N175="snížená",J175,0)</f>
        <v>0</v>
      </c>
      <c r="BG175" s="197">
        <f aca="true" t="shared" si="6" ref="BG175:BG180">IF(N175="zákl. přenesená",J175,0)</f>
        <v>0</v>
      </c>
      <c r="BH175" s="197">
        <f aca="true" t="shared" si="7" ref="BH175:BH180">IF(N175="sníž. přenesená",J175,0)</f>
        <v>0</v>
      </c>
      <c r="BI175" s="197">
        <f aca="true" t="shared" si="8" ref="BI175:BI180">IF(N175="nulová",J175,0)</f>
        <v>0</v>
      </c>
      <c r="BJ175" s="14" t="s">
        <v>87</v>
      </c>
      <c r="BK175" s="197">
        <f aca="true" t="shared" si="9" ref="BK175:BK180">ROUND(I175*H175,1)</f>
        <v>0</v>
      </c>
      <c r="BL175" s="14" t="s">
        <v>193</v>
      </c>
      <c r="BM175" s="196" t="s">
        <v>271</v>
      </c>
    </row>
    <row r="176" spans="1:65" s="2" customFormat="1" ht="16.5" customHeight="1">
      <c r="A176" s="31"/>
      <c r="B176" s="32"/>
      <c r="C176" s="184" t="s">
        <v>305</v>
      </c>
      <c r="D176" s="184" t="s">
        <v>189</v>
      </c>
      <c r="E176" s="185" t="s">
        <v>273</v>
      </c>
      <c r="F176" s="186" t="s">
        <v>274</v>
      </c>
      <c r="G176" s="187" t="s">
        <v>270</v>
      </c>
      <c r="H176" s="188">
        <v>16.435</v>
      </c>
      <c r="I176" s="189"/>
      <c r="J176" s="190">
        <f t="shared" si="0"/>
        <v>0</v>
      </c>
      <c r="K176" s="191"/>
      <c r="L176" s="36"/>
      <c r="M176" s="192" t="s">
        <v>1</v>
      </c>
      <c r="N176" s="193" t="s">
        <v>44</v>
      </c>
      <c r="O176" s="68"/>
      <c r="P176" s="194">
        <f t="shared" si="1"/>
        <v>0</v>
      </c>
      <c r="Q176" s="194">
        <v>0</v>
      </c>
      <c r="R176" s="194">
        <f t="shared" si="2"/>
        <v>0</v>
      </c>
      <c r="S176" s="194">
        <v>0</v>
      </c>
      <c r="T176" s="195">
        <f t="shared" si="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193</v>
      </c>
      <c r="AT176" s="196" t="s">
        <v>189</v>
      </c>
      <c r="AU176" s="196" t="s">
        <v>89</v>
      </c>
      <c r="AY176" s="14" t="s">
        <v>186</v>
      </c>
      <c r="BE176" s="197">
        <f t="shared" si="4"/>
        <v>0</v>
      </c>
      <c r="BF176" s="197">
        <f t="shared" si="5"/>
        <v>0</v>
      </c>
      <c r="BG176" s="197">
        <f t="shared" si="6"/>
        <v>0</v>
      </c>
      <c r="BH176" s="197">
        <f t="shared" si="7"/>
        <v>0</v>
      </c>
      <c r="BI176" s="197">
        <f t="shared" si="8"/>
        <v>0</v>
      </c>
      <c r="BJ176" s="14" t="s">
        <v>87</v>
      </c>
      <c r="BK176" s="197">
        <f t="shared" si="9"/>
        <v>0</v>
      </c>
      <c r="BL176" s="14" t="s">
        <v>193</v>
      </c>
      <c r="BM176" s="196" t="s">
        <v>275</v>
      </c>
    </row>
    <row r="177" spans="1:65" s="2" customFormat="1" ht="21.75" customHeight="1">
      <c r="A177" s="31"/>
      <c r="B177" s="32"/>
      <c r="C177" s="184" t="s">
        <v>310</v>
      </c>
      <c r="D177" s="184" t="s">
        <v>189</v>
      </c>
      <c r="E177" s="185" t="s">
        <v>277</v>
      </c>
      <c r="F177" s="186" t="s">
        <v>278</v>
      </c>
      <c r="G177" s="187" t="s">
        <v>270</v>
      </c>
      <c r="H177" s="188">
        <v>16.435</v>
      </c>
      <c r="I177" s="189"/>
      <c r="J177" s="190">
        <f t="shared" si="0"/>
        <v>0</v>
      </c>
      <c r="K177" s="191"/>
      <c r="L177" s="36"/>
      <c r="M177" s="192" t="s">
        <v>1</v>
      </c>
      <c r="N177" s="193" t="s">
        <v>44</v>
      </c>
      <c r="O177" s="68"/>
      <c r="P177" s="194">
        <f t="shared" si="1"/>
        <v>0</v>
      </c>
      <c r="Q177" s="194">
        <v>0</v>
      </c>
      <c r="R177" s="194">
        <f t="shared" si="2"/>
        <v>0</v>
      </c>
      <c r="S177" s="194">
        <v>0</v>
      </c>
      <c r="T177" s="195">
        <f t="shared" si="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193</v>
      </c>
      <c r="AT177" s="196" t="s">
        <v>189</v>
      </c>
      <c r="AU177" s="196" t="s">
        <v>89</v>
      </c>
      <c r="AY177" s="14" t="s">
        <v>186</v>
      </c>
      <c r="BE177" s="197">
        <f t="shared" si="4"/>
        <v>0</v>
      </c>
      <c r="BF177" s="197">
        <f t="shared" si="5"/>
        <v>0</v>
      </c>
      <c r="BG177" s="197">
        <f t="shared" si="6"/>
        <v>0</v>
      </c>
      <c r="BH177" s="197">
        <f t="shared" si="7"/>
        <v>0</v>
      </c>
      <c r="BI177" s="197">
        <f t="shared" si="8"/>
        <v>0</v>
      </c>
      <c r="BJ177" s="14" t="s">
        <v>87</v>
      </c>
      <c r="BK177" s="197">
        <f t="shared" si="9"/>
        <v>0</v>
      </c>
      <c r="BL177" s="14" t="s">
        <v>193</v>
      </c>
      <c r="BM177" s="196" t="s">
        <v>279</v>
      </c>
    </row>
    <row r="178" spans="1:65" s="2" customFormat="1" ht="16.5" customHeight="1">
      <c r="A178" s="31"/>
      <c r="B178" s="32"/>
      <c r="C178" s="184" t="s">
        <v>314</v>
      </c>
      <c r="D178" s="184" t="s">
        <v>189</v>
      </c>
      <c r="E178" s="185" t="s">
        <v>280</v>
      </c>
      <c r="F178" s="186" t="s">
        <v>281</v>
      </c>
      <c r="G178" s="187" t="s">
        <v>270</v>
      </c>
      <c r="H178" s="188">
        <v>16.435</v>
      </c>
      <c r="I178" s="189"/>
      <c r="J178" s="190">
        <f t="shared" si="0"/>
        <v>0</v>
      </c>
      <c r="K178" s="191"/>
      <c r="L178" s="36"/>
      <c r="M178" s="192" t="s">
        <v>1</v>
      </c>
      <c r="N178" s="193" t="s">
        <v>44</v>
      </c>
      <c r="O178" s="68"/>
      <c r="P178" s="194">
        <f t="shared" si="1"/>
        <v>0</v>
      </c>
      <c r="Q178" s="194">
        <v>0</v>
      </c>
      <c r="R178" s="194">
        <f t="shared" si="2"/>
        <v>0</v>
      </c>
      <c r="S178" s="194">
        <v>0</v>
      </c>
      <c r="T178" s="195">
        <f t="shared" si="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193</v>
      </c>
      <c r="AT178" s="196" t="s">
        <v>189</v>
      </c>
      <c r="AU178" s="196" t="s">
        <v>89</v>
      </c>
      <c r="AY178" s="14" t="s">
        <v>186</v>
      </c>
      <c r="BE178" s="197">
        <f t="shared" si="4"/>
        <v>0</v>
      </c>
      <c r="BF178" s="197">
        <f t="shared" si="5"/>
        <v>0</v>
      </c>
      <c r="BG178" s="197">
        <f t="shared" si="6"/>
        <v>0</v>
      </c>
      <c r="BH178" s="197">
        <f t="shared" si="7"/>
        <v>0</v>
      </c>
      <c r="BI178" s="197">
        <f t="shared" si="8"/>
        <v>0</v>
      </c>
      <c r="BJ178" s="14" t="s">
        <v>87</v>
      </c>
      <c r="BK178" s="197">
        <f t="shared" si="9"/>
        <v>0</v>
      </c>
      <c r="BL178" s="14" t="s">
        <v>193</v>
      </c>
      <c r="BM178" s="196" t="s">
        <v>282</v>
      </c>
    </row>
    <row r="179" spans="1:65" s="2" customFormat="1" ht="16.5" customHeight="1">
      <c r="A179" s="31"/>
      <c r="B179" s="32"/>
      <c r="C179" s="184" t="s">
        <v>318</v>
      </c>
      <c r="D179" s="184" t="s">
        <v>189</v>
      </c>
      <c r="E179" s="185" t="s">
        <v>284</v>
      </c>
      <c r="F179" s="186" t="s">
        <v>285</v>
      </c>
      <c r="G179" s="187" t="s">
        <v>270</v>
      </c>
      <c r="H179" s="188">
        <v>312.265</v>
      </c>
      <c r="I179" s="189"/>
      <c r="J179" s="190">
        <f t="shared" si="0"/>
        <v>0</v>
      </c>
      <c r="K179" s="191"/>
      <c r="L179" s="36"/>
      <c r="M179" s="192" t="s">
        <v>1</v>
      </c>
      <c r="N179" s="193" t="s">
        <v>44</v>
      </c>
      <c r="O179" s="68"/>
      <c r="P179" s="194">
        <f t="shared" si="1"/>
        <v>0</v>
      </c>
      <c r="Q179" s="194">
        <v>0</v>
      </c>
      <c r="R179" s="194">
        <f t="shared" si="2"/>
        <v>0</v>
      </c>
      <c r="S179" s="194">
        <v>0</v>
      </c>
      <c r="T179" s="195">
        <f t="shared" si="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193</v>
      </c>
      <c r="AT179" s="196" t="s">
        <v>189</v>
      </c>
      <c r="AU179" s="196" t="s">
        <v>89</v>
      </c>
      <c r="AY179" s="14" t="s">
        <v>186</v>
      </c>
      <c r="BE179" s="197">
        <f t="shared" si="4"/>
        <v>0</v>
      </c>
      <c r="BF179" s="197">
        <f t="shared" si="5"/>
        <v>0</v>
      </c>
      <c r="BG179" s="197">
        <f t="shared" si="6"/>
        <v>0</v>
      </c>
      <c r="BH179" s="197">
        <f t="shared" si="7"/>
        <v>0</v>
      </c>
      <c r="BI179" s="197">
        <f t="shared" si="8"/>
        <v>0</v>
      </c>
      <c r="BJ179" s="14" t="s">
        <v>87</v>
      </c>
      <c r="BK179" s="197">
        <f t="shared" si="9"/>
        <v>0</v>
      </c>
      <c r="BL179" s="14" t="s">
        <v>193</v>
      </c>
      <c r="BM179" s="196" t="s">
        <v>286</v>
      </c>
    </row>
    <row r="180" spans="1:65" s="2" customFormat="1" ht="24.2" customHeight="1">
      <c r="A180" s="31"/>
      <c r="B180" s="32"/>
      <c r="C180" s="184" t="s">
        <v>322</v>
      </c>
      <c r="D180" s="184" t="s">
        <v>189</v>
      </c>
      <c r="E180" s="185" t="s">
        <v>288</v>
      </c>
      <c r="F180" s="186" t="s">
        <v>289</v>
      </c>
      <c r="G180" s="187" t="s">
        <v>270</v>
      </c>
      <c r="H180" s="188">
        <v>16.435</v>
      </c>
      <c r="I180" s="189"/>
      <c r="J180" s="190">
        <f t="shared" si="0"/>
        <v>0</v>
      </c>
      <c r="K180" s="191"/>
      <c r="L180" s="36"/>
      <c r="M180" s="192" t="s">
        <v>1</v>
      </c>
      <c r="N180" s="193" t="s">
        <v>44</v>
      </c>
      <c r="O180" s="68"/>
      <c r="P180" s="194">
        <f t="shared" si="1"/>
        <v>0</v>
      </c>
      <c r="Q180" s="194">
        <v>0</v>
      </c>
      <c r="R180" s="194">
        <f t="shared" si="2"/>
        <v>0</v>
      </c>
      <c r="S180" s="194">
        <v>0</v>
      </c>
      <c r="T180" s="195">
        <f t="shared" si="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193</v>
      </c>
      <c r="AT180" s="196" t="s">
        <v>189</v>
      </c>
      <c r="AU180" s="196" t="s">
        <v>89</v>
      </c>
      <c r="AY180" s="14" t="s">
        <v>186</v>
      </c>
      <c r="BE180" s="197">
        <f t="shared" si="4"/>
        <v>0</v>
      </c>
      <c r="BF180" s="197">
        <f t="shared" si="5"/>
        <v>0</v>
      </c>
      <c r="BG180" s="197">
        <f t="shared" si="6"/>
        <v>0</v>
      </c>
      <c r="BH180" s="197">
        <f t="shared" si="7"/>
        <v>0</v>
      </c>
      <c r="BI180" s="197">
        <f t="shared" si="8"/>
        <v>0</v>
      </c>
      <c r="BJ180" s="14" t="s">
        <v>87</v>
      </c>
      <c r="BK180" s="197">
        <f t="shared" si="9"/>
        <v>0</v>
      </c>
      <c r="BL180" s="14" t="s">
        <v>193</v>
      </c>
      <c r="BM180" s="196" t="s">
        <v>290</v>
      </c>
    </row>
    <row r="181" spans="2:63" s="12" customFormat="1" ht="22.9" customHeight="1">
      <c r="B181" s="168"/>
      <c r="C181" s="169"/>
      <c r="D181" s="170" t="s">
        <v>78</v>
      </c>
      <c r="E181" s="182" t="s">
        <v>291</v>
      </c>
      <c r="F181" s="182" t="s">
        <v>292</v>
      </c>
      <c r="G181" s="169"/>
      <c r="H181" s="169"/>
      <c r="I181" s="172"/>
      <c r="J181" s="183">
        <f>BK181</f>
        <v>0</v>
      </c>
      <c r="K181" s="169"/>
      <c r="L181" s="174"/>
      <c r="M181" s="175"/>
      <c r="N181" s="176"/>
      <c r="O181" s="176"/>
      <c r="P181" s="177">
        <f>SUM(P182:P183)</f>
        <v>0</v>
      </c>
      <c r="Q181" s="176"/>
      <c r="R181" s="177">
        <f>SUM(R182:R183)</f>
        <v>0</v>
      </c>
      <c r="S181" s="176"/>
      <c r="T181" s="178">
        <f>SUM(T182:T183)</f>
        <v>0</v>
      </c>
      <c r="AR181" s="179" t="s">
        <v>87</v>
      </c>
      <c r="AT181" s="180" t="s">
        <v>78</v>
      </c>
      <c r="AU181" s="180" t="s">
        <v>87</v>
      </c>
      <c r="AY181" s="179" t="s">
        <v>186</v>
      </c>
      <c r="BK181" s="181">
        <f>SUM(BK182:BK183)</f>
        <v>0</v>
      </c>
    </row>
    <row r="182" spans="1:65" s="2" customFormat="1" ht="16.5" customHeight="1">
      <c r="A182" s="31"/>
      <c r="B182" s="32"/>
      <c r="C182" s="184" t="s">
        <v>326</v>
      </c>
      <c r="D182" s="184" t="s">
        <v>189</v>
      </c>
      <c r="E182" s="185" t="s">
        <v>294</v>
      </c>
      <c r="F182" s="186" t="s">
        <v>295</v>
      </c>
      <c r="G182" s="187" t="s">
        <v>270</v>
      </c>
      <c r="H182" s="188">
        <v>13.874</v>
      </c>
      <c r="I182" s="189"/>
      <c r="J182" s="190">
        <f>ROUND(I182*H182,1)</f>
        <v>0</v>
      </c>
      <c r="K182" s="191"/>
      <c r="L182" s="36"/>
      <c r="M182" s="192" t="s">
        <v>1</v>
      </c>
      <c r="N182" s="193" t="s">
        <v>44</v>
      </c>
      <c r="O182" s="68"/>
      <c r="P182" s="194">
        <f>O182*H182</f>
        <v>0</v>
      </c>
      <c r="Q182" s="194">
        <v>0</v>
      </c>
      <c r="R182" s="194">
        <f>Q182*H182</f>
        <v>0</v>
      </c>
      <c r="S182" s="194">
        <v>0</v>
      </c>
      <c r="T182" s="19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193</v>
      </c>
      <c r="AT182" s="196" t="s">
        <v>189</v>
      </c>
      <c r="AU182" s="196" t="s">
        <v>89</v>
      </c>
      <c r="AY182" s="14" t="s">
        <v>186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4" t="s">
        <v>87</v>
      </c>
      <c r="BK182" s="197">
        <f>ROUND(I182*H182,1)</f>
        <v>0</v>
      </c>
      <c r="BL182" s="14" t="s">
        <v>193</v>
      </c>
      <c r="BM182" s="196" t="s">
        <v>296</v>
      </c>
    </row>
    <row r="183" spans="1:65" s="2" customFormat="1" ht="16.5" customHeight="1">
      <c r="A183" s="31"/>
      <c r="B183" s="32"/>
      <c r="C183" s="184" t="s">
        <v>330</v>
      </c>
      <c r="D183" s="184" t="s">
        <v>189</v>
      </c>
      <c r="E183" s="185" t="s">
        <v>298</v>
      </c>
      <c r="F183" s="186" t="s">
        <v>299</v>
      </c>
      <c r="G183" s="187" t="s">
        <v>270</v>
      </c>
      <c r="H183" s="188">
        <v>13.874</v>
      </c>
      <c r="I183" s="189"/>
      <c r="J183" s="190">
        <f>ROUND(I183*H183,1)</f>
        <v>0</v>
      </c>
      <c r="K183" s="191"/>
      <c r="L183" s="36"/>
      <c r="M183" s="192" t="s">
        <v>1</v>
      </c>
      <c r="N183" s="193" t="s">
        <v>44</v>
      </c>
      <c r="O183" s="68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193</v>
      </c>
      <c r="AT183" s="196" t="s">
        <v>189</v>
      </c>
      <c r="AU183" s="196" t="s">
        <v>89</v>
      </c>
      <c r="AY183" s="14" t="s">
        <v>186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4" t="s">
        <v>87</v>
      </c>
      <c r="BK183" s="197">
        <f>ROUND(I183*H183,1)</f>
        <v>0</v>
      </c>
      <c r="BL183" s="14" t="s">
        <v>193</v>
      </c>
      <c r="BM183" s="196" t="s">
        <v>300</v>
      </c>
    </row>
    <row r="184" spans="2:63" s="12" customFormat="1" ht="25.9" customHeight="1">
      <c r="B184" s="168"/>
      <c r="C184" s="169"/>
      <c r="D184" s="170" t="s">
        <v>78</v>
      </c>
      <c r="E184" s="171" t="s">
        <v>301</v>
      </c>
      <c r="F184" s="171" t="s">
        <v>302</v>
      </c>
      <c r="G184" s="169"/>
      <c r="H184" s="169"/>
      <c r="I184" s="172"/>
      <c r="J184" s="173">
        <f>BK184</f>
        <v>0</v>
      </c>
      <c r="K184" s="169"/>
      <c r="L184" s="174"/>
      <c r="M184" s="175"/>
      <c r="N184" s="176"/>
      <c r="O184" s="176"/>
      <c r="P184" s="177">
        <f>P185+P196+P212+P216+P226+P235+P244+P249+P252+P259+P272+P286+P294+P300</f>
        <v>0</v>
      </c>
      <c r="Q184" s="176"/>
      <c r="R184" s="177">
        <f>R185+R196+R212+R216+R226+R235+R244+R249+R252+R259+R272+R286+R294+R300</f>
        <v>2.733009</v>
      </c>
      <c r="S184" s="176"/>
      <c r="T184" s="178">
        <f>T185+T196+T212+T216+T226+T235+T244+T249+T252+T259+T272+T286+T294+T300</f>
        <v>1.486648</v>
      </c>
      <c r="AR184" s="179" t="s">
        <v>89</v>
      </c>
      <c r="AT184" s="180" t="s">
        <v>78</v>
      </c>
      <c r="AU184" s="180" t="s">
        <v>79</v>
      </c>
      <c r="AY184" s="179" t="s">
        <v>186</v>
      </c>
      <c r="BK184" s="181">
        <f>BK185+BK196+BK212+BK216+BK226+BK235+BK244+BK249+BK252+BK259+BK272+BK286+BK294+BK300</f>
        <v>0</v>
      </c>
    </row>
    <row r="185" spans="2:63" s="12" customFormat="1" ht="22.9" customHeight="1">
      <c r="B185" s="168"/>
      <c r="C185" s="169"/>
      <c r="D185" s="170" t="s">
        <v>78</v>
      </c>
      <c r="E185" s="182" t="s">
        <v>303</v>
      </c>
      <c r="F185" s="182" t="s">
        <v>304</v>
      </c>
      <c r="G185" s="169"/>
      <c r="H185" s="169"/>
      <c r="I185" s="172"/>
      <c r="J185" s="183">
        <f>BK185</f>
        <v>0</v>
      </c>
      <c r="K185" s="169"/>
      <c r="L185" s="174"/>
      <c r="M185" s="175"/>
      <c r="N185" s="176"/>
      <c r="O185" s="176"/>
      <c r="P185" s="177">
        <f>SUM(P186:P195)</f>
        <v>0</v>
      </c>
      <c r="Q185" s="176"/>
      <c r="R185" s="177">
        <f>SUM(R186:R195)</f>
        <v>0.01558</v>
      </c>
      <c r="S185" s="176"/>
      <c r="T185" s="178">
        <f>SUM(T186:T195)</f>
        <v>0.11936</v>
      </c>
      <c r="AR185" s="179" t="s">
        <v>89</v>
      </c>
      <c r="AT185" s="180" t="s">
        <v>78</v>
      </c>
      <c r="AU185" s="180" t="s">
        <v>87</v>
      </c>
      <c r="AY185" s="179" t="s">
        <v>186</v>
      </c>
      <c r="BK185" s="181">
        <f>SUM(BK186:BK195)</f>
        <v>0</v>
      </c>
    </row>
    <row r="186" spans="1:65" s="2" customFormat="1" ht="16.5" customHeight="1">
      <c r="A186" s="31"/>
      <c r="B186" s="32"/>
      <c r="C186" s="184" t="s">
        <v>334</v>
      </c>
      <c r="D186" s="184" t="s">
        <v>189</v>
      </c>
      <c r="E186" s="185" t="s">
        <v>306</v>
      </c>
      <c r="F186" s="186" t="s">
        <v>307</v>
      </c>
      <c r="G186" s="187" t="s">
        <v>308</v>
      </c>
      <c r="H186" s="188">
        <v>8</v>
      </c>
      <c r="I186" s="189"/>
      <c r="J186" s="190">
        <f aca="true" t="shared" si="10" ref="J186:J195">ROUND(I186*H186,1)</f>
        <v>0</v>
      </c>
      <c r="K186" s="191"/>
      <c r="L186" s="36"/>
      <c r="M186" s="192" t="s">
        <v>1</v>
      </c>
      <c r="N186" s="193" t="s">
        <v>44</v>
      </c>
      <c r="O186" s="68"/>
      <c r="P186" s="194">
        <f aca="true" t="shared" si="11" ref="P186:P195">O186*H186</f>
        <v>0</v>
      </c>
      <c r="Q186" s="194">
        <v>0</v>
      </c>
      <c r="R186" s="194">
        <f aca="true" t="shared" si="12" ref="R186:R195">Q186*H186</f>
        <v>0</v>
      </c>
      <c r="S186" s="194">
        <v>0.01492</v>
      </c>
      <c r="T186" s="195">
        <f aca="true" t="shared" si="13" ref="T186:T195">S186*H186</f>
        <v>0.11936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256</v>
      </c>
      <c r="AT186" s="196" t="s">
        <v>189</v>
      </c>
      <c r="AU186" s="196" t="s">
        <v>89</v>
      </c>
      <c r="AY186" s="14" t="s">
        <v>186</v>
      </c>
      <c r="BE186" s="197">
        <f aca="true" t="shared" si="14" ref="BE186:BE195">IF(N186="základní",J186,0)</f>
        <v>0</v>
      </c>
      <c r="BF186" s="197">
        <f aca="true" t="shared" si="15" ref="BF186:BF195">IF(N186="snížená",J186,0)</f>
        <v>0</v>
      </c>
      <c r="BG186" s="197">
        <f aca="true" t="shared" si="16" ref="BG186:BG195">IF(N186="zákl. přenesená",J186,0)</f>
        <v>0</v>
      </c>
      <c r="BH186" s="197">
        <f aca="true" t="shared" si="17" ref="BH186:BH195">IF(N186="sníž. přenesená",J186,0)</f>
        <v>0</v>
      </c>
      <c r="BI186" s="197">
        <f aca="true" t="shared" si="18" ref="BI186:BI195">IF(N186="nulová",J186,0)</f>
        <v>0</v>
      </c>
      <c r="BJ186" s="14" t="s">
        <v>87</v>
      </c>
      <c r="BK186" s="197">
        <f aca="true" t="shared" si="19" ref="BK186:BK195">ROUND(I186*H186,1)</f>
        <v>0</v>
      </c>
      <c r="BL186" s="14" t="s">
        <v>256</v>
      </c>
      <c r="BM186" s="196" t="s">
        <v>309</v>
      </c>
    </row>
    <row r="187" spans="1:65" s="2" customFormat="1" ht="16.5" customHeight="1">
      <c r="A187" s="31"/>
      <c r="B187" s="32"/>
      <c r="C187" s="184" t="s">
        <v>338</v>
      </c>
      <c r="D187" s="184" t="s">
        <v>189</v>
      </c>
      <c r="E187" s="185" t="s">
        <v>311</v>
      </c>
      <c r="F187" s="186" t="s">
        <v>312</v>
      </c>
      <c r="G187" s="187" t="s">
        <v>192</v>
      </c>
      <c r="H187" s="188">
        <v>4</v>
      </c>
      <c r="I187" s="189"/>
      <c r="J187" s="190">
        <f t="shared" si="10"/>
        <v>0</v>
      </c>
      <c r="K187" s="191"/>
      <c r="L187" s="36"/>
      <c r="M187" s="192" t="s">
        <v>1</v>
      </c>
      <c r="N187" s="193" t="s">
        <v>44</v>
      </c>
      <c r="O187" s="68"/>
      <c r="P187" s="194">
        <f t="shared" si="11"/>
        <v>0</v>
      </c>
      <c r="Q187" s="194">
        <v>0.0005</v>
      </c>
      <c r="R187" s="194">
        <f t="shared" si="12"/>
        <v>0.002</v>
      </c>
      <c r="S187" s="194">
        <v>0</v>
      </c>
      <c r="T187" s="195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256</v>
      </c>
      <c r="AT187" s="196" t="s">
        <v>189</v>
      </c>
      <c r="AU187" s="196" t="s">
        <v>89</v>
      </c>
      <c r="AY187" s="14" t="s">
        <v>186</v>
      </c>
      <c r="BE187" s="197">
        <f t="shared" si="14"/>
        <v>0</v>
      </c>
      <c r="BF187" s="197">
        <f t="shared" si="15"/>
        <v>0</v>
      </c>
      <c r="BG187" s="197">
        <f t="shared" si="16"/>
        <v>0</v>
      </c>
      <c r="BH187" s="197">
        <f t="shared" si="17"/>
        <v>0</v>
      </c>
      <c r="BI187" s="197">
        <f t="shared" si="18"/>
        <v>0</v>
      </c>
      <c r="BJ187" s="14" t="s">
        <v>87</v>
      </c>
      <c r="BK187" s="197">
        <f t="shared" si="19"/>
        <v>0</v>
      </c>
      <c r="BL187" s="14" t="s">
        <v>256</v>
      </c>
      <c r="BM187" s="196" t="s">
        <v>313</v>
      </c>
    </row>
    <row r="188" spans="1:65" s="2" customFormat="1" ht="16.5" customHeight="1">
      <c r="A188" s="31"/>
      <c r="B188" s="32"/>
      <c r="C188" s="184" t="s">
        <v>342</v>
      </c>
      <c r="D188" s="184" t="s">
        <v>189</v>
      </c>
      <c r="E188" s="185" t="s">
        <v>315</v>
      </c>
      <c r="F188" s="186" t="s">
        <v>316</v>
      </c>
      <c r="G188" s="187" t="s">
        <v>192</v>
      </c>
      <c r="H188" s="188">
        <v>4</v>
      </c>
      <c r="I188" s="189"/>
      <c r="J188" s="190">
        <f t="shared" si="10"/>
        <v>0</v>
      </c>
      <c r="K188" s="191"/>
      <c r="L188" s="36"/>
      <c r="M188" s="192" t="s">
        <v>1</v>
      </c>
      <c r="N188" s="193" t="s">
        <v>44</v>
      </c>
      <c r="O188" s="68"/>
      <c r="P188" s="194">
        <f t="shared" si="11"/>
        <v>0</v>
      </c>
      <c r="Q188" s="194">
        <v>0.00031</v>
      </c>
      <c r="R188" s="194">
        <f t="shared" si="12"/>
        <v>0.00124</v>
      </c>
      <c r="S188" s="194">
        <v>0</v>
      </c>
      <c r="T188" s="195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256</v>
      </c>
      <c r="AT188" s="196" t="s">
        <v>189</v>
      </c>
      <c r="AU188" s="196" t="s">
        <v>89</v>
      </c>
      <c r="AY188" s="14" t="s">
        <v>186</v>
      </c>
      <c r="BE188" s="197">
        <f t="shared" si="14"/>
        <v>0</v>
      </c>
      <c r="BF188" s="197">
        <f t="shared" si="15"/>
        <v>0</v>
      </c>
      <c r="BG188" s="197">
        <f t="shared" si="16"/>
        <v>0</v>
      </c>
      <c r="BH188" s="197">
        <f t="shared" si="17"/>
        <v>0</v>
      </c>
      <c r="BI188" s="197">
        <f t="shared" si="18"/>
        <v>0</v>
      </c>
      <c r="BJ188" s="14" t="s">
        <v>87</v>
      </c>
      <c r="BK188" s="197">
        <f t="shared" si="19"/>
        <v>0</v>
      </c>
      <c r="BL188" s="14" t="s">
        <v>256</v>
      </c>
      <c r="BM188" s="196" t="s">
        <v>317</v>
      </c>
    </row>
    <row r="189" spans="1:65" s="2" customFormat="1" ht="16.5" customHeight="1">
      <c r="A189" s="31"/>
      <c r="B189" s="32"/>
      <c r="C189" s="184" t="s">
        <v>346</v>
      </c>
      <c r="D189" s="184" t="s">
        <v>189</v>
      </c>
      <c r="E189" s="185" t="s">
        <v>323</v>
      </c>
      <c r="F189" s="186" t="s">
        <v>882</v>
      </c>
      <c r="G189" s="187" t="s">
        <v>308</v>
      </c>
      <c r="H189" s="188">
        <v>25</v>
      </c>
      <c r="I189" s="189"/>
      <c r="J189" s="190">
        <f t="shared" si="10"/>
        <v>0</v>
      </c>
      <c r="K189" s="191"/>
      <c r="L189" s="36"/>
      <c r="M189" s="192" t="s">
        <v>1</v>
      </c>
      <c r="N189" s="193" t="s">
        <v>44</v>
      </c>
      <c r="O189" s="68"/>
      <c r="P189" s="194">
        <f t="shared" si="11"/>
        <v>0</v>
      </c>
      <c r="Q189" s="194">
        <v>0.00048</v>
      </c>
      <c r="R189" s="194">
        <f t="shared" si="12"/>
        <v>0.012</v>
      </c>
      <c r="S189" s="194">
        <v>0</v>
      </c>
      <c r="T189" s="195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256</v>
      </c>
      <c r="AT189" s="196" t="s">
        <v>189</v>
      </c>
      <c r="AU189" s="196" t="s">
        <v>89</v>
      </c>
      <c r="AY189" s="14" t="s">
        <v>186</v>
      </c>
      <c r="BE189" s="197">
        <f t="shared" si="14"/>
        <v>0</v>
      </c>
      <c r="BF189" s="197">
        <f t="shared" si="15"/>
        <v>0</v>
      </c>
      <c r="BG189" s="197">
        <f t="shared" si="16"/>
        <v>0</v>
      </c>
      <c r="BH189" s="197">
        <f t="shared" si="17"/>
        <v>0</v>
      </c>
      <c r="BI189" s="197">
        <f t="shared" si="18"/>
        <v>0</v>
      </c>
      <c r="BJ189" s="14" t="s">
        <v>87</v>
      </c>
      <c r="BK189" s="197">
        <f t="shared" si="19"/>
        <v>0</v>
      </c>
      <c r="BL189" s="14" t="s">
        <v>256</v>
      </c>
      <c r="BM189" s="196" t="s">
        <v>883</v>
      </c>
    </row>
    <row r="190" spans="1:65" s="2" customFormat="1" ht="16.5" customHeight="1">
      <c r="A190" s="31"/>
      <c r="B190" s="32"/>
      <c r="C190" s="184" t="s">
        <v>350</v>
      </c>
      <c r="D190" s="184" t="s">
        <v>189</v>
      </c>
      <c r="E190" s="185" t="s">
        <v>339</v>
      </c>
      <c r="F190" s="186" t="s">
        <v>340</v>
      </c>
      <c r="G190" s="187" t="s">
        <v>192</v>
      </c>
      <c r="H190" s="188">
        <v>16</v>
      </c>
      <c r="I190" s="189"/>
      <c r="J190" s="190">
        <f t="shared" si="10"/>
        <v>0</v>
      </c>
      <c r="K190" s="191"/>
      <c r="L190" s="36"/>
      <c r="M190" s="192" t="s">
        <v>1</v>
      </c>
      <c r="N190" s="193" t="s">
        <v>44</v>
      </c>
      <c r="O190" s="68"/>
      <c r="P190" s="194">
        <f t="shared" si="11"/>
        <v>0</v>
      </c>
      <c r="Q190" s="194">
        <v>0</v>
      </c>
      <c r="R190" s="194">
        <f t="shared" si="12"/>
        <v>0</v>
      </c>
      <c r="S190" s="194">
        <v>0</v>
      </c>
      <c r="T190" s="195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256</v>
      </c>
      <c r="AT190" s="196" t="s">
        <v>189</v>
      </c>
      <c r="AU190" s="196" t="s">
        <v>89</v>
      </c>
      <c r="AY190" s="14" t="s">
        <v>186</v>
      </c>
      <c r="BE190" s="197">
        <f t="shared" si="14"/>
        <v>0</v>
      </c>
      <c r="BF190" s="197">
        <f t="shared" si="15"/>
        <v>0</v>
      </c>
      <c r="BG190" s="197">
        <f t="shared" si="16"/>
        <v>0</v>
      </c>
      <c r="BH190" s="197">
        <f t="shared" si="17"/>
        <v>0</v>
      </c>
      <c r="BI190" s="197">
        <f t="shared" si="18"/>
        <v>0</v>
      </c>
      <c r="BJ190" s="14" t="s">
        <v>87</v>
      </c>
      <c r="BK190" s="197">
        <f t="shared" si="19"/>
        <v>0</v>
      </c>
      <c r="BL190" s="14" t="s">
        <v>256</v>
      </c>
      <c r="BM190" s="196" t="s">
        <v>341</v>
      </c>
    </row>
    <row r="191" spans="1:65" s="2" customFormat="1" ht="16.5" customHeight="1">
      <c r="A191" s="31"/>
      <c r="B191" s="32"/>
      <c r="C191" s="184" t="s">
        <v>354</v>
      </c>
      <c r="D191" s="184" t="s">
        <v>189</v>
      </c>
      <c r="E191" s="185" t="s">
        <v>343</v>
      </c>
      <c r="F191" s="186" t="s">
        <v>344</v>
      </c>
      <c r="G191" s="187" t="s">
        <v>192</v>
      </c>
      <c r="H191" s="188">
        <v>2</v>
      </c>
      <c r="I191" s="189"/>
      <c r="J191" s="190">
        <f t="shared" si="10"/>
        <v>0</v>
      </c>
      <c r="K191" s="191"/>
      <c r="L191" s="36"/>
      <c r="M191" s="192" t="s">
        <v>1</v>
      </c>
      <c r="N191" s="193" t="s">
        <v>44</v>
      </c>
      <c r="O191" s="68"/>
      <c r="P191" s="194">
        <f t="shared" si="11"/>
        <v>0</v>
      </c>
      <c r="Q191" s="194">
        <v>0.00017</v>
      </c>
      <c r="R191" s="194">
        <f t="shared" si="12"/>
        <v>0.00034</v>
      </c>
      <c r="S191" s="194">
        <v>0</v>
      </c>
      <c r="T191" s="195">
        <f t="shared" si="1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256</v>
      </c>
      <c r="AT191" s="196" t="s">
        <v>189</v>
      </c>
      <c r="AU191" s="196" t="s">
        <v>89</v>
      </c>
      <c r="AY191" s="14" t="s">
        <v>186</v>
      </c>
      <c r="BE191" s="197">
        <f t="shared" si="14"/>
        <v>0</v>
      </c>
      <c r="BF191" s="197">
        <f t="shared" si="15"/>
        <v>0</v>
      </c>
      <c r="BG191" s="197">
        <f t="shared" si="16"/>
        <v>0</v>
      </c>
      <c r="BH191" s="197">
        <f t="shared" si="17"/>
        <v>0</v>
      </c>
      <c r="BI191" s="197">
        <f t="shared" si="18"/>
        <v>0</v>
      </c>
      <c r="BJ191" s="14" t="s">
        <v>87</v>
      </c>
      <c r="BK191" s="197">
        <f t="shared" si="19"/>
        <v>0</v>
      </c>
      <c r="BL191" s="14" t="s">
        <v>256</v>
      </c>
      <c r="BM191" s="196" t="s">
        <v>345</v>
      </c>
    </row>
    <row r="192" spans="1:65" s="2" customFormat="1" ht="16.5" customHeight="1">
      <c r="A192" s="31"/>
      <c r="B192" s="32"/>
      <c r="C192" s="184" t="s">
        <v>358</v>
      </c>
      <c r="D192" s="184" t="s">
        <v>189</v>
      </c>
      <c r="E192" s="185" t="s">
        <v>347</v>
      </c>
      <c r="F192" s="186" t="s">
        <v>348</v>
      </c>
      <c r="G192" s="187" t="s">
        <v>308</v>
      </c>
      <c r="H192" s="188">
        <v>25</v>
      </c>
      <c r="I192" s="189"/>
      <c r="J192" s="190">
        <f t="shared" si="10"/>
        <v>0</v>
      </c>
      <c r="K192" s="191"/>
      <c r="L192" s="36"/>
      <c r="M192" s="192" t="s">
        <v>1</v>
      </c>
      <c r="N192" s="193" t="s">
        <v>44</v>
      </c>
      <c r="O192" s="68"/>
      <c r="P192" s="194">
        <f t="shared" si="11"/>
        <v>0</v>
      </c>
      <c r="Q192" s="194">
        <v>0</v>
      </c>
      <c r="R192" s="194">
        <f t="shared" si="12"/>
        <v>0</v>
      </c>
      <c r="S192" s="194">
        <v>0</v>
      </c>
      <c r="T192" s="195">
        <f t="shared" si="1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256</v>
      </c>
      <c r="AT192" s="196" t="s">
        <v>189</v>
      </c>
      <c r="AU192" s="196" t="s">
        <v>89</v>
      </c>
      <c r="AY192" s="14" t="s">
        <v>186</v>
      </c>
      <c r="BE192" s="197">
        <f t="shared" si="14"/>
        <v>0</v>
      </c>
      <c r="BF192" s="197">
        <f t="shared" si="15"/>
        <v>0</v>
      </c>
      <c r="BG192" s="197">
        <f t="shared" si="16"/>
        <v>0</v>
      </c>
      <c r="BH192" s="197">
        <f t="shared" si="17"/>
        <v>0</v>
      </c>
      <c r="BI192" s="197">
        <f t="shared" si="18"/>
        <v>0</v>
      </c>
      <c r="BJ192" s="14" t="s">
        <v>87</v>
      </c>
      <c r="BK192" s="197">
        <f t="shared" si="19"/>
        <v>0</v>
      </c>
      <c r="BL192" s="14" t="s">
        <v>256</v>
      </c>
      <c r="BM192" s="196" t="s">
        <v>349</v>
      </c>
    </row>
    <row r="193" spans="1:65" s="2" customFormat="1" ht="16.5" customHeight="1">
      <c r="A193" s="31"/>
      <c r="B193" s="32"/>
      <c r="C193" s="184" t="s">
        <v>364</v>
      </c>
      <c r="D193" s="184" t="s">
        <v>189</v>
      </c>
      <c r="E193" s="185" t="s">
        <v>351</v>
      </c>
      <c r="F193" s="186" t="s">
        <v>352</v>
      </c>
      <c r="G193" s="187" t="s">
        <v>270</v>
      </c>
      <c r="H193" s="188">
        <v>0.016</v>
      </c>
      <c r="I193" s="189"/>
      <c r="J193" s="190">
        <f t="shared" si="10"/>
        <v>0</v>
      </c>
      <c r="K193" s="191"/>
      <c r="L193" s="36"/>
      <c r="M193" s="192" t="s">
        <v>1</v>
      </c>
      <c r="N193" s="193" t="s">
        <v>44</v>
      </c>
      <c r="O193" s="68"/>
      <c r="P193" s="194">
        <f t="shared" si="11"/>
        <v>0</v>
      </c>
      <c r="Q193" s="194">
        <v>0</v>
      </c>
      <c r="R193" s="194">
        <f t="shared" si="12"/>
        <v>0</v>
      </c>
      <c r="S193" s="194">
        <v>0</v>
      </c>
      <c r="T193" s="195">
        <f t="shared" si="1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256</v>
      </c>
      <c r="AT193" s="196" t="s">
        <v>189</v>
      </c>
      <c r="AU193" s="196" t="s">
        <v>89</v>
      </c>
      <c r="AY193" s="14" t="s">
        <v>186</v>
      </c>
      <c r="BE193" s="197">
        <f t="shared" si="14"/>
        <v>0</v>
      </c>
      <c r="BF193" s="197">
        <f t="shared" si="15"/>
        <v>0</v>
      </c>
      <c r="BG193" s="197">
        <f t="shared" si="16"/>
        <v>0</v>
      </c>
      <c r="BH193" s="197">
        <f t="shared" si="17"/>
        <v>0</v>
      </c>
      <c r="BI193" s="197">
        <f t="shared" si="18"/>
        <v>0</v>
      </c>
      <c r="BJ193" s="14" t="s">
        <v>87</v>
      </c>
      <c r="BK193" s="197">
        <f t="shared" si="19"/>
        <v>0</v>
      </c>
      <c r="BL193" s="14" t="s">
        <v>256</v>
      </c>
      <c r="BM193" s="196" t="s">
        <v>353</v>
      </c>
    </row>
    <row r="194" spans="1:65" s="2" customFormat="1" ht="16.5" customHeight="1">
      <c r="A194" s="31"/>
      <c r="B194" s="32"/>
      <c r="C194" s="184" t="s">
        <v>368</v>
      </c>
      <c r="D194" s="184" t="s">
        <v>189</v>
      </c>
      <c r="E194" s="185" t="s">
        <v>355</v>
      </c>
      <c r="F194" s="186" t="s">
        <v>356</v>
      </c>
      <c r="G194" s="187" t="s">
        <v>270</v>
      </c>
      <c r="H194" s="188">
        <v>0.016</v>
      </c>
      <c r="I194" s="189"/>
      <c r="J194" s="190">
        <f t="shared" si="10"/>
        <v>0</v>
      </c>
      <c r="K194" s="191"/>
      <c r="L194" s="36"/>
      <c r="M194" s="192" t="s">
        <v>1</v>
      </c>
      <c r="N194" s="193" t="s">
        <v>44</v>
      </c>
      <c r="O194" s="68"/>
      <c r="P194" s="194">
        <f t="shared" si="11"/>
        <v>0</v>
      </c>
      <c r="Q194" s="194">
        <v>0</v>
      </c>
      <c r="R194" s="194">
        <f t="shared" si="12"/>
        <v>0</v>
      </c>
      <c r="S194" s="194">
        <v>0</v>
      </c>
      <c r="T194" s="195">
        <f t="shared" si="1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256</v>
      </c>
      <c r="AT194" s="196" t="s">
        <v>189</v>
      </c>
      <c r="AU194" s="196" t="s">
        <v>89</v>
      </c>
      <c r="AY194" s="14" t="s">
        <v>186</v>
      </c>
      <c r="BE194" s="197">
        <f t="shared" si="14"/>
        <v>0</v>
      </c>
      <c r="BF194" s="197">
        <f t="shared" si="15"/>
        <v>0</v>
      </c>
      <c r="BG194" s="197">
        <f t="shared" si="16"/>
        <v>0</v>
      </c>
      <c r="BH194" s="197">
        <f t="shared" si="17"/>
        <v>0</v>
      </c>
      <c r="BI194" s="197">
        <f t="shared" si="18"/>
        <v>0</v>
      </c>
      <c r="BJ194" s="14" t="s">
        <v>87</v>
      </c>
      <c r="BK194" s="197">
        <f t="shared" si="19"/>
        <v>0</v>
      </c>
      <c r="BL194" s="14" t="s">
        <v>256</v>
      </c>
      <c r="BM194" s="196" t="s">
        <v>357</v>
      </c>
    </row>
    <row r="195" spans="1:65" s="2" customFormat="1" ht="16.5" customHeight="1">
      <c r="A195" s="31"/>
      <c r="B195" s="32"/>
      <c r="C195" s="184" t="s">
        <v>373</v>
      </c>
      <c r="D195" s="184" t="s">
        <v>189</v>
      </c>
      <c r="E195" s="185" t="s">
        <v>359</v>
      </c>
      <c r="F195" s="186" t="s">
        <v>360</v>
      </c>
      <c r="G195" s="187" t="s">
        <v>270</v>
      </c>
      <c r="H195" s="188">
        <v>0.016</v>
      </c>
      <c r="I195" s="189"/>
      <c r="J195" s="190">
        <f t="shared" si="10"/>
        <v>0</v>
      </c>
      <c r="K195" s="191"/>
      <c r="L195" s="36"/>
      <c r="M195" s="192" t="s">
        <v>1</v>
      </c>
      <c r="N195" s="193" t="s">
        <v>44</v>
      </c>
      <c r="O195" s="68"/>
      <c r="P195" s="194">
        <f t="shared" si="11"/>
        <v>0</v>
      </c>
      <c r="Q195" s="194">
        <v>0</v>
      </c>
      <c r="R195" s="194">
        <f t="shared" si="12"/>
        <v>0</v>
      </c>
      <c r="S195" s="194">
        <v>0</v>
      </c>
      <c r="T195" s="195">
        <f t="shared" si="1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256</v>
      </c>
      <c r="AT195" s="196" t="s">
        <v>189</v>
      </c>
      <c r="AU195" s="196" t="s">
        <v>89</v>
      </c>
      <c r="AY195" s="14" t="s">
        <v>186</v>
      </c>
      <c r="BE195" s="197">
        <f t="shared" si="14"/>
        <v>0</v>
      </c>
      <c r="BF195" s="197">
        <f t="shared" si="15"/>
        <v>0</v>
      </c>
      <c r="BG195" s="197">
        <f t="shared" si="16"/>
        <v>0</v>
      </c>
      <c r="BH195" s="197">
        <f t="shared" si="17"/>
        <v>0</v>
      </c>
      <c r="BI195" s="197">
        <f t="shared" si="18"/>
        <v>0</v>
      </c>
      <c r="BJ195" s="14" t="s">
        <v>87</v>
      </c>
      <c r="BK195" s="197">
        <f t="shared" si="19"/>
        <v>0</v>
      </c>
      <c r="BL195" s="14" t="s">
        <v>256</v>
      </c>
      <c r="BM195" s="196" t="s">
        <v>361</v>
      </c>
    </row>
    <row r="196" spans="2:63" s="12" customFormat="1" ht="22.9" customHeight="1">
      <c r="B196" s="168"/>
      <c r="C196" s="169"/>
      <c r="D196" s="170" t="s">
        <v>78</v>
      </c>
      <c r="E196" s="182" t="s">
        <v>362</v>
      </c>
      <c r="F196" s="182" t="s">
        <v>363</v>
      </c>
      <c r="G196" s="169"/>
      <c r="H196" s="169"/>
      <c r="I196" s="172"/>
      <c r="J196" s="183">
        <f>BK196</f>
        <v>0</v>
      </c>
      <c r="K196" s="169"/>
      <c r="L196" s="174"/>
      <c r="M196" s="175"/>
      <c r="N196" s="176"/>
      <c r="O196" s="176"/>
      <c r="P196" s="177">
        <f>SUM(P197:P211)</f>
        <v>0</v>
      </c>
      <c r="Q196" s="176"/>
      <c r="R196" s="177">
        <f>SUM(R197:R211)</f>
        <v>0.06545000000000001</v>
      </c>
      <c r="S196" s="176"/>
      <c r="T196" s="178">
        <f>SUM(T197:T211)</f>
        <v>0.04419</v>
      </c>
      <c r="AR196" s="179" t="s">
        <v>89</v>
      </c>
      <c r="AT196" s="180" t="s">
        <v>78</v>
      </c>
      <c r="AU196" s="180" t="s">
        <v>87</v>
      </c>
      <c r="AY196" s="179" t="s">
        <v>186</v>
      </c>
      <c r="BK196" s="181">
        <f>SUM(BK197:BK211)</f>
        <v>0</v>
      </c>
    </row>
    <row r="197" spans="1:65" s="2" customFormat="1" ht="16.5" customHeight="1">
      <c r="A197" s="31"/>
      <c r="B197" s="32"/>
      <c r="C197" s="184" t="s">
        <v>377</v>
      </c>
      <c r="D197" s="184" t="s">
        <v>189</v>
      </c>
      <c r="E197" s="185" t="s">
        <v>365</v>
      </c>
      <c r="F197" s="186" t="s">
        <v>366</v>
      </c>
      <c r="G197" s="187" t="s">
        <v>308</v>
      </c>
      <c r="H197" s="188">
        <v>20</v>
      </c>
      <c r="I197" s="189"/>
      <c r="J197" s="190">
        <f aca="true" t="shared" si="20" ref="J197:J211">ROUND(I197*H197,1)</f>
        <v>0</v>
      </c>
      <c r="K197" s="191"/>
      <c r="L197" s="36"/>
      <c r="M197" s="192" t="s">
        <v>1</v>
      </c>
      <c r="N197" s="193" t="s">
        <v>44</v>
      </c>
      <c r="O197" s="68"/>
      <c r="P197" s="194">
        <f aca="true" t="shared" si="21" ref="P197:P211">O197*H197</f>
        <v>0</v>
      </c>
      <c r="Q197" s="194">
        <v>0</v>
      </c>
      <c r="R197" s="194">
        <f aca="true" t="shared" si="22" ref="R197:R211">Q197*H197</f>
        <v>0</v>
      </c>
      <c r="S197" s="194">
        <v>0.00213</v>
      </c>
      <c r="T197" s="195">
        <f aca="true" t="shared" si="23" ref="T197:T211">S197*H197</f>
        <v>0.0426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256</v>
      </c>
      <c r="AT197" s="196" t="s">
        <v>189</v>
      </c>
      <c r="AU197" s="196" t="s">
        <v>89</v>
      </c>
      <c r="AY197" s="14" t="s">
        <v>186</v>
      </c>
      <c r="BE197" s="197">
        <f aca="true" t="shared" si="24" ref="BE197:BE211">IF(N197="základní",J197,0)</f>
        <v>0</v>
      </c>
      <c r="BF197" s="197">
        <f aca="true" t="shared" si="25" ref="BF197:BF211">IF(N197="snížená",J197,0)</f>
        <v>0</v>
      </c>
      <c r="BG197" s="197">
        <f aca="true" t="shared" si="26" ref="BG197:BG211">IF(N197="zákl. přenesená",J197,0)</f>
        <v>0</v>
      </c>
      <c r="BH197" s="197">
        <f aca="true" t="shared" si="27" ref="BH197:BH211">IF(N197="sníž. přenesená",J197,0)</f>
        <v>0</v>
      </c>
      <c r="BI197" s="197">
        <f aca="true" t="shared" si="28" ref="BI197:BI211">IF(N197="nulová",J197,0)</f>
        <v>0</v>
      </c>
      <c r="BJ197" s="14" t="s">
        <v>87</v>
      </c>
      <c r="BK197" s="197">
        <f aca="true" t="shared" si="29" ref="BK197:BK211">ROUND(I197*H197,1)</f>
        <v>0</v>
      </c>
      <c r="BL197" s="14" t="s">
        <v>256</v>
      </c>
      <c r="BM197" s="196" t="s">
        <v>367</v>
      </c>
    </row>
    <row r="198" spans="1:65" s="2" customFormat="1" ht="16.5" customHeight="1">
      <c r="A198" s="31"/>
      <c r="B198" s="32"/>
      <c r="C198" s="184" t="s">
        <v>381</v>
      </c>
      <c r="D198" s="184" t="s">
        <v>189</v>
      </c>
      <c r="E198" s="185" t="s">
        <v>369</v>
      </c>
      <c r="F198" s="186" t="s">
        <v>370</v>
      </c>
      <c r="G198" s="187" t="s">
        <v>371</v>
      </c>
      <c r="H198" s="188">
        <v>2</v>
      </c>
      <c r="I198" s="189"/>
      <c r="J198" s="190">
        <f t="shared" si="20"/>
        <v>0</v>
      </c>
      <c r="K198" s="191"/>
      <c r="L198" s="36"/>
      <c r="M198" s="192" t="s">
        <v>1</v>
      </c>
      <c r="N198" s="193" t="s">
        <v>44</v>
      </c>
      <c r="O198" s="68"/>
      <c r="P198" s="194">
        <f t="shared" si="21"/>
        <v>0</v>
      </c>
      <c r="Q198" s="194">
        <v>0.00524</v>
      </c>
      <c r="R198" s="194">
        <f t="shared" si="22"/>
        <v>0.01048</v>
      </c>
      <c r="S198" s="194">
        <v>0</v>
      </c>
      <c r="T198" s="195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256</v>
      </c>
      <c r="AT198" s="196" t="s">
        <v>189</v>
      </c>
      <c r="AU198" s="196" t="s">
        <v>89</v>
      </c>
      <c r="AY198" s="14" t="s">
        <v>186</v>
      </c>
      <c r="BE198" s="197">
        <f t="shared" si="24"/>
        <v>0</v>
      </c>
      <c r="BF198" s="197">
        <f t="shared" si="25"/>
        <v>0</v>
      </c>
      <c r="BG198" s="197">
        <f t="shared" si="26"/>
        <v>0</v>
      </c>
      <c r="BH198" s="197">
        <f t="shared" si="27"/>
        <v>0</v>
      </c>
      <c r="BI198" s="197">
        <f t="shared" si="28"/>
        <v>0</v>
      </c>
      <c r="BJ198" s="14" t="s">
        <v>87</v>
      </c>
      <c r="BK198" s="197">
        <f t="shared" si="29"/>
        <v>0</v>
      </c>
      <c r="BL198" s="14" t="s">
        <v>256</v>
      </c>
      <c r="BM198" s="196" t="s">
        <v>372</v>
      </c>
    </row>
    <row r="199" spans="1:65" s="2" customFormat="1" ht="16.5" customHeight="1">
      <c r="A199" s="31"/>
      <c r="B199" s="32"/>
      <c r="C199" s="184" t="s">
        <v>385</v>
      </c>
      <c r="D199" s="184" t="s">
        <v>189</v>
      </c>
      <c r="E199" s="185" t="s">
        <v>374</v>
      </c>
      <c r="F199" s="186" t="s">
        <v>375</v>
      </c>
      <c r="G199" s="187" t="s">
        <v>192</v>
      </c>
      <c r="H199" s="188">
        <v>2</v>
      </c>
      <c r="I199" s="189"/>
      <c r="J199" s="190">
        <f t="shared" si="20"/>
        <v>0</v>
      </c>
      <c r="K199" s="191"/>
      <c r="L199" s="36"/>
      <c r="M199" s="192" t="s">
        <v>1</v>
      </c>
      <c r="N199" s="193" t="s">
        <v>44</v>
      </c>
      <c r="O199" s="68"/>
      <c r="P199" s="194">
        <f t="shared" si="21"/>
        <v>0</v>
      </c>
      <c r="Q199" s="194">
        <v>0.0012</v>
      </c>
      <c r="R199" s="194">
        <f t="shared" si="22"/>
        <v>0.0024</v>
      </c>
      <c r="S199" s="194">
        <v>0</v>
      </c>
      <c r="T199" s="195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256</v>
      </c>
      <c r="AT199" s="196" t="s">
        <v>189</v>
      </c>
      <c r="AU199" s="196" t="s">
        <v>89</v>
      </c>
      <c r="AY199" s="14" t="s">
        <v>186</v>
      </c>
      <c r="BE199" s="197">
        <f t="shared" si="24"/>
        <v>0</v>
      </c>
      <c r="BF199" s="197">
        <f t="shared" si="25"/>
        <v>0</v>
      </c>
      <c r="BG199" s="197">
        <f t="shared" si="26"/>
        <v>0</v>
      </c>
      <c r="BH199" s="197">
        <f t="shared" si="27"/>
        <v>0</v>
      </c>
      <c r="BI199" s="197">
        <f t="shared" si="28"/>
        <v>0</v>
      </c>
      <c r="BJ199" s="14" t="s">
        <v>87</v>
      </c>
      <c r="BK199" s="197">
        <f t="shared" si="29"/>
        <v>0</v>
      </c>
      <c r="BL199" s="14" t="s">
        <v>256</v>
      </c>
      <c r="BM199" s="196" t="s">
        <v>376</v>
      </c>
    </row>
    <row r="200" spans="1:65" s="2" customFormat="1" ht="16.5" customHeight="1">
      <c r="A200" s="31"/>
      <c r="B200" s="32"/>
      <c r="C200" s="184" t="s">
        <v>389</v>
      </c>
      <c r="D200" s="184" t="s">
        <v>189</v>
      </c>
      <c r="E200" s="185" t="s">
        <v>378</v>
      </c>
      <c r="F200" s="186" t="s">
        <v>379</v>
      </c>
      <c r="G200" s="187" t="s">
        <v>308</v>
      </c>
      <c r="H200" s="188">
        <v>45</v>
      </c>
      <c r="I200" s="189"/>
      <c r="J200" s="190">
        <f t="shared" si="20"/>
        <v>0</v>
      </c>
      <c r="K200" s="191"/>
      <c r="L200" s="36"/>
      <c r="M200" s="192" t="s">
        <v>1</v>
      </c>
      <c r="N200" s="193" t="s">
        <v>44</v>
      </c>
      <c r="O200" s="68"/>
      <c r="P200" s="194">
        <f t="shared" si="21"/>
        <v>0</v>
      </c>
      <c r="Q200" s="194">
        <v>0.00084</v>
      </c>
      <c r="R200" s="194">
        <f t="shared" si="22"/>
        <v>0.0378</v>
      </c>
      <c r="S200" s="194">
        <v>0</v>
      </c>
      <c r="T200" s="195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256</v>
      </c>
      <c r="AT200" s="196" t="s">
        <v>189</v>
      </c>
      <c r="AU200" s="196" t="s">
        <v>89</v>
      </c>
      <c r="AY200" s="14" t="s">
        <v>186</v>
      </c>
      <c r="BE200" s="197">
        <f t="shared" si="24"/>
        <v>0</v>
      </c>
      <c r="BF200" s="197">
        <f t="shared" si="25"/>
        <v>0</v>
      </c>
      <c r="BG200" s="197">
        <f t="shared" si="26"/>
        <v>0</v>
      </c>
      <c r="BH200" s="197">
        <f t="shared" si="27"/>
        <v>0</v>
      </c>
      <c r="BI200" s="197">
        <f t="shared" si="28"/>
        <v>0</v>
      </c>
      <c r="BJ200" s="14" t="s">
        <v>87</v>
      </c>
      <c r="BK200" s="197">
        <f t="shared" si="29"/>
        <v>0</v>
      </c>
      <c r="BL200" s="14" t="s">
        <v>256</v>
      </c>
      <c r="BM200" s="196" t="s">
        <v>380</v>
      </c>
    </row>
    <row r="201" spans="1:65" s="2" customFormat="1" ht="16.5" customHeight="1">
      <c r="A201" s="31"/>
      <c r="B201" s="32"/>
      <c r="C201" s="184" t="s">
        <v>393</v>
      </c>
      <c r="D201" s="184" t="s">
        <v>189</v>
      </c>
      <c r="E201" s="185" t="s">
        <v>390</v>
      </c>
      <c r="F201" s="186" t="s">
        <v>391</v>
      </c>
      <c r="G201" s="187" t="s">
        <v>192</v>
      </c>
      <c r="H201" s="188">
        <v>10</v>
      </c>
      <c r="I201" s="189"/>
      <c r="J201" s="190">
        <f t="shared" si="20"/>
        <v>0</v>
      </c>
      <c r="K201" s="191"/>
      <c r="L201" s="36"/>
      <c r="M201" s="192" t="s">
        <v>1</v>
      </c>
      <c r="N201" s="193" t="s">
        <v>44</v>
      </c>
      <c r="O201" s="68"/>
      <c r="P201" s="194">
        <f t="shared" si="21"/>
        <v>0</v>
      </c>
      <c r="Q201" s="194">
        <v>8E-05</v>
      </c>
      <c r="R201" s="194">
        <f t="shared" si="22"/>
        <v>0.0008</v>
      </c>
      <c r="S201" s="194">
        <v>0</v>
      </c>
      <c r="T201" s="195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256</v>
      </c>
      <c r="AT201" s="196" t="s">
        <v>189</v>
      </c>
      <c r="AU201" s="196" t="s">
        <v>89</v>
      </c>
      <c r="AY201" s="14" t="s">
        <v>186</v>
      </c>
      <c r="BE201" s="197">
        <f t="shared" si="24"/>
        <v>0</v>
      </c>
      <c r="BF201" s="197">
        <f t="shared" si="25"/>
        <v>0</v>
      </c>
      <c r="BG201" s="197">
        <f t="shared" si="26"/>
        <v>0</v>
      </c>
      <c r="BH201" s="197">
        <f t="shared" si="27"/>
        <v>0</v>
      </c>
      <c r="BI201" s="197">
        <f t="shared" si="28"/>
        <v>0</v>
      </c>
      <c r="BJ201" s="14" t="s">
        <v>87</v>
      </c>
      <c r="BK201" s="197">
        <f t="shared" si="29"/>
        <v>0</v>
      </c>
      <c r="BL201" s="14" t="s">
        <v>256</v>
      </c>
      <c r="BM201" s="196" t="s">
        <v>392</v>
      </c>
    </row>
    <row r="202" spans="1:65" s="2" customFormat="1" ht="21.75" customHeight="1">
      <c r="A202" s="31"/>
      <c r="B202" s="32"/>
      <c r="C202" s="184" t="s">
        <v>397</v>
      </c>
      <c r="D202" s="184" t="s">
        <v>189</v>
      </c>
      <c r="E202" s="185" t="s">
        <v>394</v>
      </c>
      <c r="F202" s="186" t="s">
        <v>395</v>
      </c>
      <c r="G202" s="187" t="s">
        <v>308</v>
      </c>
      <c r="H202" s="188">
        <v>45</v>
      </c>
      <c r="I202" s="189"/>
      <c r="J202" s="190">
        <f t="shared" si="20"/>
        <v>0</v>
      </c>
      <c r="K202" s="191"/>
      <c r="L202" s="36"/>
      <c r="M202" s="192" t="s">
        <v>1</v>
      </c>
      <c r="N202" s="193" t="s">
        <v>44</v>
      </c>
      <c r="O202" s="68"/>
      <c r="P202" s="194">
        <f t="shared" si="21"/>
        <v>0</v>
      </c>
      <c r="Q202" s="194">
        <v>5E-05</v>
      </c>
      <c r="R202" s="194">
        <f t="shared" si="22"/>
        <v>0.0022500000000000003</v>
      </c>
      <c r="S202" s="194">
        <v>0</v>
      </c>
      <c r="T202" s="195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256</v>
      </c>
      <c r="AT202" s="196" t="s">
        <v>189</v>
      </c>
      <c r="AU202" s="196" t="s">
        <v>89</v>
      </c>
      <c r="AY202" s="14" t="s">
        <v>186</v>
      </c>
      <c r="BE202" s="197">
        <f t="shared" si="24"/>
        <v>0</v>
      </c>
      <c r="BF202" s="197">
        <f t="shared" si="25"/>
        <v>0</v>
      </c>
      <c r="BG202" s="197">
        <f t="shared" si="26"/>
        <v>0</v>
      </c>
      <c r="BH202" s="197">
        <f t="shared" si="27"/>
        <v>0</v>
      </c>
      <c r="BI202" s="197">
        <f t="shared" si="28"/>
        <v>0</v>
      </c>
      <c r="BJ202" s="14" t="s">
        <v>87</v>
      </c>
      <c r="BK202" s="197">
        <f t="shared" si="29"/>
        <v>0</v>
      </c>
      <c r="BL202" s="14" t="s">
        <v>256</v>
      </c>
      <c r="BM202" s="196" t="s">
        <v>396</v>
      </c>
    </row>
    <row r="203" spans="1:65" s="2" customFormat="1" ht="16.5" customHeight="1">
      <c r="A203" s="31"/>
      <c r="B203" s="32"/>
      <c r="C203" s="184" t="s">
        <v>401</v>
      </c>
      <c r="D203" s="184" t="s">
        <v>189</v>
      </c>
      <c r="E203" s="185" t="s">
        <v>402</v>
      </c>
      <c r="F203" s="186" t="s">
        <v>403</v>
      </c>
      <c r="G203" s="187" t="s">
        <v>192</v>
      </c>
      <c r="H203" s="188">
        <v>23</v>
      </c>
      <c r="I203" s="189"/>
      <c r="J203" s="190">
        <f t="shared" si="20"/>
        <v>0</v>
      </c>
      <c r="K203" s="191"/>
      <c r="L203" s="36"/>
      <c r="M203" s="192" t="s">
        <v>1</v>
      </c>
      <c r="N203" s="193" t="s">
        <v>44</v>
      </c>
      <c r="O203" s="68"/>
      <c r="P203" s="194">
        <f t="shared" si="21"/>
        <v>0</v>
      </c>
      <c r="Q203" s="194">
        <v>0</v>
      </c>
      <c r="R203" s="194">
        <f t="shared" si="22"/>
        <v>0</v>
      </c>
      <c r="S203" s="194">
        <v>0</v>
      </c>
      <c r="T203" s="195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256</v>
      </c>
      <c r="AT203" s="196" t="s">
        <v>189</v>
      </c>
      <c r="AU203" s="196" t="s">
        <v>89</v>
      </c>
      <c r="AY203" s="14" t="s">
        <v>186</v>
      </c>
      <c r="BE203" s="197">
        <f t="shared" si="24"/>
        <v>0</v>
      </c>
      <c r="BF203" s="197">
        <f t="shared" si="25"/>
        <v>0</v>
      </c>
      <c r="BG203" s="197">
        <f t="shared" si="26"/>
        <v>0</v>
      </c>
      <c r="BH203" s="197">
        <f t="shared" si="27"/>
        <v>0</v>
      </c>
      <c r="BI203" s="197">
        <f t="shared" si="28"/>
        <v>0</v>
      </c>
      <c r="BJ203" s="14" t="s">
        <v>87</v>
      </c>
      <c r="BK203" s="197">
        <f t="shared" si="29"/>
        <v>0</v>
      </c>
      <c r="BL203" s="14" t="s">
        <v>256</v>
      </c>
      <c r="BM203" s="196" t="s">
        <v>404</v>
      </c>
    </row>
    <row r="204" spans="1:65" s="2" customFormat="1" ht="16.5" customHeight="1">
      <c r="A204" s="31"/>
      <c r="B204" s="32"/>
      <c r="C204" s="184" t="s">
        <v>405</v>
      </c>
      <c r="D204" s="184" t="s">
        <v>189</v>
      </c>
      <c r="E204" s="185" t="s">
        <v>406</v>
      </c>
      <c r="F204" s="186" t="s">
        <v>407</v>
      </c>
      <c r="G204" s="187" t="s">
        <v>192</v>
      </c>
      <c r="H204" s="188">
        <v>2</v>
      </c>
      <c r="I204" s="189"/>
      <c r="J204" s="190">
        <f t="shared" si="20"/>
        <v>0</v>
      </c>
      <c r="K204" s="191"/>
      <c r="L204" s="36"/>
      <c r="M204" s="192" t="s">
        <v>1</v>
      </c>
      <c r="N204" s="193" t="s">
        <v>44</v>
      </c>
      <c r="O204" s="68"/>
      <c r="P204" s="194">
        <f t="shared" si="21"/>
        <v>0</v>
      </c>
      <c r="Q204" s="194">
        <v>0</v>
      </c>
      <c r="R204" s="194">
        <f t="shared" si="22"/>
        <v>0</v>
      </c>
      <c r="S204" s="194">
        <v>0</v>
      </c>
      <c r="T204" s="195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256</v>
      </c>
      <c r="AT204" s="196" t="s">
        <v>189</v>
      </c>
      <c r="AU204" s="196" t="s">
        <v>89</v>
      </c>
      <c r="AY204" s="14" t="s">
        <v>186</v>
      </c>
      <c r="BE204" s="197">
        <f t="shared" si="24"/>
        <v>0</v>
      </c>
      <c r="BF204" s="197">
        <f t="shared" si="25"/>
        <v>0</v>
      </c>
      <c r="BG204" s="197">
        <f t="shared" si="26"/>
        <v>0</v>
      </c>
      <c r="BH204" s="197">
        <f t="shared" si="27"/>
        <v>0</v>
      </c>
      <c r="BI204" s="197">
        <f t="shared" si="28"/>
        <v>0</v>
      </c>
      <c r="BJ204" s="14" t="s">
        <v>87</v>
      </c>
      <c r="BK204" s="197">
        <f t="shared" si="29"/>
        <v>0</v>
      </c>
      <c r="BL204" s="14" t="s">
        <v>256</v>
      </c>
      <c r="BM204" s="196" t="s">
        <v>408</v>
      </c>
    </row>
    <row r="205" spans="1:65" s="2" customFormat="1" ht="16.5" customHeight="1">
      <c r="A205" s="31"/>
      <c r="B205" s="32"/>
      <c r="C205" s="184" t="s">
        <v>409</v>
      </c>
      <c r="D205" s="184" t="s">
        <v>189</v>
      </c>
      <c r="E205" s="185" t="s">
        <v>410</v>
      </c>
      <c r="F205" s="186" t="s">
        <v>411</v>
      </c>
      <c r="G205" s="187" t="s">
        <v>192</v>
      </c>
      <c r="H205" s="188">
        <v>16</v>
      </c>
      <c r="I205" s="189"/>
      <c r="J205" s="190">
        <f t="shared" si="20"/>
        <v>0</v>
      </c>
      <c r="K205" s="191"/>
      <c r="L205" s="36"/>
      <c r="M205" s="192" t="s">
        <v>1</v>
      </c>
      <c r="N205" s="193" t="s">
        <v>44</v>
      </c>
      <c r="O205" s="68"/>
      <c r="P205" s="194">
        <f t="shared" si="21"/>
        <v>0</v>
      </c>
      <c r="Q205" s="194">
        <v>0.00017</v>
      </c>
      <c r="R205" s="194">
        <f t="shared" si="22"/>
        <v>0.00272</v>
      </c>
      <c r="S205" s="194">
        <v>0</v>
      </c>
      <c r="T205" s="195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256</v>
      </c>
      <c r="AT205" s="196" t="s">
        <v>189</v>
      </c>
      <c r="AU205" s="196" t="s">
        <v>89</v>
      </c>
      <c r="AY205" s="14" t="s">
        <v>186</v>
      </c>
      <c r="BE205" s="197">
        <f t="shared" si="24"/>
        <v>0</v>
      </c>
      <c r="BF205" s="197">
        <f t="shared" si="25"/>
        <v>0</v>
      </c>
      <c r="BG205" s="197">
        <f t="shared" si="26"/>
        <v>0</v>
      </c>
      <c r="BH205" s="197">
        <f t="shared" si="27"/>
        <v>0</v>
      </c>
      <c r="BI205" s="197">
        <f t="shared" si="28"/>
        <v>0</v>
      </c>
      <c r="BJ205" s="14" t="s">
        <v>87</v>
      </c>
      <c r="BK205" s="197">
        <f t="shared" si="29"/>
        <v>0</v>
      </c>
      <c r="BL205" s="14" t="s">
        <v>256</v>
      </c>
      <c r="BM205" s="196" t="s">
        <v>412</v>
      </c>
    </row>
    <row r="206" spans="1:65" s="2" customFormat="1" ht="16.5" customHeight="1">
      <c r="A206" s="31"/>
      <c r="B206" s="32"/>
      <c r="C206" s="184" t="s">
        <v>413</v>
      </c>
      <c r="D206" s="184" t="s">
        <v>189</v>
      </c>
      <c r="E206" s="185" t="s">
        <v>414</v>
      </c>
      <c r="F206" s="186" t="s">
        <v>415</v>
      </c>
      <c r="G206" s="187" t="s">
        <v>192</v>
      </c>
      <c r="H206" s="188">
        <v>3</v>
      </c>
      <c r="I206" s="189"/>
      <c r="J206" s="190">
        <f t="shared" si="20"/>
        <v>0</v>
      </c>
      <c r="K206" s="191"/>
      <c r="L206" s="36"/>
      <c r="M206" s="192" t="s">
        <v>1</v>
      </c>
      <c r="N206" s="193" t="s">
        <v>44</v>
      </c>
      <c r="O206" s="68"/>
      <c r="P206" s="194">
        <f t="shared" si="21"/>
        <v>0</v>
      </c>
      <c r="Q206" s="194">
        <v>0</v>
      </c>
      <c r="R206" s="194">
        <f t="shared" si="22"/>
        <v>0</v>
      </c>
      <c r="S206" s="194">
        <v>0.00053</v>
      </c>
      <c r="T206" s="195">
        <f t="shared" si="23"/>
        <v>0.0015899999999999998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256</v>
      </c>
      <c r="AT206" s="196" t="s">
        <v>189</v>
      </c>
      <c r="AU206" s="196" t="s">
        <v>89</v>
      </c>
      <c r="AY206" s="14" t="s">
        <v>186</v>
      </c>
      <c r="BE206" s="197">
        <f t="shared" si="24"/>
        <v>0</v>
      </c>
      <c r="BF206" s="197">
        <f t="shared" si="25"/>
        <v>0</v>
      </c>
      <c r="BG206" s="197">
        <f t="shared" si="26"/>
        <v>0</v>
      </c>
      <c r="BH206" s="197">
        <f t="shared" si="27"/>
        <v>0</v>
      </c>
      <c r="BI206" s="197">
        <f t="shared" si="28"/>
        <v>0</v>
      </c>
      <c r="BJ206" s="14" t="s">
        <v>87</v>
      </c>
      <c r="BK206" s="197">
        <f t="shared" si="29"/>
        <v>0</v>
      </c>
      <c r="BL206" s="14" t="s">
        <v>256</v>
      </c>
      <c r="BM206" s="196" t="s">
        <v>416</v>
      </c>
    </row>
    <row r="207" spans="1:65" s="2" customFormat="1" ht="16.5" customHeight="1">
      <c r="A207" s="31"/>
      <c r="B207" s="32"/>
      <c r="C207" s="184" t="s">
        <v>417</v>
      </c>
      <c r="D207" s="184" t="s">
        <v>189</v>
      </c>
      <c r="E207" s="185" t="s">
        <v>422</v>
      </c>
      <c r="F207" s="186" t="s">
        <v>423</v>
      </c>
      <c r="G207" s="187" t="s">
        <v>308</v>
      </c>
      <c r="H207" s="188">
        <v>45</v>
      </c>
      <c r="I207" s="189"/>
      <c r="J207" s="190">
        <f t="shared" si="20"/>
        <v>0</v>
      </c>
      <c r="K207" s="191"/>
      <c r="L207" s="36"/>
      <c r="M207" s="192" t="s">
        <v>1</v>
      </c>
      <c r="N207" s="193" t="s">
        <v>44</v>
      </c>
      <c r="O207" s="68"/>
      <c r="P207" s="194">
        <f t="shared" si="21"/>
        <v>0</v>
      </c>
      <c r="Q207" s="194">
        <v>0.00019</v>
      </c>
      <c r="R207" s="194">
        <f t="shared" si="22"/>
        <v>0.00855</v>
      </c>
      <c r="S207" s="194">
        <v>0</v>
      </c>
      <c r="T207" s="195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256</v>
      </c>
      <c r="AT207" s="196" t="s">
        <v>189</v>
      </c>
      <c r="AU207" s="196" t="s">
        <v>89</v>
      </c>
      <c r="AY207" s="14" t="s">
        <v>186</v>
      </c>
      <c r="BE207" s="197">
        <f t="shared" si="24"/>
        <v>0</v>
      </c>
      <c r="BF207" s="197">
        <f t="shared" si="25"/>
        <v>0</v>
      </c>
      <c r="BG207" s="197">
        <f t="shared" si="26"/>
        <v>0</v>
      </c>
      <c r="BH207" s="197">
        <f t="shared" si="27"/>
        <v>0</v>
      </c>
      <c r="BI207" s="197">
        <f t="shared" si="28"/>
        <v>0</v>
      </c>
      <c r="BJ207" s="14" t="s">
        <v>87</v>
      </c>
      <c r="BK207" s="197">
        <f t="shared" si="29"/>
        <v>0</v>
      </c>
      <c r="BL207" s="14" t="s">
        <v>256</v>
      </c>
      <c r="BM207" s="196" t="s">
        <v>424</v>
      </c>
    </row>
    <row r="208" spans="1:65" s="2" customFormat="1" ht="16.5" customHeight="1">
      <c r="A208" s="31"/>
      <c r="B208" s="32"/>
      <c r="C208" s="184" t="s">
        <v>421</v>
      </c>
      <c r="D208" s="184" t="s">
        <v>189</v>
      </c>
      <c r="E208" s="185" t="s">
        <v>426</v>
      </c>
      <c r="F208" s="186" t="s">
        <v>427</v>
      </c>
      <c r="G208" s="187" t="s">
        <v>308</v>
      </c>
      <c r="H208" s="188">
        <v>45</v>
      </c>
      <c r="I208" s="189"/>
      <c r="J208" s="190">
        <f t="shared" si="20"/>
        <v>0</v>
      </c>
      <c r="K208" s="191"/>
      <c r="L208" s="36"/>
      <c r="M208" s="192" t="s">
        <v>1</v>
      </c>
      <c r="N208" s="193" t="s">
        <v>44</v>
      </c>
      <c r="O208" s="68"/>
      <c r="P208" s="194">
        <f t="shared" si="21"/>
        <v>0</v>
      </c>
      <c r="Q208" s="194">
        <v>1E-05</v>
      </c>
      <c r="R208" s="194">
        <f t="shared" si="22"/>
        <v>0.00045000000000000004</v>
      </c>
      <c r="S208" s="194">
        <v>0</v>
      </c>
      <c r="T208" s="195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256</v>
      </c>
      <c r="AT208" s="196" t="s">
        <v>189</v>
      </c>
      <c r="AU208" s="196" t="s">
        <v>89</v>
      </c>
      <c r="AY208" s="14" t="s">
        <v>186</v>
      </c>
      <c r="BE208" s="197">
        <f t="shared" si="24"/>
        <v>0</v>
      </c>
      <c r="BF208" s="197">
        <f t="shared" si="25"/>
        <v>0</v>
      </c>
      <c r="BG208" s="197">
        <f t="shared" si="26"/>
        <v>0</v>
      </c>
      <c r="BH208" s="197">
        <f t="shared" si="27"/>
        <v>0</v>
      </c>
      <c r="BI208" s="197">
        <f t="shared" si="28"/>
        <v>0</v>
      </c>
      <c r="BJ208" s="14" t="s">
        <v>87</v>
      </c>
      <c r="BK208" s="197">
        <f t="shared" si="29"/>
        <v>0</v>
      </c>
      <c r="BL208" s="14" t="s">
        <v>256</v>
      </c>
      <c r="BM208" s="196" t="s">
        <v>428</v>
      </c>
    </row>
    <row r="209" spans="1:65" s="2" customFormat="1" ht="16.5" customHeight="1">
      <c r="A209" s="31"/>
      <c r="B209" s="32"/>
      <c r="C209" s="184" t="s">
        <v>425</v>
      </c>
      <c r="D209" s="184" t="s">
        <v>189</v>
      </c>
      <c r="E209" s="185" t="s">
        <v>430</v>
      </c>
      <c r="F209" s="186" t="s">
        <v>431</v>
      </c>
      <c r="G209" s="187" t="s">
        <v>270</v>
      </c>
      <c r="H209" s="188">
        <v>0.065</v>
      </c>
      <c r="I209" s="189"/>
      <c r="J209" s="190">
        <f t="shared" si="20"/>
        <v>0</v>
      </c>
      <c r="K209" s="191"/>
      <c r="L209" s="36"/>
      <c r="M209" s="192" t="s">
        <v>1</v>
      </c>
      <c r="N209" s="193" t="s">
        <v>44</v>
      </c>
      <c r="O209" s="68"/>
      <c r="P209" s="194">
        <f t="shared" si="21"/>
        <v>0</v>
      </c>
      <c r="Q209" s="194">
        <v>0</v>
      </c>
      <c r="R209" s="194">
        <f t="shared" si="22"/>
        <v>0</v>
      </c>
      <c r="S209" s="194">
        <v>0</v>
      </c>
      <c r="T209" s="195">
        <f t="shared" si="2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256</v>
      </c>
      <c r="AT209" s="196" t="s">
        <v>189</v>
      </c>
      <c r="AU209" s="196" t="s">
        <v>89</v>
      </c>
      <c r="AY209" s="14" t="s">
        <v>186</v>
      </c>
      <c r="BE209" s="197">
        <f t="shared" si="24"/>
        <v>0</v>
      </c>
      <c r="BF209" s="197">
        <f t="shared" si="25"/>
        <v>0</v>
      </c>
      <c r="BG209" s="197">
        <f t="shared" si="26"/>
        <v>0</v>
      </c>
      <c r="BH209" s="197">
        <f t="shared" si="27"/>
        <v>0</v>
      </c>
      <c r="BI209" s="197">
        <f t="shared" si="28"/>
        <v>0</v>
      </c>
      <c r="BJ209" s="14" t="s">
        <v>87</v>
      </c>
      <c r="BK209" s="197">
        <f t="shared" si="29"/>
        <v>0</v>
      </c>
      <c r="BL209" s="14" t="s">
        <v>256</v>
      </c>
      <c r="BM209" s="196" t="s">
        <v>432</v>
      </c>
    </row>
    <row r="210" spans="1:65" s="2" customFormat="1" ht="16.5" customHeight="1">
      <c r="A210" s="31"/>
      <c r="B210" s="32"/>
      <c r="C210" s="184" t="s">
        <v>429</v>
      </c>
      <c r="D210" s="184" t="s">
        <v>189</v>
      </c>
      <c r="E210" s="185" t="s">
        <v>434</v>
      </c>
      <c r="F210" s="186" t="s">
        <v>435</v>
      </c>
      <c r="G210" s="187" t="s">
        <v>270</v>
      </c>
      <c r="H210" s="188">
        <v>0.065</v>
      </c>
      <c r="I210" s="189"/>
      <c r="J210" s="190">
        <f t="shared" si="20"/>
        <v>0</v>
      </c>
      <c r="K210" s="191"/>
      <c r="L210" s="36"/>
      <c r="M210" s="192" t="s">
        <v>1</v>
      </c>
      <c r="N210" s="193" t="s">
        <v>44</v>
      </c>
      <c r="O210" s="68"/>
      <c r="P210" s="194">
        <f t="shared" si="21"/>
        <v>0</v>
      </c>
      <c r="Q210" s="194">
        <v>0</v>
      </c>
      <c r="R210" s="194">
        <f t="shared" si="22"/>
        <v>0</v>
      </c>
      <c r="S210" s="194">
        <v>0</v>
      </c>
      <c r="T210" s="195">
        <f t="shared" si="2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256</v>
      </c>
      <c r="AT210" s="196" t="s">
        <v>189</v>
      </c>
      <c r="AU210" s="196" t="s">
        <v>89</v>
      </c>
      <c r="AY210" s="14" t="s">
        <v>186</v>
      </c>
      <c r="BE210" s="197">
        <f t="shared" si="24"/>
        <v>0</v>
      </c>
      <c r="BF210" s="197">
        <f t="shared" si="25"/>
        <v>0</v>
      </c>
      <c r="BG210" s="197">
        <f t="shared" si="26"/>
        <v>0</v>
      </c>
      <c r="BH210" s="197">
        <f t="shared" si="27"/>
        <v>0</v>
      </c>
      <c r="BI210" s="197">
        <f t="shared" si="28"/>
        <v>0</v>
      </c>
      <c r="BJ210" s="14" t="s">
        <v>87</v>
      </c>
      <c r="BK210" s="197">
        <f t="shared" si="29"/>
        <v>0</v>
      </c>
      <c r="BL210" s="14" t="s">
        <v>256</v>
      </c>
      <c r="BM210" s="196" t="s">
        <v>436</v>
      </c>
    </row>
    <row r="211" spans="1:65" s="2" customFormat="1" ht="16.5" customHeight="1">
      <c r="A211" s="31"/>
      <c r="B211" s="32"/>
      <c r="C211" s="184" t="s">
        <v>433</v>
      </c>
      <c r="D211" s="184" t="s">
        <v>189</v>
      </c>
      <c r="E211" s="185" t="s">
        <v>438</v>
      </c>
      <c r="F211" s="186" t="s">
        <v>439</v>
      </c>
      <c r="G211" s="187" t="s">
        <v>270</v>
      </c>
      <c r="H211" s="188">
        <v>0.065</v>
      </c>
      <c r="I211" s="189"/>
      <c r="J211" s="190">
        <f t="shared" si="20"/>
        <v>0</v>
      </c>
      <c r="K211" s="191"/>
      <c r="L211" s="36"/>
      <c r="M211" s="192" t="s">
        <v>1</v>
      </c>
      <c r="N211" s="193" t="s">
        <v>44</v>
      </c>
      <c r="O211" s="68"/>
      <c r="P211" s="194">
        <f t="shared" si="21"/>
        <v>0</v>
      </c>
      <c r="Q211" s="194">
        <v>0</v>
      </c>
      <c r="R211" s="194">
        <f t="shared" si="22"/>
        <v>0</v>
      </c>
      <c r="S211" s="194">
        <v>0</v>
      </c>
      <c r="T211" s="195">
        <f t="shared" si="2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256</v>
      </c>
      <c r="AT211" s="196" t="s">
        <v>189</v>
      </c>
      <c r="AU211" s="196" t="s">
        <v>89</v>
      </c>
      <c r="AY211" s="14" t="s">
        <v>186</v>
      </c>
      <c r="BE211" s="197">
        <f t="shared" si="24"/>
        <v>0</v>
      </c>
      <c r="BF211" s="197">
        <f t="shared" si="25"/>
        <v>0</v>
      </c>
      <c r="BG211" s="197">
        <f t="shared" si="26"/>
        <v>0</v>
      </c>
      <c r="BH211" s="197">
        <f t="shared" si="27"/>
        <v>0</v>
      </c>
      <c r="BI211" s="197">
        <f t="shared" si="28"/>
        <v>0</v>
      </c>
      <c r="BJ211" s="14" t="s">
        <v>87</v>
      </c>
      <c r="BK211" s="197">
        <f t="shared" si="29"/>
        <v>0</v>
      </c>
      <c r="BL211" s="14" t="s">
        <v>256</v>
      </c>
      <c r="BM211" s="196" t="s">
        <v>440</v>
      </c>
    </row>
    <row r="212" spans="2:63" s="12" customFormat="1" ht="22.9" customHeight="1">
      <c r="B212" s="168"/>
      <c r="C212" s="169"/>
      <c r="D212" s="170" t="s">
        <v>78</v>
      </c>
      <c r="E212" s="182" t="s">
        <v>970</v>
      </c>
      <c r="F212" s="182" t="s">
        <v>971</v>
      </c>
      <c r="G212" s="169"/>
      <c r="H212" s="169"/>
      <c r="I212" s="172"/>
      <c r="J212" s="183">
        <f>BK212</f>
        <v>0</v>
      </c>
      <c r="K212" s="169"/>
      <c r="L212" s="174"/>
      <c r="M212" s="175"/>
      <c r="N212" s="176"/>
      <c r="O212" s="176"/>
      <c r="P212" s="177">
        <f>SUM(P213:P215)</f>
        <v>0</v>
      </c>
      <c r="Q212" s="176"/>
      <c r="R212" s="177">
        <f>SUM(R213:R215)</f>
        <v>0.00132</v>
      </c>
      <c r="S212" s="176"/>
      <c r="T212" s="178">
        <f>SUM(T213:T215)</f>
        <v>0.0258</v>
      </c>
      <c r="AR212" s="179" t="s">
        <v>89</v>
      </c>
      <c r="AT212" s="180" t="s">
        <v>78</v>
      </c>
      <c r="AU212" s="180" t="s">
        <v>87</v>
      </c>
      <c r="AY212" s="179" t="s">
        <v>186</v>
      </c>
      <c r="BK212" s="181">
        <f>SUM(BK213:BK215)</f>
        <v>0</v>
      </c>
    </row>
    <row r="213" spans="1:65" s="2" customFormat="1" ht="16.5" customHeight="1">
      <c r="A213" s="31"/>
      <c r="B213" s="32"/>
      <c r="C213" s="184" t="s">
        <v>437</v>
      </c>
      <c r="D213" s="184" t="s">
        <v>189</v>
      </c>
      <c r="E213" s="185" t="s">
        <v>972</v>
      </c>
      <c r="F213" s="186" t="s">
        <v>973</v>
      </c>
      <c r="G213" s="187" t="s">
        <v>308</v>
      </c>
      <c r="H213" s="188">
        <v>12</v>
      </c>
      <c r="I213" s="189"/>
      <c r="J213" s="190">
        <f>ROUND(I213*H213,1)</f>
        <v>0</v>
      </c>
      <c r="K213" s="191"/>
      <c r="L213" s="36"/>
      <c r="M213" s="192" t="s">
        <v>1</v>
      </c>
      <c r="N213" s="193" t="s">
        <v>44</v>
      </c>
      <c r="O213" s="68"/>
      <c r="P213" s="194">
        <f>O213*H213</f>
        <v>0</v>
      </c>
      <c r="Q213" s="194">
        <v>0.00011</v>
      </c>
      <c r="R213" s="194">
        <f>Q213*H213</f>
        <v>0.00132</v>
      </c>
      <c r="S213" s="194">
        <v>0.00215</v>
      </c>
      <c r="T213" s="195">
        <f>S213*H213</f>
        <v>0.0258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256</v>
      </c>
      <c r="AT213" s="196" t="s">
        <v>189</v>
      </c>
      <c r="AU213" s="196" t="s">
        <v>89</v>
      </c>
      <c r="AY213" s="14" t="s">
        <v>186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4" t="s">
        <v>87</v>
      </c>
      <c r="BK213" s="197">
        <f>ROUND(I213*H213,1)</f>
        <v>0</v>
      </c>
      <c r="BL213" s="14" t="s">
        <v>256</v>
      </c>
      <c r="BM213" s="196" t="s">
        <v>974</v>
      </c>
    </row>
    <row r="214" spans="1:65" s="2" customFormat="1" ht="16.5" customHeight="1">
      <c r="A214" s="31"/>
      <c r="B214" s="32"/>
      <c r="C214" s="184" t="s">
        <v>443</v>
      </c>
      <c r="D214" s="184" t="s">
        <v>189</v>
      </c>
      <c r="E214" s="185" t="s">
        <v>975</v>
      </c>
      <c r="F214" s="186" t="s">
        <v>976</v>
      </c>
      <c r="G214" s="187" t="s">
        <v>192</v>
      </c>
      <c r="H214" s="188">
        <v>1</v>
      </c>
      <c r="I214" s="189"/>
      <c r="J214" s="190">
        <f>ROUND(I214*H214,1)</f>
        <v>0</v>
      </c>
      <c r="K214" s="191"/>
      <c r="L214" s="36"/>
      <c r="M214" s="192" t="s">
        <v>1</v>
      </c>
      <c r="N214" s="193" t="s">
        <v>44</v>
      </c>
      <c r="O214" s="68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256</v>
      </c>
      <c r="AT214" s="196" t="s">
        <v>189</v>
      </c>
      <c r="AU214" s="196" t="s">
        <v>89</v>
      </c>
      <c r="AY214" s="14" t="s">
        <v>186</v>
      </c>
      <c r="BE214" s="197">
        <f>IF(N214="základní",J214,0)</f>
        <v>0</v>
      </c>
      <c r="BF214" s="197">
        <f>IF(N214="snížená",J214,0)</f>
        <v>0</v>
      </c>
      <c r="BG214" s="197">
        <f>IF(N214="zákl. přenesená",J214,0)</f>
        <v>0</v>
      </c>
      <c r="BH214" s="197">
        <f>IF(N214="sníž. přenesená",J214,0)</f>
        <v>0</v>
      </c>
      <c r="BI214" s="197">
        <f>IF(N214="nulová",J214,0)</f>
        <v>0</v>
      </c>
      <c r="BJ214" s="14" t="s">
        <v>87</v>
      </c>
      <c r="BK214" s="197">
        <f>ROUND(I214*H214,1)</f>
        <v>0</v>
      </c>
      <c r="BL214" s="14" t="s">
        <v>256</v>
      </c>
      <c r="BM214" s="196" t="s">
        <v>977</v>
      </c>
    </row>
    <row r="215" spans="1:47" s="2" customFormat="1" ht="29.25">
      <c r="A215" s="31"/>
      <c r="B215" s="32"/>
      <c r="C215" s="33"/>
      <c r="D215" s="198" t="s">
        <v>206</v>
      </c>
      <c r="E215" s="33"/>
      <c r="F215" s="199" t="s">
        <v>978</v>
      </c>
      <c r="G215" s="33"/>
      <c r="H215" s="33"/>
      <c r="I215" s="200"/>
      <c r="J215" s="33"/>
      <c r="K215" s="33"/>
      <c r="L215" s="36"/>
      <c r="M215" s="201"/>
      <c r="N215" s="202"/>
      <c r="O215" s="68"/>
      <c r="P215" s="68"/>
      <c r="Q215" s="68"/>
      <c r="R215" s="68"/>
      <c r="S215" s="68"/>
      <c r="T215" s="69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4" t="s">
        <v>206</v>
      </c>
      <c r="AU215" s="14" t="s">
        <v>89</v>
      </c>
    </row>
    <row r="216" spans="2:63" s="12" customFormat="1" ht="22.9" customHeight="1">
      <c r="B216" s="168"/>
      <c r="C216" s="169"/>
      <c r="D216" s="170" t="s">
        <v>78</v>
      </c>
      <c r="E216" s="182" t="s">
        <v>504</v>
      </c>
      <c r="F216" s="182" t="s">
        <v>505</v>
      </c>
      <c r="G216" s="169"/>
      <c r="H216" s="169"/>
      <c r="I216" s="172"/>
      <c r="J216" s="183">
        <f>BK216</f>
        <v>0</v>
      </c>
      <c r="K216" s="169"/>
      <c r="L216" s="174"/>
      <c r="M216" s="175"/>
      <c r="N216" s="176"/>
      <c r="O216" s="176"/>
      <c r="P216" s="177">
        <f>SUM(P217:P225)</f>
        <v>0</v>
      </c>
      <c r="Q216" s="176"/>
      <c r="R216" s="177">
        <f>SUM(R217:R225)</f>
        <v>0.057600000000000005</v>
      </c>
      <c r="S216" s="176"/>
      <c r="T216" s="178">
        <f>SUM(T217:T225)</f>
        <v>0.058</v>
      </c>
      <c r="AR216" s="179" t="s">
        <v>89</v>
      </c>
      <c r="AT216" s="180" t="s">
        <v>78</v>
      </c>
      <c r="AU216" s="180" t="s">
        <v>87</v>
      </c>
      <c r="AY216" s="179" t="s">
        <v>186</v>
      </c>
      <c r="BK216" s="181">
        <f>SUM(BK217:BK225)</f>
        <v>0</v>
      </c>
    </row>
    <row r="217" spans="1:65" s="2" customFormat="1" ht="16.5" customHeight="1">
      <c r="A217" s="31"/>
      <c r="B217" s="32"/>
      <c r="C217" s="184" t="s">
        <v>447</v>
      </c>
      <c r="D217" s="184" t="s">
        <v>189</v>
      </c>
      <c r="E217" s="185" t="s">
        <v>507</v>
      </c>
      <c r="F217" s="186" t="s">
        <v>508</v>
      </c>
      <c r="G217" s="187" t="s">
        <v>308</v>
      </c>
      <c r="H217" s="188">
        <v>20</v>
      </c>
      <c r="I217" s="189"/>
      <c r="J217" s="190">
        <f>ROUND(I217*H217,1)</f>
        <v>0</v>
      </c>
      <c r="K217" s="191"/>
      <c r="L217" s="36"/>
      <c r="M217" s="192" t="s">
        <v>1</v>
      </c>
      <c r="N217" s="193" t="s">
        <v>44</v>
      </c>
      <c r="O217" s="68"/>
      <c r="P217" s="194">
        <f>O217*H217</f>
        <v>0</v>
      </c>
      <c r="Q217" s="194">
        <v>0.00284</v>
      </c>
      <c r="R217" s="194">
        <f>Q217*H217</f>
        <v>0.0568</v>
      </c>
      <c r="S217" s="194">
        <v>0</v>
      </c>
      <c r="T217" s="19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256</v>
      </c>
      <c r="AT217" s="196" t="s">
        <v>189</v>
      </c>
      <c r="AU217" s="196" t="s">
        <v>89</v>
      </c>
      <c r="AY217" s="14" t="s">
        <v>186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4" t="s">
        <v>87</v>
      </c>
      <c r="BK217" s="197">
        <f>ROUND(I217*H217,1)</f>
        <v>0</v>
      </c>
      <c r="BL217" s="14" t="s">
        <v>256</v>
      </c>
      <c r="BM217" s="196" t="s">
        <v>509</v>
      </c>
    </row>
    <row r="218" spans="1:47" s="2" customFormat="1" ht="29.25">
      <c r="A218" s="31"/>
      <c r="B218" s="32"/>
      <c r="C218" s="33"/>
      <c r="D218" s="198" t="s">
        <v>206</v>
      </c>
      <c r="E218" s="33"/>
      <c r="F218" s="199" t="s">
        <v>979</v>
      </c>
      <c r="G218" s="33"/>
      <c r="H218" s="33"/>
      <c r="I218" s="200"/>
      <c r="J218" s="33"/>
      <c r="K218" s="33"/>
      <c r="L218" s="36"/>
      <c r="M218" s="201"/>
      <c r="N218" s="202"/>
      <c r="O218" s="68"/>
      <c r="P218" s="68"/>
      <c r="Q218" s="68"/>
      <c r="R218" s="68"/>
      <c r="S218" s="68"/>
      <c r="T218" s="69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4" t="s">
        <v>206</v>
      </c>
      <c r="AU218" s="14" t="s">
        <v>89</v>
      </c>
    </row>
    <row r="219" spans="1:65" s="2" customFormat="1" ht="16.5" customHeight="1">
      <c r="A219" s="31"/>
      <c r="B219" s="32"/>
      <c r="C219" s="184" t="s">
        <v>452</v>
      </c>
      <c r="D219" s="184" t="s">
        <v>189</v>
      </c>
      <c r="E219" s="185" t="s">
        <v>511</v>
      </c>
      <c r="F219" s="186" t="s">
        <v>512</v>
      </c>
      <c r="G219" s="187" t="s">
        <v>308</v>
      </c>
      <c r="H219" s="188">
        <v>20</v>
      </c>
      <c r="I219" s="189"/>
      <c r="J219" s="190">
        <f aca="true" t="shared" si="30" ref="J219:J225">ROUND(I219*H219,1)</f>
        <v>0</v>
      </c>
      <c r="K219" s="191"/>
      <c r="L219" s="36"/>
      <c r="M219" s="192" t="s">
        <v>1</v>
      </c>
      <c r="N219" s="193" t="s">
        <v>44</v>
      </c>
      <c r="O219" s="68"/>
      <c r="P219" s="194">
        <f aca="true" t="shared" si="31" ref="P219:P225">O219*H219</f>
        <v>0</v>
      </c>
      <c r="Q219" s="194">
        <v>4E-05</v>
      </c>
      <c r="R219" s="194">
        <f aca="true" t="shared" si="32" ref="R219:R225">Q219*H219</f>
        <v>0.0008</v>
      </c>
      <c r="S219" s="194">
        <v>0.00254</v>
      </c>
      <c r="T219" s="195">
        <f aca="true" t="shared" si="33" ref="T219:T225">S219*H219</f>
        <v>0.050800000000000005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256</v>
      </c>
      <c r="AT219" s="196" t="s">
        <v>189</v>
      </c>
      <c r="AU219" s="196" t="s">
        <v>89</v>
      </c>
      <c r="AY219" s="14" t="s">
        <v>186</v>
      </c>
      <c r="BE219" s="197">
        <f aca="true" t="shared" si="34" ref="BE219:BE225">IF(N219="základní",J219,0)</f>
        <v>0</v>
      </c>
      <c r="BF219" s="197">
        <f aca="true" t="shared" si="35" ref="BF219:BF225">IF(N219="snížená",J219,0)</f>
        <v>0</v>
      </c>
      <c r="BG219" s="197">
        <f aca="true" t="shared" si="36" ref="BG219:BG225">IF(N219="zákl. přenesená",J219,0)</f>
        <v>0</v>
      </c>
      <c r="BH219" s="197">
        <f aca="true" t="shared" si="37" ref="BH219:BH225">IF(N219="sníž. přenesená",J219,0)</f>
        <v>0</v>
      </c>
      <c r="BI219" s="197">
        <f aca="true" t="shared" si="38" ref="BI219:BI225">IF(N219="nulová",J219,0)</f>
        <v>0</v>
      </c>
      <c r="BJ219" s="14" t="s">
        <v>87</v>
      </c>
      <c r="BK219" s="197">
        <f aca="true" t="shared" si="39" ref="BK219:BK225">ROUND(I219*H219,1)</f>
        <v>0</v>
      </c>
      <c r="BL219" s="14" t="s">
        <v>256</v>
      </c>
      <c r="BM219" s="196" t="s">
        <v>513</v>
      </c>
    </row>
    <row r="220" spans="1:65" s="2" customFormat="1" ht="16.5" customHeight="1">
      <c r="A220" s="31"/>
      <c r="B220" s="32"/>
      <c r="C220" s="184" t="s">
        <v>457</v>
      </c>
      <c r="D220" s="184" t="s">
        <v>189</v>
      </c>
      <c r="E220" s="185" t="s">
        <v>515</v>
      </c>
      <c r="F220" s="186" t="s">
        <v>516</v>
      </c>
      <c r="G220" s="187" t="s">
        <v>308</v>
      </c>
      <c r="H220" s="188">
        <v>20</v>
      </c>
      <c r="I220" s="189"/>
      <c r="J220" s="190">
        <f t="shared" si="30"/>
        <v>0</v>
      </c>
      <c r="K220" s="191"/>
      <c r="L220" s="36"/>
      <c r="M220" s="192" t="s">
        <v>1</v>
      </c>
      <c r="N220" s="193" t="s">
        <v>44</v>
      </c>
      <c r="O220" s="68"/>
      <c r="P220" s="194">
        <f t="shared" si="31"/>
        <v>0</v>
      </c>
      <c r="Q220" s="194">
        <v>0</v>
      </c>
      <c r="R220" s="194">
        <f t="shared" si="32"/>
        <v>0</v>
      </c>
      <c r="S220" s="194">
        <v>0</v>
      </c>
      <c r="T220" s="195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256</v>
      </c>
      <c r="AT220" s="196" t="s">
        <v>189</v>
      </c>
      <c r="AU220" s="196" t="s">
        <v>89</v>
      </c>
      <c r="AY220" s="14" t="s">
        <v>186</v>
      </c>
      <c r="BE220" s="197">
        <f t="shared" si="34"/>
        <v>0</v>
      </c>
      <c r="BF220" s="197">
        <f t="shared" si="35"/>
        <v>0</v>
      </c>
      <c r="BG220" s="197">
        <f t="shared" si="36"/>
        <v>0</v>
      </c>
      <c r="BH220" s="197">
        <f t="shared" si="37"/>
        <v>0</v>
      </c>
      <c r="BI220" s="197">
        <f t="shared" si="38"/>
        <v>0</v>
      </c>
      <c r="BJ220" s="14" t="s">
        <v>87</v>
      </c>
      <c r="BK220" s="197">
        <f t="shared" si="39"/>
        <v>0</v>
      </c>
      <c r="BL220" s="14" t="s">
        <v>256</v>
      </c>
      <c r="BM220" s="196" t="s">
        <v>517</v>
      </c>
    </row>
    <row r="221" spans="1:65" s="2" customFormat="1" ht="16.5" customHeight="1">
      <c r="A221" s="31"/>
      <c r="B221" s="32"/>
      <c r="C221" s="184" t="s">
        <v>462</v>
      </c>
      <c r="D221" s="184" t="s">
        <v>189</v>
      </c>
      <c r="E221" s="185" t="s">
        <v>519</v>
      </c>
      <c r="F221" s="186" t="s">
        <v>520</v>
      </c>
      <c r="G221" s="187" t="s">
        <v>192</v>
      </c>
      <c r="H221" s="188">
        <v>10</v>
      </c>
      <c r="I221" s="189"/>
      <c r="J221" s="190">
        <f t="shared" si="30"/>
        <v>0</v>
      </c>
      <c r="K221" s="191"/>
      <c r="L221" s="36"/>
      <c r="M221" s="192" t="s">
        <v>1</v>
      </c>
      <c r="N221" s="193" t="s">
        <v>44</v>
      </c>
      <c r="O221" s="68"/>
      <c r="P221" s="194">
        <f t="shared" si="31"/>
        <v>0</v>
      </c>
      <c r="Q221" s="194">
        <v>0</v>
      </c>
      <c r="R221" s="194">
        <f t="shared" si="32"/>
        <v>0</v>
      </c>
      <c r="S221" s="194">
        <v>0.00072</v>
      </c>
      <c r="T221" s="195">
        <f t="shared" si="33"/>
        <v>0.007200000000000001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256</v>
      </c>
      <c r="AT221" s="196" t="s">
        <v>189</v>
      </c>
      <c r="AU221" s="196" t="s">
        <v>89</v>
      </c>
      <c r="AY221" s="14" t="s">
        <v>186</v>
      </c>
      <c r="BE221" s="197">
        <f t="shared" si="34"/>
        <v>0</v>
      </c>
      <c r="BF221" s="197">
        <f t="shared" si="35"/>
        <v>0</v>
      </c>
      <c r="BG221" s="197">
        <f t="shared" si="36"/>
        <v>0</v>
      </c>
      <c r="BH221" s="197">
        <f t="shared" si="37"/>
        <v>0</v>
      </c>
      <c r="BI221" s="197">
        <f t="shared" si="38"/>
        <v>0</v>
      </c>
      <c r="BJ221" s="14" t="s">
        <v>87</v>
      </c>
      <c r="BK221" s="197">
        <f t="shared" si="39"/>
        <v>0</v>
      </c>
      <c r="BL221" s="14" t="s">
        <v>256</v>
      </c>
      <c r="BM221" s="196" t="s">
        <v>521</v>
      </c>
    </row>
    <row r="222" spans="1:65" s="2" customFormat="1" ht="16.5" customHeight="1">
      <c r="A222" s="31"/>
      <c r="B222" s="32"/>
      <c r="C222" s="184" t="s">
        <v>466</v>
      </c>
      <c r="D222" s="184" t="s">
        <v>189</v>
      </c>
      <c r="E222" s="185" t="s">
        <v>523</v>
      </c>
      <c r="F222" s="186" t="s">
        <v>524</v>
      </c>
      <c r="G222" s="187" t="s">
        <v>270</v>
      </c>
      <c r="H222" s="188">
        <v>0.058</v>
      </c>
      <c r="I222" s="189"/>
      <c r="J222" s="190">
        <f t="shared" si="30"/>
        <v>0</v>
      </c>
      <c r="K222" s="191"/>
      <c r="L222" s="36"/>
      <c r="M222" s="192" t="s">
        <v>1</v>
      </c>
      <c r="N222" s="193" t="s">
        <v>44</v>
      </c>
      <c r="O222" s="68"/>
      <c r="P222" s="194">
        <f t="shared" si="31"/>
        <v>0</v>
      </c>
      <c r="Q222" s="194">
        <v>0</v>
      </c>
      <c r="R222" s="194">
        <f t="shared" si="32"/>
        <v>0</v>
      </c>
      <c r="S222" s="194">
        <v>0</v>
      </c>
      <c r="T222" s="195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256</v>
      </c>
      <c r="AT222" s="196" t="s">
        <v>189</v>
      </c>
      <c r="AU222" s="196" t="s">
        <v>89</v>
      </c>
      <c r="AY222" s="14" t="s">
        <v>186</v>
      </c>
      <c r="BE222" s="197">
        <f t="shared" si="34"/>
        <v>0</v>
      </c>
      <c r="BF222" s="197">
        <f t="shared" si="35"/>
        <v>0</v>
      </c>
      <c r="BG222" s="197">
        <f t="shared" si="36"/>
        <v>0</v>
      </c>
      <c r="BH222" s="197">
        <f t="shared" si="37"/>
        <v>0</v>
      </c>
      <c r="BI222" s="197">
        <f t="shared" si="38"/>
        <v>0</v>
      </c>
      <c r="BJ222" s="14" t="s">
        <v>87</v>
      </c>
      <c r="BK222" s="197">
        <f t="shared" si="39"/>
        <v>0</v>
      </c>
      <c r="BL222" s="14" t="s">
        <v>256</v>
      </c>
      <c r="BM222" s="196" t="s">
        <v>525</v>
      </c>
    </row>
    <row r="223" spans="1:65" s="2" customFormat="1" ht="16.5" customHeight="1">
      <c r="A223" s="31"/>
      <c r="B223" s="32"/>
      <c r="C223" s="184" t="s">
        <v>470</v>
      </c>
      <c r="D223" s="184" t="s">
        <v>189</v>
      </c>
      <c r="E223" s="185" t="s">
        <v>527</v>
      </c>
      <c r="F223" s="186" t="s">
        <v>528</v>
      </c>
      <c r="G223" s="187" t="s">
        <v>270</v>
      </c>
      <c r="H223" s="188">
        <v>0.058</v>
      </c>
      <c r="I223" s="189"/>
      <c r="J223" s="190">
        <f t="shared" si="30"/>
        <v>0</v>
      </c>
      <c r="K223" s="191"/>
      <c r="L223" s="36"/>
      <c r="M223" s="192" t="s">
        <v>1</v>
      </c>
      <c r="N223" s="193" t="s">
        <v>44</v>
      </c>
      <c r="O223" s="68"/>
      <c r="P223" s="194">
        <f t="shared" si="31"/>
        <v>0</v>
      </c>
      <c r="Q223" s="194">
        <v>0</v>
      </c>
      <c r="R223" s="194">
        <f t="shared" si="32"/>
        <v>0</v>
      </c>
      <c r="S223" s="194">
        <v>0</v>
      </c>
      <c r="T223" s="195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256</v>
      </c>
      <c r="AT223" s="196" t="s">
        <v>189</v>
      </c>
      <c r="AU223" s="196" t="s">
        <v>89</v>
      </c>
      <c r="AY223" s="14" t="s">
        <v>186</v>
      </c>
      <c r="BE223" s="197">
        <f t="shared" si="34"/>
        <v>0</v>
      </c>
      <c r="BF223" s="197">
        <f t="shared" si="35"/>
        <v>0</v>
      </c>
      <c r="BG223" s="197">
        <f t="shared" si="36"/>
        <v>0</v>
      </c>
      <c r="BH223" s="197">
        <f t="shared" si="37"/>
        <v>0</v>
      </c>
      <c r="BI223" s="197">
        <f t="shared" si="38"/>
        <v>0</v>
      </c>
      <c r="BJ223" s="14" t="s">
        <v>87</v>
      </c>
      <c r="BK223" s="197">
        <f t="shared" si="39"/>
        <v>0</v>
      </c>
      <c r="BL223" s="14" t="s">
        <v>256</v>
      </c>
      <c r="BM223" s="196" t="s">
        <v>529</v>
      </c>
    </row>
    <row r="224" spans="1:65" s="2" customFormat="1" ht="16.5" customHeight="1">
      <c r="A224" s="31"/>
      <c r="B224" s="32"/>
      <c r="C224" s="184" t="s">
        <v>474</v>
      </c>
      <c r="D224" s="184" t="s">
        <v>189</v>
      </c>
      <c r="E224" s="185" t="s">
        <v>531</v>
      </c>
      <c r="F224" s="186" t="s">
        <v>532</v>
      </c>
      <c r="G224" s="187" t="s">
        <v>270</v>
      </c>
      <c r="H224" s="188">
        <v>0.058</v>
      </c>
      <c r="I224" s="189"/>
      <c r="J224" s="190">
        <f t="shared" si="30"/>
        <v>0</v>
      </c>
      <c r="K224" s="191"/>
      <c r="L224" s="36"/>
      <c r="M224" s="192" t="s">
        <v>1</v>
      </c>
      <c r="N224" s="193" t="s">
        <v>44</v>
      </c>
      <c r="O224" s="68"/>
      <c r="P224" s="194">
        <f t="shared" si="31"/>
        <v>0</v>
      </c>
      <c r="Q224" s="194">
        <v>0</v>
      </c>
      <c r="R224" s="194">
        <f t="shared" si="32"/>
        <v>0</v>
      </c>
      <c r="S224" s="194">
        <v>0</v>
      </c>
      <c r="T224" s="195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256</v>
      </c>
      <c r="AT224" s="196" t="s">
        <v>189</v>
      </c>
      <c r="AU224" s="196" t="s">
        <v>89</v>
      </c>
      <c r="AY224" s="14" t="s">
        <v>186</v>
      </c>
      <c r="BE224" s="197">
        <f t="shared" si="34"/>
        <v>0</v>
      </c>
      <c r="BF224" s="197">
        <f t="shared" si="35"/>
        <v>0</v>
      </c>
      <c r="BG224" s="197">
        <f t="shared" si="36"/>
        <v>0</v>
      </c>
      <c r="BH224" s="197">
        <f t="shared" si="37"/>
        <v>0</v>
      </c>
      <c r="BI224" s="197">
        <f t="shared" si="38"/>
        <v>0</v>
      </c>
      <c r="BJ224" s="14" t="s">
        <v>87</v>
      </c>
      <c r="BK224" s="197">
        <f t="shared" si="39"/>
        <v>0</v>
      </c>
      <c r="BL224" s="14" t="s">
        <v>256</v>
      </c>
      <c r="BM224" s="196" t="s">
        <v>533</v>
      </c>
    </row>
    <row r="225" spans="1:65" s="2" customFormat="1" ht="16.5" customHeight="1">
      <c r="A225" s="31"/>
      <c r="B225" s="32"/>
      <c r="C225" s="184" t="s">
        <v>479</v>
      </c>
      <c r="D225" s="184" t="s">
        <v>189</v>
      </c>
      <c r="E225" s="185" t="s">
        <v>535</v>
      </c>
      <c r="F225" s="186" t="s">
        <v>536</v>
      </c>
      <c r="G225" s="187" t="s">
        <v>270</v>
      </c>
      <c r="H225" s="188">
        <v>0.058</v>
      </c>
      <c r="I225" s="189"/>
      <c r="J225" s="190">
        <f t="shared" si="30"/>
        <v>0</v>
      </c>
      <c r="K225" s="191"/>
      <c r="L225" s="36"/>
      <c r="M225" s="192" t="s">
        <v>1</v>
      </c>
      <c r="N225" s="193" t="s">
        <v>44</v>
      </c>
      <c r="O225" s="68"/>
      <c r="P225" s="194">
        <f t="shared" si="31"/>
        <v>0</v>
      </c>
      <c r="Q225" s="194">
        <v>0</v>
      </c>
      <c r="R225" s="194">
        <f t="shared" si="32"/>
        <v>0</v>
      </c>
      <c r="S225" s="194">
        <v>0</v>
      </c>
      <c r="T225" s="195">
        <f t="shared" si="3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256</v>
      </c>
      <c r="AT225" s="196" t="s">
        <v>189</v>
      </c>
      <c r="AU225" s="196" t="s">
        <v>89</v>
      </c>
      <c r="AY225" s="14" t="s">
        <v>186</v>
      </c>
      <c r="BE225" s="197">
        <f t="shared" si="34"/>
        <v>0</v>
      </c>
      <c r="BF225" s="197">
        <f t="shared" si="35"/>
        <v>0</v>
      </c>
      <c r="BG225" s="197">
        <f t="shared" si="36"/>
        <v>0</v>
      </c>
      <c r="BH225" s="197">
        <f t="shared" si="37"/>
        <v>0</v>
      </c>
      <c r="BI225" s="197">
        <f t="shared" si="38"/>
        <v>0</v>
      </c>
      <c r="BJ225" s="14" t="s">
        <v>87</v>
      </c>
      <c r="BK225" s="197">
        <f t="shared" si="39"/>
        <v>0</v>
      </c>
      <c r="BL225" s="14" t="s">
        <v>256</v>
      </c>
      <c r="BM225" s="196" t="s">
        <v>537</v>
      </c>
    </row>
    <row r="226" spans="2:63" s="12" customFormat="1" ht="22.9" customHeight="1">
      <c r="B226" s="168"/>
      <c r="C226" s="169"/>
      <c r="D226" s="170" t="s">
        <v>78</v>
      </c>
      <c r="E226" s="182" t="s">
        <v>538</v>
      </c>
      <c r="F226" s="182" t="s">
        <v>539</v>
      </c>
      <c r="G226" s="169"/>
      <c r="H226" s="169"/>
      <c r="I226" s="172"/>
      <c r="J226" s="183">
        <f>BK226</f>
        <v>0</v>
      </c>
      <c r="K226" s="169"/>
      <c r="L226" s="174"/>
      <c r="M226" s="175"/>
      <c r="N226" s="176"/>
      <c r="O226" s="176"/>
      <c r="P226" s="177">
        <f>SUM(P227:P234)</f>
        <v>0</v>
      </c>
      <c r="Q226" s="176"/>
      <c r="R226" s="177">
        <f>SUM(R227:R234)</f>
        <v>0.00471</v>
      </c>
      <c r="S226" s="176"/>
      <c r="T226" s="178">
        <f>SUM(T227:T234)</f>
        <v>0.0033</v>
      </c>
      <c r="AR226" s="179" t="s">
        <v>89</v>
      </c>
      <c r="AT226" s="180" t="s">
        <v>78</v>
      </c>
      <c r="AU226" s="180" t="s">
        <v>87</v>
      </c>
      <c r="AY226" s="179" t="s">
        <v>186</v>
      </c>
      <c r="BK226" s="181">
        <f>SUM(BK227:BK234)</f>
        <v>0</v>
      </c>
    </row>
    <row r="227" spans="1:65" s="2" customFormat="1" ht="16.5" customHeight="1">
      <c r="A227" s="31"/>
      <c r="B227" s="32"/>
      <c r="C227" s="184" t="s">
        <v>484</v>
      </c>
      <c r="D227" s="184" t="s">
        <v>189</v>
      </c>
      <c r="E227" s="185" t="s">
        <v>541</v>
      </c>
      <c r="F227" s="186" t="s">
        <v>542</v>
      </c>
      <c r="G227" s="187" t="s">
        <v>192</v>
      </c>
      <c r="H227" s="188">
        <v>3</v>
      </c>
      <c r="I227" s="189"/>
      <c r="J227" s="190">
        <f aca="true" t="shared" si="40" ref="J227:J234">ROUND(I227*H227,1)</f>
        <v>0</v>
      </c>
      <c r="K227" s="191"/>
      <c r="L227" s="36"/>
      <c r="M227" s="192" t="s">
        <v>1</v>
      </c>
      <c r="N227" s="193" t="s">
        <v>44</v>
      </c>
      <c r="O227" s="68"/>
      <c r="P227" s="194">
        <f aca="true" t="shared" si="41" ref="P227:P234">O227*H227</f>
        <v>0</v>
      </c>
      <c r="Q227" s="194">
        <v>0.00013</v>
      </c>
      <c r="R227" s="194">
        <f aca="true" t="shared" si="42" ref="R227:R234">Q227*H227</f>
        <v>0.00038999999999999994</v>
      </c>
      <c r="S227" s="194">
        <v>0.0011</v>
      </c>
      <c r="T227" s="195">
        <f aca="true" t="shared" si="43" ref="T227:T234">S227*H227</f>
        <v>0.0033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256</v>
      </c>
      <c r="AT227" s="196" t="s">
        <v>189</v>
      </c>
      <c r="AU227" s="196" t="s">
        <v>89</v>
      </c>
      <c r="AY227" s="14" t="s">
        <v>186</v>
      </c>
      <c r="BE227" s="197">
        <f aca="true" t="shared" si="44" ref="BE227:BE234">IF(N227="základní",J227,0)</f>
        <v>0</v>
      </c>
      <c r="BF227" s="197">
        <f aca="true" t="shared" si="45" ref="BF227:BF234">IF(N227="snížená",J227,0)</f>
        <v>0</v>
      </c>
      <c r="BG227" s="197">
        <f aca="true" t="shared" si="46" ref="BG227:BG234">IF(N227="zákl. přenesená",J227,0)</f>
        <v>0</v>
      </c>
      <c r="BH227" s="197">
        <f aca="true" t="shared" si="47" ref="BH227:BH234">IF(N227="sníž. přenesená",J227,0)</f>
        <v>0</v>
      </c>
      <c r="BI227" s="197">
        <f aca="true" t="shared" si="48" ref="BI227:BI234">IF(N227="nulová",J227,0)</f>
        <v>0</v>
      </c>
      <c r="BJ227" s="14" t="s">
        <v>87</v>
      </c>
      <c r="BK227" s="197">
        <f aca="true" t="shared" si="49" ref="BK227:BK234">ROUND(I227*H227,1)</f>
        <v>0</v>
      </c>
      <c r="BL227" s="14" t="s">
        <v>256</v>
      </c>
      <c r="BM227" s="196" t="s">
        <v>543</v>
      </c>
    </row>
    <row r="228" spans="1:65" s="2" customFormat="1" ht="21.75" customHeight="1">
      <c r="A228" s="31"/>
      <c r="B228" s="32"/>
      <c r="C228" s="184" t="s">
        <v>488</v>
      </c>
      <c r="D228" s="184" t="s">
        <v>189</v>
      </c>
      <c r="E228" s="185" t="s">
        <v>545</v>
      </c>
      <c r="F228" s="186" t="s">
        <v>546</v>
      </c>
      <c r="G228" s="187" t="s">
        <v>192</v>
      </c>
      <c r="H228" s="188">
        <v>3</v>
      </c>
      <c r="I228" s="189"/>
      <c r="J228" s="190">
        <f t="shared" si="40"/>
        <v>0</v>
      </c>
      <c r="K228" s="191"/>
      <c r="L228" s="36"/>
      <c r="M228" s="192" t="s">
        <v>1</v>
      </c>
      <c r="N228" s="193" t="s">
        <v>44</v>
      </c>
      <c r="O228" s="68"/>
      <c r="P228" s="194">
        <f t="shared" si="41"/>
        <v>0</v>
      </c>
      <c r="Q228" s="194">
        <v>0.00025</v>
      </c>
      <c r="R228" s="194">
        <f t="shared" si="42"/>
        <v>0.00075</v>
      </c>
      <c r="S228" s="194">
        <v>0</v>
      </c>
      <c r="T228" s="195">
        <f t="shared" si="4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256</v>
      </c>
      <c r="AT228" s="196" t="s">
        <v>189</v>
      </c>
      <c r="AU228" s="196" t="s">
        <v>89</v>
      </c>
      <c r="AY228" s="14" t="s">
        <v>186</v>
      </c>
      <c r="BE228" s="197">
        <f t="shared" si="44"/>
        <v>0</v>
      </c>
      <c r="BF228" s="197">
        <f t="shared" si="45"/>
        <v>0</v>
      </c>
      <c r="BG228" s="197">
        <f t="shared" si="46"/>
        <v>0</v>
      </c>
      <c r="BH228" s="197">
        <f t="shared" si="47"/>
        <v>0</v>
      </c>
      <c r="BI228" s="197">
        <f t="shared" si="48"/>
        <v>0</v>
      </c>
      <c r="BJ228" s="14" t="s">
        <v>87</v>
      </c>
      <c r="BK228" s="197">
        <f t="shared" si="49"/>
        <v>0</v>
      </c>
      <c r="BL228" s="14" t="s">
        <v>256</v>
      </c>
      <c r="BM228" s="196" t="s">
        <v>547</v>
      </c>
    </row>
    <row r="229" spans="1:65" s="2" customFormat="1" ht="16.5" customHeight="1">
      <c r="A229" s="31"/>
      <c r="B229" s="32"/>
      <c r="C229" s="184" t="s">
        <v>492</v>
      </c>
      <c r="D229" s="184" t="s">
        <v>189</v>
      </c>
      <c r="E229" s="185" t="s">
        <v>549</v>
      </c>
      <c r="F229" s="186" t="s">
        <v>550</v>
      </c>
      <c r="G229" s="187" t="s">
        <v>192</v>
      </c>
      <c r="H229" s="188">
        <v>3</v>
      </c>
      <c r="I229" s="189"/>
      <c r="J229" s="190">
        <f t="shared" si="40"/>
        <v>0</v>
      </c>
      <c r="K229" s="191"/>
      <c r="L229" s="36"/>
      <c r="M229" s="192" t="s">
        <v>1</v>
      </c>
      <c r="N229" s="193" t="s">
        <v>44</v>
      </c>
      <c r="O229" s="68"/>
      <c r="P229" s="194">
        <f t="shared" si="41"/>
        <v>0</v>
      </c>
      <c r="Q229" s="194">
        <v>0.00069</v>
      </c>
      <c r="R229" s="194">
        <f t="shared" si="42"/>
        <v>0.00207</v>
      </c>
      <c r="S229" s="194">
        <v>0</v>
      </c>
      <c r="T229" s="195">
        <f t="shared" si="4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256</v>
      </c>
      <c r="AT229" s="196" t="s">
        <v>189</v>
      </c>
      <c r="AU229" s="196" t="s">
        <v>89</v>
      </c>
      <c r="AY229" s="14" t="s">
        <v>186</v>
      </c>
      <c r="BE229" s="197">
        <f t="shared" si="44"/>
        <v>0</v>
      </c>
      <c r="BF229" s="197">
        <f t="shared" si="45"/>
        <v>0</v>
      </c>
      <c r="BG229" s="197">
        <f t="shared" si="46"/>
        <v>0</v>
      </c>
      <c r="BH229" s="197">
        <f t="shared" si="47"/>
        <v>0</v>
      </c>
      <c r="BI229" s="197">
        <f t="shared" si="48"/>
        <v>0</v>
      </c>
      <c r="BJ229" s="14" t="s">
        <v>87</v>
      </c>
      <c r="BK229" s="197">
        <f t="shared" si="49"/>
        <v>0</v>
      </c>
      <c r="BL229" s="14" t="s">
        <v>256</v>
      </c>
      <c r="BM229" s="196" t="s">
        <v>551</v>
      </c>
    </row>
    <row r="230" spans="1:65" s="2" customFormat="1" ht="16.5" customHeight="1">
      <c r="A230" s="31"/>
      <c r="B230" s="32"/>
      <c r="C230" s="184" t="s">
        <v>496</v>
      </c>
      <c r="D230" s="184" t="s">
        <v>189</v>
      </c>
      <c r="E230" s="185" t="s">
        <v>553</v>
      </c>
      <c r="F230" s="186" t="s">
        <v>554</v>
      </c>
      <c r="G230" s="187" t="s">
        <v>192</v>
      </c>
      <c r="H230" s="188">
        <v>3</v>
      </c>
      <c r="I230" s="189"/>
      <c r="J230" s="190">
        <f t="shared" si="40"/>
        <v>0</v>
      </c>
      <c r="K230" s="191"/>
      <c r="L230" s="36"/>
      <c r="M230" s="192" t="s">
        <v>1</v>
      </c>
      <c r="N230" s="193" t="s">
        <v>44</v>
      </c>
      <c r="O230" s="68"/>
      <c r="P230" s="194">
        <f t="shared" si="41"/>
        <v>0</v>
      </c>
      <c r="Q230" s="194">
        <v>0.00014</v>
      </c>
      <c r="R230" s="194">
        <f t="shared" si="42"/>
        <v>0.00041999999999999996</v>
      </c>
      <c r="S230" s="194">
        <v>0</v>
      </c>
      <c r="T230" s="195">
        <f t="shared" si="4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256</v>
      </c>
      <c r="AT230" s="196" t="s">
        <v>189</v>
      </c>
      <c r="AU230" s="196" t="s">
        <v>89</v>
      </c>
      <c r="AY230" s="14" t="s">
        <v>186</v>
      </c>
      <c r="BE230" s="197">
        <f t="shared" si="44"/>
        <v>0</v>
      </c>
      <c r="BF230" s="197">
        <f t="shared" si="45"/>
        <v>0</v>
      </c>
      <c r="BG230" s="197">
        <f t="shared" si="46"/>
        <v>0</v>
      </c>
      <c r="BH230" s="197">
        <f t="shared" si="47"/>
        <v>0</v>
      </c>
      <c r="BI230" s="197">
        <f t="shared" si="48"/>
        <v>0</v>
      </c>
      <c r="BJ230" s="14" t="s">
        <v>87</v>
      </c>
      <c r="BK230" s="197">
        <f t="shared" si="49"/>
        <v>0</v>
      </c>
      <c r="BL230" s="14" t="s">
        <v>256</v>
      </c>
      <c r="BM230" s="196" t="s">
        <v>555</v>
      </c>
    </row>
    <row r="231" spans="1:65" s="2" customFormat="1" ht="16.5" customHeight="1">
      <c r="A231" s="31"/>
      <c r="B231" s="32"/>
      <c r="C231" s="184" t="s">
        <v>500</v>
      </c>
      <c r="D231" s="184" t="s">
        <v>189</v>
      </c>
      <c r="E231" s="185" t="s">
        <v>557</v>
      </c>
      <c r="F231" s="186" t="s">
        <v>558</v>
      </c>
      <c r="G231" s="187" t="s">
        <v>192</v>
      </c>
      <c r="H231" s="188">
        <v>3</v>
      </c>
      <c r="I231" s="189"/>
      <c r="J231" s="190">
        <f t="shared" si="40"/>
        <v>0</v>
      </c>
      <c r="K231" s="191"/>
      <c r="L231" s="36"/>
      <c r="M231" s="192" t="s">
        <v>1</v>
      </c>
      <c r="N231" s="193" t="s">
        <v>44</v>
      </c>
      <c r="O231" s="68"/>
      <c r="P231" s="194">
        <f t="shared" si="41"/>
        <v>0</v>
      </c>
      <c r="Q231" s="194">
        <v>0.00036</v>
      </c>
      <c r="R231" s="194">
        <f t="shared" si="42"/>
        <v>0.00108</v>
      </c>
      <c r="S231" s="194">
        <v>0</v>
      </c>
      <c r="T231" s="195">
        <f t="shared" si="4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256</v>
      </c>
      <c r="AT231" s="196" t="s">
        <v>189</v>
      </c>
      <c r="AU231" s="196" t="s">
        <v>89</v>
      </c>
      <c r="AY231" s="14" t="s">
        <v>186</v>
      </c>
      <c r="BE231" s="197">
        <f t="shared" si="44"/>
        <v>0</v>
      </c>
      <c r="BF231" s="197">
        <f t="shared" si="45"/>
        <v>0</v>
      </c>
      <c r="BG231" s="197">
        <f t="shared" si="46"/>
        <v>0</v>
      </c>
      <c r="BH231" s="197">
        <f t="shared" si="47"/>
        <v>0</v>
      </c>
      <c r="BI231" s="197">
        <f t="shared" si="48"/>
        <v>0</v>
      </c>
      <c r="BJ231" s="14" t="s">
        <v>87</v>
      </c>
      <c r="BK231" s="197">
        <f t="shared" si="49"/>
        <v>0</v>
      </c>
      <c r="BL231" s="14" t="s">
        <v>256</v>
      </c>
      <c r="BM231" s="196" t="s">
        <v>559</v>
      </c>
    </row>
    <row r="232" spans="1:65" s="2" customFormat="1" ht="16.5" customHeight="1">
      <c r="A232" s="31"/>
      <c r="B232" s="32"/>
      <c r="C232" s="184" t="s">
        <v>506</v>
      </c>
      <c r="D232" s="184" t="s">
        <v>189</v>
      </c>
      <c r="E232" s="185" t="s">
        <v>561</v>
      </c>
      <c r="F232" s="186" t="s">
        <v>562</v>
      </c>
      <c r="G232" s="187" t="s">
        <v>270</v>
      </c>
      <c r="H232" s="188">
        <v>0.005</v>
      </c>
      <c r="I232" s="189"/>
      <c r="J232" s="190">
        <f t="shared" si="40"/>
        <v>0</v>
      </c>
      <c r="K232" s="191"/>
      <c r="L232" s="36"/>
      <c r="M232" s="192" t="s">
        <v>1</v>
      </c>
      <c r="N232" s="193" t="s">
        <v>44</v>
      </c>
      <c r="O232" s="68"/>
      <c r="P232" s="194">
        <f t="shared" si="41"/>
        <v>0</v>
      </c>
      <c r="Q232" s="194">
        <v>0</v>
      </c>
      <c r="R232" s="194">
        <f t="shared" si="42"/>
        <v>0</v>
      </c>
      <c r="S232" s="194">
        <v>0</v>
      </c>
      <c r="T232" s="195">
        <f t="shared" si="4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256</v>
      </c>
      <c r="AT232" s="196" t="s">
        <v>189</v>
      </c>
      <c r="AU232" s="196" t="s">
        <v>89</v>
      </c>
      <c r="AY232" s="14" t="s">
        <v>186</v>
      </c>
      <c r="BE232" s="197">
        <f t="shared" si="44"/>
        <v>0</v>
      </c>
      <c r="BF232" s="197">
        <f t="shared" si="45"/>
        <v>0</v>
      </c>
      <c r="BG232" s="197">
        <f t="shared" si="46"/>
        <v>0</v>
      </c>
      <c r="BH232" s="197">
        <f t="shared" si="47"/>
        <v>0</v>
      </c>
      <c r="BI232" s="197">
        <f t="shared" si="48"/>
        <v>0</v>
      </c>
      <c r="BJ232" s="14" t="s">
        <v>87</v>
      </c>
      <c r="BK232" s="197">
        <f t="shared" si="49"/>
        <v>0</v>
      </c>
      <c r="BL232" s="14" t="s">
        <v>256</v>
      </c>
      <c r="BM232" s="196" t="s">
        <v>563</v>
      </c>
    </row>
    <row r="233" spans="1:65" s="2" customFormat="1" ht="16.5" customHeight="1">
      <c r="A233" s="31"/>
      <c r="B233" s="32"/>
      <c r="C233" s="184" t="s">
        <v>510</v>
      </c>
      <c r="D233" s="184" t="s">
        <v>189</v>
      </c>
      <c r="E233" s="185" t="s">
        <v>565</v>
      </c>
      <c r="F233" s="186" t="s">
        <v>566</v>
      </c>
      <c r="G233" s="187" t="s">
        <v>270</v>
      </c>
      <c r="H233" s="188">
        <v>0.005</v>
      </c>
      <c r="I233" s="189"/>
      <c r="J233" s="190">
        <f t="shared" si="40"/>
        <v>0</v>
      </c>
      <c r="K233" s="191"/>
      <c r="L233" s="36"/>
      <c r="M233" s="192" t="s">
        <v>1</v>
      </c>
      <c r="N233" s="193" t="s">
        <v>44</v>
      </c>
      <c r="O233" s="68"/>
      <c r="P233" s="194">
        <f t="shared" si="41"/>
        <v>0</v>
      </c>
      <c r="Q233" s="194">
        <v>0</v>
      </c>
      <c r="R233" s="194">
        <f t="shared" si="42"/>
        <v>0</v>
      </c>
      <c r="S233" s="194">
        <v>0</v>
      </c>
      <c r="T233" s="195">
        <f t="shared" si="4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256</v>
      </c>
      <c r="AT233" s="196" t="s">
        <v>189</v>
      </c>
      <c r="AU233" s="196" t="s">
        <v>89</v>
      </c>
      <c r="AY233" s="14" t="s">
        <v>186</v>
      </c>
      <c r="BE233" s="197">
        <f t="shared" si="44"/>
        <v>0</v>
      </c>
      <c r="BF233" s="197">
        <f t="shared" si="45"/>
        <v>0</v>
      </c>
      <c r="BG233" s="197">
        <f t="shared" si="46"/>
        <v>0</v>
      </c>
      <c r="BH233" s="197">
        <f t="shared" si="47"/>
        <v>0</v>
      </c>
      <c r="BI233" s="197">
        <f t="shared" si="48"/>
        <v>0</v>
      </c>
      <c r="BJ233" s="14" t="s">
        <v>87</v>
      </c>
      <c r="BK233" s="197">
        <f t="shared" si="49"/>
        <v>0</v>
      </c>
      <c r="BL233" s="14" t="s">
        <v>256</v>
      </c>
      <c r="BM233" s="196" t="s">
        <v>567</v>
      </c>
    </row>
    <row r="234" spans="1:65" s="2" customFormat="1" ht="16.5" customHeight="1">
      <c r="A234" s="31"/>
      <c r="B234" s="32"/>
      <c r="C234" s="184" t="s">
        <v>514</v>
      </c>
      <c r="D234" s="184" t="s">
        <v>189</v>
      </c>
      <c r="E234" s="185" t="s">
        <v>569</v>
      </c>
      <c r="F234" s="186" t="s">
        <v>570</v>
      </c>
      <c r="G234" s="187" t="s">
        <v>270</v>
      </c>
      <c r="H234" s="188">
        <v>0.005</v>
      </c>
      <c r="I234" s="189"/>
      <c r="J234" s="190">
        <f t="shared" si="40"/>
        <v>0</v>
      </c>
      <c r="K234" s="191"/>
      <c r="L234" s="36"/>
      <c r="M234" s="192" t="s">
        <v>1</v>
      </c>
      <c r="N234" s="193" t="s">
        <v>44</v>
      </c>
      <c r="O234" s="68"/>
      <c r="P234" s="194">
        <f t="shared" si="41"/>
        <v>0</v>
      </c>
      <c r="Q234" s="194">
        <v>0</v>
      </c>
      <c r="R234" s="194">
        <f t="shared" si="42"/>
        <v>0</v>
      </c>
      <c r="S234" s="194">
        <v>0</v>
      </c>
      <c r="T234" s="195">
        <f t="shared" si="4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256</v>
      </c>
      <c r="AT234" s="196" t="s">
        <v>189</v>
      </c>
      <c r="AU234" s="196" t="s">
        <v>89</v>
      </c>
      <c r="AY234" s="14" t="s">
        <v>186</v>
      </c>
      <c r="BE234" s="197">
        <f t="shared" si="44"/>
        <v>0</v>
      </c>
      <c r="BF234" s="197">
        <f t="shared" si="45"/>
        <v>0</v>
      </c>
      <c r="BG234" s="197">
        <f t="shared" si="46"/>
        <v>0</v>
      </c>
      <c r="BH234" s="197">
        <f t="shared" si="47"/>
        <v>0</v>
      </c>
      <c r="BI234" s="197">
        <f t="shared" si="48"/>
        <v>0</v>
      </c>
      <c r="BJ234" s="14" t="s">
        <v>87</v>
      </c>
      <c r="BK234" s="197">
        <f t="shared" si="49"/>
        <v>0</v>
      </c>
      <c r="BL234" s="14" t="s">
        <v>256</v>
      </c>
      <c r="BM234" s="196" t="s">
        <v>571</v>
      </c>
    </row>
    <row r="235" spans="2:63" s="12" customFormat="1" ht="22.9" customHeight="1">
      <c r="B235" s="168"/>
      <c r="C235" s="169"/>
      <c r="D235" s="170" t="s">
        <v>78</v>
      </c>
      <c r="E235" s="182" t="s">
        <v>572</v>
      </c>
      <c r="F235" s="182" t="s">
        <v>573</v>
      </c>
      <c r="G235" s="169"/>
      <c r="H235" s="169"/>
      <c r="I235" s="172"/>
      <c r="J235" s="183">
        <f>BK235</f>
        <v>0</v>
      </c>
      <c r="K235" s="169"/>
      <c r="L235" s="174"/>
      <c r="M235" s="175"/>
      <c r="N235" s="176"/>
      <c r="O235" s="176"/>
      <c r="P235" s="177">
        <f>SUM(P236:P243)</f>
        <v>0</v>
      </c>
      <c r="Q235" s="176"/>
      <c r="R235" s="177">
        <f>SUM(R236:R243)</f>
        <v>0.24096</v>
      </c>
      <c r="S235" s="176"/>
      <c r="T235" s="178">
        <f>SUM(T236:T243)</f>
        <v>0.9900800000000001</v>
      </c>
      <c r="AR235" s="179" t="s">
        <v>89</v>
      </c>
      <c r="AT235" s="180" t="s">
        <v>78</v>
      </c>
      <c r="AU235" s="180" t="s">
        <v>87</v>
      </c>
      <c r="AY235" s="179" t="s">
        <v>186</v>
      </c>
      <c r="BK235" s="181">
        <f>SUM(BK236:BK243)</f>
        <v>0</v>
      </c>
    </row>
    <row r="236" spans="1:65" s="2" customFormat="1" ht="16.5" customHeight="1">
      <c r="A236" s="31"/>
      <c r="B236" s="32"/>
      <c r="C236" s="184" t="s">
        <v>518</v>
      </c>
      <c r="D236" s="184" t="s">
        <v>189</v>
      </c>
      <c r="E236" s="185" t="s">
        <v>575</v>
      </c>
      <c r="F236" s="186" t="s">
        <v>576</v>
      </c>
      <c r="G236" s="187" t="s">
        <v>197</v>
      </c>
      <c r="H236" s="188">
        <v>41.6</v>
      </c>
      <c r="I236" s="189"/>
      <c r="J236" s="190">
        <f>ROUND(I236*H236,1)</f>
        <v>0</v>
      </c>
      <c r="K236" s="191"/>
      <c r="L236" s="36"/>
      <c r="M236" s="192" t="s">
        <v>1</v>
      </c>
      <c r="N236" s="193" t="s">
        <v>44</v>
      </c>
      <c r="O236" s="68"/>
      <c r="P236" s="194">
        <f>O236*H236</f>
        <v>0</v>
      </c>
      <c r="Q236" s="194">
        <v>0</v>
      </c>
      <c r="R236" s="194">
        <f>Q236*H236</f>
        <v>0</v>
      </c>
      <c r="S236" s="194">
        <v>0.0238</v>
      </c>
      <c r="T236" s="195">
        <f>S236*H236</f>
        <v>0.9900800000000001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256</v>
      </c>
      <c r="AT236" s="196" t="s">
        <v>189</v>
      </c>
      <c r="AU236" s="196" t="s">
        <v>89</v>
      </c>
      <c r="AY236" s="14" t="s">
        <v>186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4" t="s">
        <v>87</v>
      </c>
      <c r="BK236" s="197">
        <f>ROUND(I236*H236,1)</f>
        <v>0</v>
      </c>
      <c r="BL236" s="14" t="s">
        <v>256</v>
      </c>
      <c r="BM236" s="196" t="s">
        <v>577</v>
      </c>
    </row>
    <row r="237" spans="1:47" s="2" customFormat="1" ht="19.5">
      <c r="A237" s="31"/>
      <c r="B237" s="32"/>
      <c r="C237" s="33"/>
      <c r="D237" s="198" t="s">
        <v>206</v>
      </c>
      <c r="E237" s="33"/>
      <c r="F237" s="199" t="s">
        <v>980</v>
      </c>
      <c r="G237" s="33"/>
      <c r="H237" s="33"/>
      <c r="I237" s="200"/>
      <c r="J237" s="33"/>
      <c r="K237" s="33"/>
      <c r="L237" s="36"/>
      <c r="M237" s="201"/>
      <c r="N237" s="202"/>
      <c r="O237" s="68"/>
      <c r="P237" s="68"/>
      <c r="Q237" s="68"/>
      <c r="R237" s="68"/>
      <c r="S237" s="68"/>
      <c r="T237" s="69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4" t="s">
        <v>206</v>
      </c>
      <c r="AU237" s="14" t="s">
        <v>89</v>
      </c>
    </row>
    <row r="238" spans="1:65" s="2" customFormat="1" ht="21.75" customHeight="1">
      <c r="A238" s="31"/>
      <c r="B238" s="32"/>
      <c r="C238" s="184" t="s">
        <v>522</v>
      </c>
      <c r="D238" s="184" t="s">
        <v>189</v>
      </c>
      <c r="E238" s="185" t="s">
        <v>981</v>
      </c>
      <c r="F238" s="186" t="s">
        <v>982</v>
      </c>
      <c r="G238" s="187" t="s">
        <v>192</v>
      </c>
      <c r="H238" s="188">
        <v>3</v>
      </c>
      <c r="I238" s="189"/>
      <c r="J238" s="190">
        <f>ROUND(I238*H238,1)</f>
        <v>0</v>
      </c>
      <c r="K238" s="191"/>
      <c r="L238" s="36"/>
      <c r="M238" s="192" t="s">
        <v>1</v>
      </c>
      <c r="N238" s="193" t="s">
        <v>44</v>
      </c>
      <c r="O238" s="68"/>
      <c r="P238" s="194">
        <f>O238*H238</f>
        <v>0</v>
      </c>
      <c r="Q238" s="194">
        <v>0.08032</v>
      </c>
      <c r="R238" s="194">
        <f>Q238*H238</f>
        <v>0.24096</v>
      </c>
      <c r="S238" s="194">
        <v>0</v>
      </c>
      <c r="T238" s="195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256</v>
      </c>
      <c r="AT238" s="196" t="s">
        <v>189</v>
      </c>
      <c r="AU238" s="196" t="s">
        <v>89</v>
      </c>
      <c r="AY238" s="14" t="s">
        <v>186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4" t="s">
        <v>87</v>
      </c>
      <c r="BK238" s="197">
        <f>ROUND(I238*H238,1)</f>
        <v>0</v>
      </c>
      <c r="BL238" s="14" t="s">
        <v>256</v>
      </c>
      <c r="BM238" s="196" t="s">
        <v>983</v>
      </c>
    </row>
    <row r="239" spans="1:47" s="2" customFormat="1" ht="19.5">
      <c r="A239" s="31"/>
      <c r="B239" s="32"/>
      <c r="C239" s="33"/>
      <c r="D239" s="198" t="s">
        <v>206</v>
      </c>
      <c r="E239" s="33"/>
      <c r="F239" s="199" t="s">
        <v>984</v>
      </c>
      <c r="G239" s="33"/>
      <c r="H239" s="33"/>
      <c r="I239" s="200"/>
      <c r="J239" s="33"/>
      <c r="K239" s="33"/>
      <c r="L239" s="36"/>
      <c r="M239" s="201"/>
      <c r="N239" s="202"/>
      <c r="O239" s="68"/>
      <c r="P239" s="68"/>
      <c r="Q239" s="68"/>
      <c r="R239" s="68"/>
      <c r="S239" s="68"/>
      <c r="T239" s="69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T239" s="14" t="s">
        <v>206</v>
      </c>
      <c r="AU239" s="14" t="s">
        <v>89</v>
      </c>
    </row>
    <row r="240" spans="1:65" s="2" customFormat="1" ht="16.5" customHeight="1">
      <c r="A240" s="31"/>
      <c r="B240" s="32"/>
      <c r="C240" s="184" t="s">
        <v>526</v>
      </c>
      <c r="D240" s="184" t="s">
        <v>189</v>
      </c>
      <c r="E240" s="185" t="s">
        <v>585</v>
      </c>
      <c r="F240" s="186" t="s">
        <v>586</v>
      </c>
      <c r="G240" s="187" t="s">
        <v>270</v>
      </c>
      <c r="H240" s="188">
        <v>0.99</v>
      </c>
      <c r="I240" s="189"/>
      <c r="J240" s="190">
        <f>ROUND(I240*H240,1)</f>
        <v>0</v>
      </c>
      <c r="K240" s="191"/>
      <c r="L240" s="36"/>
      <c r="M240" s="192" t="s">
        <v>1</v>
      </c>
      <c r="N240" s="193" t="s">
        <v>44</v>
      </c>
      <c r="O240" s="68"/>
      <c r="P240" s="194">
        <f>O240*H240</f>
        <v>0</v>
      </c>
      <c r="Q240" s="194">
        <v>0</v>
      </c>
      <c r="R240" s="194">
        <f>Q240*H240</f>
        <v>0</v>
      </c>
      <c r="S240" s="194">
        <v>0</v>
      </c>
      <c r="T240" s="195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256</v>
      </c>
      <c r="AT240" s="196" t="s">
        <v>189</v>
      </c>
      <c r="AU240" s="196" t="s">
        <v>89</v>
      </c>
      <c r="AY240" s="14" t="s">
        <v>186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4" t="s">
        <v>87</v>
      </c>
      <c r="BK240" s="197">
        <f>ROUND(I240*H240,1)</f>
        <v>0</v>
      </c>
      <c r="BL240" s="14" t="s">
        <v>256</v>
      </c>
      <c r="BM240" s="196" t="s">
        <v>587</v>
      </c>
    </row>
    <row r="241" spans="1:65" s="2" customFormat="1" ht="16.5" customHeight="1">
      <c r="A241" s="31"/>
      <c r="B241" s="32"/>
      <c r="C241" s="184" t="s">
        <v>530</v>
      </c>
      <c r="D241" s="184" t="s">
        <v>189</v>
      </c>
      <c r="E241" s="185" t="s">
        <v>589</v>
      </c>
      <c r="F241" s="186" t="s">
        <v>590</v>
      </c>
      <c r="G241" s="187" t="s">
        <v>270</v>
      </c>
      <c r="H241" s="188">
        <v>0.241</v>
      </c>
      <c r="I241" s="189"/>
      <c r="J241" s="190">
        <f>ROUND(I241*H241,1)</f>
        <v>0</v>
      </c>
      <c r="K241" s="191"/>
      <c r="L241" s="36"/>
      <c r="M241" s="192" t="s">
        <v>1</v>
      </c>
      <c r="N241" s="193" t="s">
        <v>44</v>
      </c>
      <c r="O241" s="68"/>
      <c r="P241" s="194">
        <f>O241*H241</f>
        <v>0</v>
      </c>
      <c r="Q241" s="194">
        <v>0</v>
      </c>
      <c r="R241" s="194">
        <f>Q241*H241</f>
        <v>0</v>
      </c>
      <c r="S241" s="194">
        <v>0</v>
      </c>
      <c r="T241" s="195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256</v>
      </c>
      <c r="AT241" s="196" t="s">
        <v>189</v>
      </c>
      <c r="AU241" s="196" t="s">
        <v>89</v>
      </c>
      <c r="AY241" s="14" t="s">
        <v>186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14" t="s">
        <v>87</v>
      </c>
      <c r="BK241" s="197">
        <f>ROUND(I241*H241,1)</f>
        <v>0</v>
      </c>
      <c r="BL241" s="14" t="s">
        <v>256</v>
      </c>
      <c r="BM241" s="196" t="s">
        <v>591</v>
      </c>
    </row>
    <row r="242" spans="1:65" s="2" customFormat="1" ht="16.5" customHeight="1">
      <c r="A242" s="31"/>
      <c r="B242" s="32"/>
      <c r="C242" s="184" t="s">
        <v>534</v>
      </c>
      <c r="D242" s="184" t="s">
        <v>189</v>
      </c>
      <c r="E242" s="185" t="s">
        <v>593</v>
      </c>
      <c r="F242" s="186" t="s">
        <v>594</v>
      </c>
      <c r="G242" s="187" t="s">
        <v>270</v>
      </c>
      <c r="H242" s="188">
        <v>0.241</v>
      </c>
      <c r="I242" s="189"/>
      <c r="J242" s="190">
        <f>ROUND(I242*H242,1)</f>
        <v>0</v>
      </c>
      <c r="K242" s="191"/>
      <c r="L242" s="36"/>
      <c r="M242" s="192" t="s">
        <v>1</v>
      </c>
      <c r="N242" s="193" t="s">
        <v>44</v>
      </c>
      <c r="O242" s="68"/>
      <c r="P242" s="194">
        <f>O242*H242</f>
        <v>0</v>
      </c>
      <c r="Q242" s="194">
        <v>0</v>
      </c>
      <c r="R242" s="194">
        <f>Q242*H242</f>
        <v>0</v>
      </c>
      <c r="S242" s="194">
        <v>0</v>
      </c>
      <c r="T242" s="195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256</v>
      </c>
      <c r="AT242" s="196" t="s">
        <v>189</v>
      </c>
      <c r="AU242" s="196" t="s">
        <v>89</v>
      </c>
      <c r="AY242" s="14" t="s">
        <v>186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14" t="s">
        <v>87</v>
      </c>
      <c r="BK242" s="197">
        <f>ROUND(I242*H242,1)</f>
        <v>0</v>
      </c>
      <c r="BL242" s="14" t="s">
        <v>256</v>
      </c>
      <c r="BM242" s="196" t="s">
        <v>595</v>
      </c>
    </row>
    <row r="243" spans="1:65" s="2" customFormat="1" ht="16.5" customHeight="1">
      <c r="A243" s="31"/>
      <c r="B243" s="32"/>
      <c r="C243" s="184" t="s">
        <v>540</v>
      </c>
      <c r="D243" s="184" t="s">
        <v>189</v>
      </c>
      <c r="E243" s="185" t="s">
        <v>597</v>
      </c>
      <c r="F243" s="186" t="s">
        <v>598</v>
      </c>
      <c r="G243" s="187" t="s">
        <v>270</v>
      </c>
      <c r="H243" s="188">
        <v>0.241</v>
      </c>
      <c r="I243" s="189"/>
      <c r="J243" s="190">
        <f>ROUND(I243*H243,1)</f>
        <v>0</v>
      </c>
      <c r="K243" s="191"/>
      <c r="L243" s="36"/>
      <c r="M243" s="192" t="s">
        <v>1</v>
      </c>
      <c r="N243" s="193" t="s">
        <v>44</v>
      </c>
      <c r="O243" s="68"/>
      <c r="P243" s="194">
        <f>O243*H243</f>
        <v>0</v>
      </c>
      <c r="Q243" s="194">
        <v>0</v>
      </c>
      <c r="R243" s="194">
        <f>Q243*H243</f>
        <v>0</v>
      </c>
      <c r="S243" s="194">
        <v>0</v>
      </c>
      <c r="T243" s="195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6" t="s">
        <v>256</v>
      </c>
      <c r="AT243" s="196" t="s">
        <v>189</v>
      </c>
      <c r="AU243" s="196" t="s">
        <v>89</v>
      </c>
      <c r="AY243" s="14" t="s">
        <v>186</v>
      </c>
      <c r="BE243" s="197">
        <f>IF(N243="základní",J243,0)</f>
        <v>0</v>
      </c>
      <c r="BF243" s="197">
        <f>IF(N243="snížená",J243,0)</f>
        <v>0</v>
      </c>
      <c r="BG243" s="197">
        <f>IF(N243="zákl. přenesená",J243,0)</f>
        <v>0</v>
      </c>
      <c r="BH243" s="197">
        <f>IF(N243="sníž. přenesená",J243,0)</f>
        <v>0</v>
      </c>
      <c r="BI243" s="197">
        <f>IF(N243="nulová",J243,0)</f>
        <v>0</v>
      </c>
      <c r="BJ243" s="14" t="s">
        <v>87</v>
      </c>
      <c r="BK243" s="197">
        <f>ROUND(I243*H243,1)</f>
        <v>0</v>
      </c>
      <c r="BL243" s="14" t="s">
        <v>256</v>
      </c>
      <c r="BM243" s="196" t="s">
        <v>599</v>
      </c>
    </row>
    <row r="244" spans="2:63" s="12" customFormat="1" ht="22.9" customHeight="1">
      <c r="B244" s="168"/>
      <c r="C244" s="169"/>
      <c r="D244" s="170" t="s">
        <v>78</v>
      </c>
      <c r="E244" s="182" t="s">
        <v>600</v>
      </c>
      <c r="F244" s="182" t="s">
        <v>601</v>
      </c>
      <c r="G244" s="169"/>
      <c r="H244" s="169"/>
      <c r="I244" s="172"/>
      <c r="J244" s="183">
        <f>BK244</f>
        <v>0</v>
      </c>
      <c r="K244" s="169"/>
      <c r="L244" s="174"/>
      <c r="M244" s="175"/>
      <c r="N244" s="176"/>
      <c r="O244" s="176"/>
      <c r="P244" s="177">
        <f>SUM(P245:P248)</f>
        <v>0</v>
      </c>
      <c r="Q244" s="176"/>
      <c r="R244" s="177">
        <f>SUM(R245:R248)</f>
        <v>0</v>
      </c>
      <c r="S244" s="176"/>
      <c r="T244" s="178">
        <f>SUM(T245:T248)</f>
        <v>0.153332</v>
      </c>
      <c r="AR244" s="179" t="s">
        <v>89</v>
      </c>
      <c r="AT244" s="180" t="s">
        <v>78</v>
      </c>
      <c r="AU244" s="180" t="s">
        <v>87</v>
      </c>
      <c r="AY244" s="179" t="s">
        <v>186</v>
      </c>
      <c r="BK244" s="181">
        <f>SUM(BK245:BK248)</f>
        <v>0</v>
      </c>
    </row>
    <row r="245" spans="1:65" s="2" customFormat="1" ht="16.5" customHeight="1">
      <c r="A245" s="31"/>
      <c r="B245" s="32"/>
      <c r="C245" s="184" t="s">
        <v>544</v>
      </c>
      <c r="D245" s="184" t="s">
        <v>189</v>
      </c>
      <c r="E245" s="185" t="s">
        <v>603</v>
      </c>
      <c r="F245" s="186" t="s">
        <v>604</v>
      </c>
      <c r="G245" s="187" t="s">
        <v>308</v>
      </c>
      <c r="H245" s="188">
        <v>66</v>
      </c>
      <c r="I245" s="189"/>
      <c r="J245" s="190">
        <f>ROUND(I245*H245,1)</f>
        <v>0</v>
      </c>
      <c r="K245" s="191"/>
      <c r="L245" s="36"/>
      <c r="M245" s="192" t="s">
        <v>1</v>
      </c>
      <c r="N245" s="193" t="s">
        <v>44</v>
      </c>
      <c r="O245" s="68"/>
      <c r="P245" s="194">
        <f>O245*H245</f>
        <v>0</v>
      </c>
      <c r="Q245" s="194">
        <v>0</v>
      </c>
      <c r="R245" s="194">
        <f>Q245*H245</f>
        <v>0</v>
      </c>
      <c r="S245" s="194">
        <v>0.00215</v>
      </c>
      <c r="T245" s="195">
        <f>S245*H245</f>
        <v>0.1419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6" t="s">
        <v>256</v>
      </c>
      <c r="AT245" s="196" t="s">
        <v>189</v>
      </c>
      <c r="AU245" s="196" t="s">
        <v>89</v>
      </c>
      <c r="AY245" s="14" t="s">
        <v>186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14" t="s">
        <v>87</v>
      </c>
      <c r="BK245" s="197">
        <f>ROUND(I245*H245,1)</f>
        <v>0</v>
      </c>
      <c r="BL245" s="14" t="s">
        <v>256</v>
      </c>
      <c r="BM245" s="196" t="s">
        <v>605</v>
      </c>
    </row>
    <row r="246" spans="1:65" s="2" customFormat="1" ht="21.75" customHeight="1">
      <c r="A246" s="31"/>
      <c r="B246" s="32"/>
      <c r="C246" s="184" t="s">
        <v>548</v>
      </c>
      <c r="D246" s="184" t="s">
        <v>189</v>
      </c>
      <c r="E246" s="185" t="s">
        <v>607</v>
      </c>
      <c r="F246" s="186" t="s">
        <v>608</v>
      </c>
      <c r="G246" s="187" t="s">
        <v>192</v>
      </c>
      <c r="H246" s="188">
        <v>5</v>
      </c>
      <c r="I246" s="189"/>
      <c r="J246" s="190">
        <f>ROUND(I246*H246,1)</f>
        <v>0</v>
      </c>
      <c r="K246" s="191"/>
      <c r="L246" s="36"/>
      <c r="M246" s="192" t="s">
        <v>1</v>
      </c>
      <c r="N246" s="193" t="s">
        <v>44</v>
      </c>
      <c r="O246" s="68"/>
      <c r="P246" s="194">
        <f>O246*H246</f>
        <v>0</v>
      </c>
      <c r="Q246" s="194">
        <v>0</v>
      </c>
      <c r="R246" s="194">
        <f>Q246*H246</f>
        <v>0</v>
      </c>
      <c r="S246" s="194">
        <v>4.8E-05</v>
      </c>
      <c r="T246" s="195">
        <f>S246*H246</f>
        <v>0.00024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256</v>
      </c>
      <c r="AT246" s="196" t="s">
        <v>189</v>
      </c>
      <c r="AU246" s="196" t="s">
        <v>89</v>
      </c>
      <c r="AY246" s="14" t="s">
        <v>186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4" t="s">
        <v>87</v>
      </c>
      <c r="BK246" s="197">
        <f>ROUND(I246*H246,1)</f>
        <v>0</v>
      </c>
      <c r="BL246" s="14" t="s">
        <v>256</v>
      </c>
      <c r="BM246" s="196" t="s">
        <v>609</v>
      </c>
    </row>
    <row r="247" spans="1:65" s="2" customFormat="1" ht="24.2" customHeight="1">
      <c r="A247" s="31"/>
      <c r="B247" s="32"/>
      <c r="C247" s="184" t="s">
        <v>552</v>
      </c>
      <c r="D247" s="184" t="s">
        <v>189</v>
      </c>
      <c r="E247" s="185" t="s">
        <v>611</v>
      </c>
      <c r="F247" s="186" t="s">
        <v>612</v>
      </c>
      <c r="G247" s="187" t="s">
        <v>192</v>
      </c>
      <c r="H247" s="188">
        <v>4</v>
      </c>
      <c r="I247" s="189"/>
      <c r="J247" s="190">
        <f>ROUND(I247*H247,1)</f>
        <v>0</v>
      </c>
      <c r="K247" s="191"/>
      <c r="L247" s="36"/>
      <c r="M247" s="192" t="s">
        <v>1</v>
      </c>
      <c r="N247" s="193" t="s">
        <v>44</v>
      </c>
      <c r="O247" s="68"/>
      <c r="P247" s="194">
        <f>O247*H247</f>
        <v>0</v>
      </c>
      <c r="Q247" s="194">
        <v>0</v>
      </c>
      <c r="R247" s="194">
        <f>Q247*H247</f>
        <v>0</v>
      </c>
      <c r="S247" s="194">
        <v>4.8E-05</v>
      </c>
      <c r="T247" s="195">
        <f>S247*H247</f>
        <v>0.000192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6" t="s">
        <v>256</v>
      </c>
      <c r="AT247" s="196" t="s">
        <v>189</v>
      </c>
      <c r="AU247" s="196" t="s">
        <v>89</v>
      </c>
      <c r="AY247" s="14" t="s">
        <v>186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14" t="s">
        <v>87</v>
      </c>
      <c r="BK247" s="197">
        <f>ROUND(I247*H247,1)</f>
        <v>0</v>
      </c>
      <c r="BL247" s="14" t="s">
        <v>256</v>
      </c>
      <c r="BM247" s="196" t="s">
        <v>613</v>
      </c>
    </row>
    <row r="248" spans="1:65" s="2" customFormat="1" ht="21.75" customHeight="1">
      <c r="A248" s="31"/>
      <c r="B248" s="32"/>
      <c r="C248" s="184" t="s">
        <v>556</v>
      </c>
      <c r="D248" s="184" t="s">
        <v>189</v>
      </c>
      <c r="E248" s="185" t="s">
        <v>615</v>
      </c>
      <c r="F248" s="186" t="s">
        <v>616</v>
      </c>
      <c r="G248" s="187" t="s">
        <v>192</v>
      </c>
      <c r="H248" s="188">
        <v>11</v>
      </c>
      <c r="I248" s="189"/>
      <c r="J248" s="190">
        <f>ROUND(I248*H248,1)</f>
        <v>0</v>
      </c>
      <c r="K248" s="191"/>
      <c r="L248" s="36"/>
      <c r="M248" s="192" t="s">
        <v>1</v>
      </c>
      <c r="N248" s="193" t="s">
        <v>44</v>
      </c>
      <c r="O248" s="68"/>
      <c r="P248" s="194">
        <f>O248*H248</f>
        <v>0</v>
      </c>
      <c r="Q248" s="194">
        <v>0</v>
      </c>
      <c r="R248" s="194">
        <f>Q248*H248</f>
        <v>0</v>
      </c>
      <c r="S248" s="194">
        <v>0.001</v>
      </c>
      <c r="T248" s="195">
        <f>S248*H248</f>
        <v>0.011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6" t="s">
        <v>256</v>
      </c>
      <c r="AT248" s="196" t="s">
        <v>189</v>
      </c>
      <c r="AU248" s="196" t="s">
        <v>89</v>
      </c>
      <c r="AY248" s="14" t="s">
        <v>186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14" t="s">
        <v>87</v>
      </c>
      <c r="BK248" s="197">
        <f>ROUND(I248*H248,1)</f>
        <v>0</v>
      </c>
      <c r="BL248" s="14" t="s">
        <v>256</v>
      </c>
      <c r="BM248" s="196" t="s">
        <v>617</v>
      </c>
    </row>
    <row r="249" spans="2:63" s="12" customFormat="1" ht="22.9" customHeight="1">
      <c r="B249" s="168"/>
      <c r="C249" s="169"/>
      <c r="D249" s="170" t="s">
        <v>78</v>
      </c>
      <c r="E249" s="182" t="s">
        <v>985</v>
      </c>
      <c r="F249" s="182" t="s">
        <v>986</v>
      </c>
      <c r="G249" s="169"/>
      <c r="H249" s="169"/>
      <c r="I249" s="172"/>
      <c r="J249" s="183">
        <f>BK249</f>
        <v>0</v>
      </c>
      <c r="K249" s="169"/>
      <c r="L249" s="174"/>
      <c r="M249" s="175"/>
      <c r="N249" s="176"/>
      <c r="O249" s="176"/>
      <c r="P249" s="177">
        <f>SUM(P250:P251)</f>
        <v>0</v>
      </c>
      <c r="Q249" s="176"/>
      <c r="R249" s="177">
        <f>SUM(R250:R251)</f>
        <v>0</v>
      </c>
      <c r="S249" s="176"/>
      <c r="T249" s="178">
        <f>SUM(T250:T251)</f>
        <v>0</v>
      </c>
      <c r="AR249" s="179" t="s">
        <v>89</v>
      </c>
      <c r="AT249" s="180" t="s">
        <v>78</v>
      </c>
      <c r="AU249" s="180" t="s">
        <v>87</v>
      </c>
      <c r="AY249" s="179" t="s">
        <v>186</v>
      </c>
      <c r="BK249" s="181">
        <f>SUM(BK250:BK251)</f>
        <v>0</v>
      </c>
    </row>
    <row r="250" spans="1:65" s="2" customFormat="1" ht="16.5" customHeight="1">
      <c r="A250" s="31"/>
      <c r="B250" s="32"/>
      <c r="C250" s="184" t="s">
        <v>560</v>
      </c>
      <c r="D250" s="184" t="s">
        <v>189</v>
      </c>
      <c r="E250" s="185" t="s">
        <v>987</v>
      </c>
      <c r="F250" s="186" t="s">
        <v>988</v>
      </c>
      <c r="G250" s="187" t="s">
        <v>192</v>
      </c>
      <c r="H250" s="188">
        <v>1</v>
      </c>
      <c r="I250" s="189"/>
      <c r="J250" s="190">
        <f>ROUND(I250*H250,1)</f>
        <v>0</v>
      </c>
      <c r="K250" s="191"/>
      <c r="L250" s="36"/>
      <c r="M250" s="192" t="s">
        <v>1</v>
      </c>
      <c r="N250" s="193" t="s">
        <v>44</v>
      </c>
      <c r="O250" s="68"/>
      <c r="P250" s="194">
        <f>O250*H250</f>
        <v>0</v>
      </c>
      <c r="Q250" s="194">
        <v>0</v>
      </c>
      <c r="R250" s="194">
        <f>Q250*H250</f>
        <v>0</v>
      </c>
      <c r="S250" s="194">
        <v>0</v>
      </c>
      <c r="T250" s="195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6" t="s">
        <v>256</v>
      </c>
      <c r="AT250" s="196" t="s">
        <v>189</v>
      </c>
      <c r="AU250" s="196" t="s">
        <v>89</v>
      </c>
      <c r="AY250" s="14" t="s">
        <v>186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14" t="s">
        <v>87</v>
      </c>
      <c r="BK250" s="197">
        <f>ROUND(I250*H250,1)</f>
        <v>0</v>
      </c>
      <c r="BL250" s="14" t="s">
        <v>256</v>
      </c>
      <c r="BM250" s="196" t="s">
        <v>989</v>
      </c>
    </row>
    <row r="251" spans="1:47" s="2" customFormat="1" ht="39">
      <c r="A251" s="31"/>
      <c r="B251" s="32"/>
      <c r="C251" s="33"/>
      <c r="D251" s="198" t="s">
        <v>206</v>
      </c>
      <c r="E251" s="33"/>
      <c r="F251" s="199" t="s">
        <v>990</v>
      </c>
      <c r="G251" s="33"/>
      <c r="H251" s="33"/>
      <c r="I251" s="200"/>
      <c r="J251" s="33"/>
      <c r="K251" s="33"/>
      <c r="L251" s="36"/>
      <c r="M251" s="201"/>
      <c r="N251" s="202"/>
      <c r="O251" s="68"/>
      <c r="P251" s="68"/>
      <c r="Q251" s="68"/>
      <c r="R251" s="68"/>
      <c r="S251" s="68"/>
      <c r="T251" s="69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T251" s="14" t="s">
        <v>206</v>
      </c>
      <c r="AU251" s="14" t="s">
        <v>89</v>
      </c>
    </row>
    <row r="252" spans="2:63" s="12" customFormat="1" ht="22.9" customHeight="1">
      <c r="B252" s="168"/>
      <c r="C252" s="169"/>
      <c r="D252" s="170" t="s">
        <v>78</v>
      </c>
      <c r="E252" s="182" t="s">
        <v>627</v>
      </c>
      <c r="F252" s="182" t="s">
        <v>628</v>
      </c>
      <c r="G252" s="169"/>
      <c r="H252" s="169"/>
      <c r="I252" s="172"/>
      <c r="J252" s="183">
        <f>BK252</f>
        <v>0</v>
      </c>
      <c r="K252" s="169"/>
      <c r="L252" s="174"/>
      <c r="M252" s="175"/>
      <c r="N252" s="176"/>
      <c r="O252" s="176"/>
      <c r="P252" s="177">
        <f>SUM(P253:P258)</f>
        <v>0</v>
      </c>
      <c r="Q252" s="176"/>
      <c r="R252" s="177">
        <f>SUM(R253:R258)</f>
        <v>0</v>
      </c>
      <c r="S252" s="176"/>
      <c r="T252" s="178">
        <f>SUM(T253:T258)</f>
        <v>0.055200000000000006</v>
      </c>
      <c r="AR252" s="179" t="s">
        <v>89</v>
      </c>
      <c r="AT252" s="180" t="s">
        <v>78</v>
      </c>
      <c r="AU252" s="180" t="s">
        <v>87</v>
      </c>
      <c r="AY252" s="179" t="s">
        <v>186</v>
      </c>
      <c r="BK252" s="181">
        <f>SUM(BK253:BK258)</f>
        <v>0</v>
      </c>
    </row>
    <row r="253" spans="1:65" s="2" customFormat="1" ht="16.5" customHeight="1">
      <c r="A253" s="31"/>
      <c r="B253" s="32"/>
      <c r="C253" s="184" t="s">
        <v>564</v>
      </c>
      <c r="D253" s="184" t="s">
        <v>189</v>
      </c>
      <c r="E253" s="185" t="s">
        <v>630</v>
      </c>
      <c r="F253" s="186" t="s">
        <v>631</v>
      </c>
      <c r="G253" s="187" t="s">
        <v>192</v>
      </c>
      <c r="H253" s="188">
        <v>2</v>
      </c>
      <c r="I253" s="189"/>
      <c r="J253" s="190">
        <f>ROUND(I253*H253,1)</f>
        <v>0</v>
      </c>
      <c r="K253" s="191"/>
      <c r="L253" s="36"/>
      <c r="M253" s="192" t="s">
        <v>1</v>
      </c>
      <c r="N253" s="193" t="s">
        <v>44</v>
      </c>
      <c r="O253" s="68"/>
      <c r="P253" s="194">
        <f>O253*H253</f>
        <v>0</v>
      </c>
      <c r="Q253" s="194">
        <v>0</v>
      </c>
      <c r="R253" s="194">
        <f>Q253*H253</f>
        <v>0</v>
      </c>
      <c r="S253" s="194">
        <v>0.0018</v>
      </c>
      <c r="T253" s="195">
        <f>S253*H253</f>
        <v>0.0036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6" t="s">
        <v>256</v>
      </c>
      <c r="AT253" s="196" t="s">
        <v>189</v>
      </c>
      <c r="AU253" s="196" t="s">
        <v>89</v>
      </c>
      <c r="AY253" s="14" t="s">
        <v>186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4" t="s">
        <v>87</v>
      </c>
      <c r="BK253" s="197">
        <f>ROUND(I253*H253,1)</f>
        <v>0</v>
      </c>
      <c r="BL253" s="14" t="s">
        <v>256</v>
      </c>
      <c r="BM253" s="196" t="s">
        <v>632</v>
      </c>
    </row>
    <row r="254" spans="1:65" s="2" customFormat="1" ht="16.5" customHeight="1">
      <c r="A254" s="31"/>
      <c r="B254" s="32"/>
      <c r="C254" s="184" t="s">
        <v>568</v>
      </c>
      <c r="D254" s="184" t="s">
        <v>189</v>
      </c>
      <c r="E254" s="185" t="s">
        <v>634</v>
      </c>
      <c r="F254" s="186" t="s">
        <v>635</v>
      </c>
      <c r="G254" s="187" t="s">
        <v>192</v>
      </c>
      <c r="H254" s="188">
        <v>2</v>
      </c>
      <c r="I254" s="189"/>
      <c r="J254" s="190">
        <f>ROUND(I254*H254,1)</f>
        <v>0</v>
      </c>
      <c r="K254" s="191"/>
      <c r="L254" s="36"/>
      <c r="M254" s="192" t="s">
        <v>1</v>
      </c>
      <c r="N254" s="193" t="s">
        <v>44</v>
      </c>
      <c r="O254" s="68"/>
      <c r="P254" s="194">
        <f>O254*H254</f>
        <v>0</v>
      </c>
      <c r="Q254" s="194">
        <v>0</v>
      </c>
      <c r="R254" s="194">
        <f>Q254*H254</f>
        <v>0</v>
      </c>
      <c r="S254" s="194">
        <v>0.024</v>
      </c>
      <c r="T254" s="195">
        <f>S254*H254</f>
        <v>0.048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6" t="s">
        <v>256</v>
      </c>
      <c r="AT254" s="196" t="s">
        <v>189</v>
      </c>
      <c r="AU254" s="196" t="s">
        <v>89</v>
      </c>
      <c r="AY254" s="14" t="s">
        <v>186</v>
      </c>
      <c r="BE254" s="197">
        <f>IF(N254="základní",J254,0)</f>
        <v>0</v>
      </c>
      <c r="BF254" s="197">
        <f>IF(N254="snížená",J254,0)</f>
        <v>0</v>
      </c>
      <c r="BG254" s="197">
        <f>IF(N254="zákl. přenesená",J254,0)</f>
        <v>0</v>
      </c>
      <c r="BH254" s="197">
        <f>IF(N254="sníž. přenesená",J254,0)</f>
        <v>0</v>
      </c>
      <c r="BI254" s="197">
        <f>IF(N254="nulová",J254,0)</f>
        <v>0</v>
      </c>
      <c r="BJ254" s="14" t="s">
        <v>87</v>
      </c>
      <c r="BK254" s="197">
        <f>ROUND(I254*H254,1)</f>
        <v>0</v>
      </c>
      <c r="BL254" s="14" t="s">
        <v>256</v>
      </c>
      <c r="BM254" s="196" t="s">
        <v>636</v>
      </c>
    </row>
    <row r="255" spans="1:65" s="2" customFormat="1" ht="24.2" customHeight="1">
      <c r="A255" s="31"/>
      <c r="B255" s="32"/>
      <c r="C255" s="184" t="s">
        <v>574</v>
      </c>
      <c r="D255" s="184" t="s">
        <v>189</v>
      </c>
      <c r="E255" s="185" t="s">
        <v>638</v>
      </c>
      <c r="F255" s="186" t="s">
        <v>991</v>
      </c>
      <c r="G255" s="187" t="s">
        <v>624</v>
      </c>
      <c r="H255" s="188">
        <v>1</v>
      </c>
      <c r="I255" s="189"/>
      <c r="J255" s="190">
        <f>ROUND(I255*H255,1)</f>
        <v>0</v>
      </c>
      <c r="K255" s="191"/>
      <c r="L255" s="36"/>
      <c r="M255" s="192" t="s">
        <v>1</v>
      </c>
      <c r="N255" s="193" t="s">
        <v>44</v>
      </c>
      <c r="O255" s="68"/>
      <c r="P255" s="194">
        <f>O255*H255</f>
        <v>0</v>
      </c>
      <c r="Q255" s="194">
        <v>0</v>
      </c>
      <c r="R255" s="194">
        <f>Q255*H255</f>
        <v>0</v>
      </c>
      <c r="S255" s="194">
        <v>0.0018</v>
      </c>
      <c r="T255" s="195">
        <f>S255*H255</f>
        <v>0.0018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6" t="s">
        <v>256</v>
      </c>
      <c r="AT255" s="196" t="s">
        <v>189</v>
      </c>
      <c r="AU255" s="196" t="s">
        <v>89</v>
      </c>
      <c r="AY255" s="14" t="s">
        <v>186</v>
      </c>
      <c r="BE255" s="197">
        <f>IF(N255="základní",J255,0)</f>
        <v>0</v>
      </c>
      <c r="BF255" s="197">
        <f>IF(N255="snížená",J255,0)</f>
        <v>0</v>
      </c>
      <c r="BG255" s="197">
        <f>IF(N255="zákl. přenesená",J255,0)</f>
        <v>0</v>
      </c>
      <c r="BH255" s="197">
        <f>IF(N255="sníž. přenesená",J255,0)</f>
        <v>0</v>
      </c>
      <c r="BI255" s="197">
        <f>IF(N255="nulová",J255,0)</f>
        <v>0</v>
      </c>
      <c r="BJ255" s="14" t="s">
        <v>87</v>
      </c>
      <c r="BK255" s="197">
        <f>ROUND(I255*H255,1)</f>
        <v>0</v>
      </c>
      <c r="BL255" s="14" t="s">
        <v>256</v>
      </c>
      <c r="BM255" s="196" t="s">
        <v>640</v>
      </c>
    </row>
    <row r="256" spans="1:47" s="2" customFormat="1" ht="29.25">
      <c r="A256" s="31"/>
      <c r="B256" s="32"/>
      <c r="C256" s="33"/>
      <c r="D256" s="198" t="s">
        <v>206</v>
      </c>
      <c r="E256" s="33"/>
      <c r="F256" s="199" t="s">
        <v>992</v>
      </c>
      <c r="G256" s="33"/>
      <c r="H256" s="33"/>
      <c r="I256" s="200"/>
      <c r="J256" s="33"/>
      <c r="K256" s="33"/>
      <c r="L256" s="36"/>
      <c r="M256" s="201"/>
      <c r="N256" s="202"/>
      <c r="O256" s="68"/>
      <c r="P256" s="68"/>
      <c r="Q256" s="68"/>
      <c r="R256" s="68"/>
      <c r="S256" s="68"/>
      <c r="T256" s="69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T256" s="14" t="s">
        <v>206</v>
      </c>
      <c r="AU256" s="14" t="s">
        <v>89</v>
      </c>
    </row>
    <row r="257" spans="1:65" s="2" customFormat="1" ht="24.2" customHeight="1">
      <c r="A257" s="31"/>
      <c r="B257" s="32"/>
      <c r="C257" s="184" t="s">
        <v>579</v>
      </c>
      <c r="D257" s="184" t="s">
        <v>189</v>
      </c>
      <c r="E257" s="185" t="s">
        <v>993</v>
      </c>
      <c r="F257" s="186" t="s">
        <v>994</v>
      </c>
      <c r="G257" s="187" t="s">
        <v>624</v>
      </c>
      <c r="H257" s="188">
        <v>1</v>
      </c>
      <c r="I257" s="189"/>
      <c r="J257" s="190">
        <f>ROUND(I257*H257,1)</f>
        <v>0</v>
      </c>
      <c r="K257" s="191"/>
      <c r="L257" s="36"/>
      <c r="M257" s="192" t="s">
        <v>1</v>
      </c>
      <c r="N257" s="193" t="s">
        <v>44</v>
      </c>
      <c r="O257" s="68"/>
      <c r="P257" s="194">
        <f>O257*H257</f>
        <v>0</v>
      </c>
      <c r="Q257" s="194">
        <v>0</v>
      </c>
      <c r="R257" s="194">
        <f>Q257*H257</f>
        <v>0</v>
      </c>
      <c r="S257" s="194">
        <v>0.0018</v>
      </c>
      <c r="T257" s="195">
        <f>S257*H257</f>
        <v>0.0018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6" t="s">
        <v>256</v>
      </c>
      <c r="AT257" s="196" t="s">
        <v>189</v>
      </c>
      <c r="AU257" s="196" t="s">
        <v>89</v>
      </c>
      <c r="AY257" s="14" t="s">
        <v>186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14" t="s">
        <v>87</v>
      </c>
      <c r="BK257" s="197">
        <f>ROUND(I257*H257,1)</f>
        <v>0</v>
      </c>
      <c r="BL257" s="14" t="s">
        <v>256</v>
      </c>
      <c r="BM257" s="196" t="s">
        <v>995</v>
      </c>
    </row>
    <row r="258" spans="1:47" s="2" customFormat="1" ht="29.25">
      <c r="A258" s="31"/>
      <c r="B258" s="32"/>
      <c r="C258" s="33"/>
      <c r="D258" s="198" t="s">
        <v>206</v>
      </c>
      <c r="E258" s="33"/>
      <c r="F258" s="199" t="s">
        <v>996</v>
      </c>
      <c r="G258" s="33"/>
      <c r="H258" s="33"/>
      <c r="I258" s="200"/>
      <c r="J258" s="33"/>
      <c r="K258" s="33"/>
      <c r="L258" s="36"/>
      <c r="M258" s="201"/>
      <c r="N258" s="202"/>
      <c r="O258" s="68"/>
      <c r="P258" s="68"/>
      <c r="Q258" s="68"/>
      <c r="R258" s="68"/>
      <c r="S258" s="68"/>
      <c r="T258" s="69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T258" s="14" t="s">
        <v>206</v>
      </c>
      <c r="AU258" s="14" t="s">
        <v>89</v>
      </c>
    </row>
    <row r="259" spans="2:63" s="12" customFormat="1" ht="22.9" customHeight="1">
      <c r="B259" s="168"/>
      <c r="C259" s="169"/>
      <c r="D259" s="170" t="s">
        <v>78</v>
      </c>
      <c r="E259" s="182" t="s">
        <v>997</v>
      </c>
      <c r="F259" s="182" t="s">
        <v>998</v>
      </c>
      <c r="G259" s="169"/>
      <c r="H259" s="169"/>
      <c r="I259" s="172"/>
      <c r="J259" s="183">
        <f>BK259</f>
        <v>0</v>
      </c>
      <c r="K259" s="169"/>
      <c r="L259" s="174"/>
      <c r="M259" s="175"/>
      <c r="N259" s="176"/>
      <c r="O259" s="176"/>
      <c r="P259" s="177">
        <f>SUM(P260:P271)</f>
        <v>0</v>
      </c>
      <c r="Q259" s="176"/>
      <c r="R259" s="177">
        <f>SUM(R260:R271)</f>
        <v>2.094622</v>
      </c>
      <c r="S259" s="176"/>
      <c r="T259" s="178">
        <f>SUM(T260:T271)</f>
        <v>0</v>
      </c>
      <c r="AR259" s="179" t="s">
        <v>89</v>
      </c>
      <c r="AT259" s="180" t="s">
        <v>78</v>
      </c>
      <c r="AU259" s="180" t="s">
        <v>87</v>
      </c>
      <c r="AY259" s="179" t="s">
        <v>186</v>
      </c>
      <c r="BK259" s="181">
        <f>SUM(BK260:BK271)</f>
        <v>0</v>
      </c>
    </row>
    <row r="260" spans="1:65" s="2" customFormat="1" ht="16.5" customHeight="1">
      <c r="A260" s="31"/>
      <c r="B260" s="32"/>
      <c r="C260" s="184" t="s">
        <v>584</v>
      </c>
      <c r="D260" s="184" t="s">
        <v>189</v>
      </c>
      <c r="E260" s="185" t="s">
        <v>999</v>
      </c>
      <c r="F260" s="186" t="s">
        <v>1000</v>
      </c>
      <c r="G260" s="187" t="s">
        <v>197</v>
      </c>
      <c r="H260" s="188">
        <v>55.7</v>
      </c>
      <c r="I260" s="189"/>
      <c r="J260" s="190">
        <f aca="true" t="shared" si="50" ref="J260:J271">ROUND(I260*H260,1)</f>
        <v>0</v>
      </c>
      <c r="K260" s="191"/>
      <c r="L260" s="36"/>
      <c r="M260" s="192" t="s">
        <v>1</v>
      </c>
      <c r="N260" s="193" t="s">
        <v>44</v>
      </c>
      <c r="O260" s="68"/>
      <c r="P260" s="194">
        <f aca="true" t="shared" si="51" ref="P260:P271">O260*H260</f>
        <v>0</v>
      </c>
      <c r="Q260" s="194">
        <v>0</v>
      </c>
      <c r="R260" s="194">
        <f aca="true" t="shared" si="52" ref="R260:R271">Q260*H260</f>
        <v>0</v>
      </c>
      <c r="S260" s="194">
        <v>0</v>
      </c>
      <c r="T260" s="195">
        <f aca="true" t="shared" si="53" ref="T260:T271"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6" t="s">
        <v>256</v>
      </c>
      <c r="AT260" s="196" t="s">
        <v>189</v>
      </c>
      <c r="AU260" s="196" t="s">
        <v>89</v>
      </c>
      <c r="AY260" s="14" t="s">
        <v>186</v>
      </c>
      <c r="BE260" s="197">
        <f aca="true" t="shared" si="54" ref="BE260:BE271">IF(N260="základní",J260,0)</f>
        <v>0</v>
      </c>
      <c r="BF260" s="197">
        <f aca="true" t="shared" si="55" ref="BF260:BF271">IF(N260="snížená",J260,0)</f>
        <v>0</v>
      </c>
      <c r="BG260" s="197">
        <f aca="true" t="shared" si="56" ref="BG260:BG271">IF(N260="zákl. přenesená",J260,0)</f>
        <v>0</v>
      </c>
      <c r="BH260" s="197">
        <f aca="true" t="shared" si="57" ref="BH260:BH271">IF(N260="sníž. přenesená",J260,0)</f>
        <v>0</v>
      </c>
      <c r="BI260" s="197">
        <f aca="true" t="shared" si="58" ref="BI260:BI271">IF(N260="nulová",J260,0)</f>
        <v>0</v>
      </c>
      <c r="BJ260" s="14" t="s">
        <v>87</v>
      </c>
      <c r="BK260" s="197">
        <f aca="true" t="shared" si="59" ref="BK260:BK271">ROUND(I260*H260,1)</f>
        <v>0</v>
      </c>
      <c r="BL260" s="14" t="s">
        <v>256</v>
      </c>
      <c r="BM260" s="196" t="s">
        <v>1001</v>
      </c>
    </row>
    <row r="261" spans="1:65" s="2" customFormat="1" ht="16.5" customHeight="1">
      <c r="A261" s="31"/>
      <c r="B261" s="32"/>
      <c r="C261" s="184" t="s">
        <v>588</v>
      </c>
      <c r="D261" s="184" t="s">
        <v>189</v>
      </c>
      <c r="E261" s="185" t="s">
        <v>1002</v>
      </c>
      <c r="F261" s="186" t="s">
        <v>1003</v>
      </c>
      <c r="G261" s="187" t="s">
        <v>197</v>
      </c>
      <c r="H261" s="188">
        <v>55.7</v>
      </c>
      <c r="I261" s="189"/>
      <c r="J261" s="190">
        <f t="shared" si="50"/>
        <v>0</v>
      </c>
      <c r="K261" s="191"/>
      <c r="L261" s="36"/>
      <c r="M261" s="192" t="s">
        <v>1</v>
      </c>
      <c r="N261" s="193" t="s">
        <v>44</v>
      </c>
      <c r="O261" s="68"/>
      <c r="P261" s="194">
        <f t="shared" si="51"/>
        <v>0</v>
      </c>
      <c r="Q261" s="194">
        <v>0.0003</v>
      </c>
      <c r="R261" s="194">
        <f t="shared" si="52"/>
        <v>0.01671</v>
      </c>
      <c r="S261" s="194">
        <v>0</v>
      </c>
      <c r="T261" s="195">
        <f t="shared" si="5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6" t="s">
        <v>256</v>
      </c>
      <c r="AT261" s="196" t="s">
        <v>189</v>
      </c>
      <c r="AU261" s="196" t="s">
        <v>89</v>
      </c>
      <c r="AY261" s="14" t="s">
        <v>186</v>
      </c>
      <c r="BE261" s="197">
        <f t="shared" si="54"/>
        <v>0</v>
      </c>
      <c r="BF261" s="197">
        <f t="shared" si="55"/>
        <v>0</v>
      </c>
      <c r="BG261" s="197">
        <f t="shared" si="56"/>
        <v>0</v>
      </c>
      <c r="BH261" s="197">
        <f t="shared" si="57"/>
        <v>0</v>
      </c>
      <c r="BI261" s="197">
        <f t="shared" si="58"/>
        <v>0</v>
      </c>
      <c r="BJ261" s="14" t="s">
        <v>87</v>
      </c>
      <c r="BK261" s="197">
        <f t="shared" si="59"/>
        <v>0</v>
      </c>
      <c r="BL261" s="14" t="s">
        <v>256</v>
      </c>
      <c r="BM261" s="196" t="s">
        <v>1004</v>
      </c>
    </row>
    <row r="262" spans="1:65" s="2" customFormat="1" ht="16.5" customHeight="1">
      <c r="A262" s="31"/>
      <c r="B262" s="32"/>
      <c r="C262" s="184" t="s">
        <v>592</v>
      </c>
      <c r="D262" s="184" t="s">
        <v>189</v>
      </c>
      <c r="E262" s="185" t="s">
        <v>1005</v>
      </c>
      <c r="F262" s="186" t="s">
        <v>1006</v>
      </c>
      <c r="G262" s="187" t="s">
        <v>197</v>
      </c>
      <c r="H262" s="188">
        <v>55.7</v>
      </c>
      <c r="I262" s="189"/>
      <c r="J262" s="190">
        <f t="shared" si="50"/>
        <v>0</v>
      </c>
      <c r="K262" s="191"/>
      <c r="L262" s="36"/>
      <c r="M262" s="192" t="s">
        <v>1</v>
      </c>
      <c r="N262" s="193" t="s">
        <v>44</v>
      </c>
      <c r="O262" s="68"/>
      <c r="P262" s="194">
        <f t="shared" si="51"/>
        <v>0</v>
      </c>
      <c r="Q262" s="194">
        <v>0.0075</v>
      </c>
      <c r="R262" s="194">
        <f t="shared" si="52"/>
        <v>0.41775</v>
      </c>
      <c r="S262" s="194">
        <v>0</v>
      </c>
      <c r="T262" s="195">
        <f t="shared" si="5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6" t="s">
        <v>256</v>
      </c>
      <c r="AT262" s="196" t="s">
        <v>189</v>
      </c>
      <c r="AU262" s="196" t="s">
        <v>89</v>
      </c>
      <c r="AY262" s="14" t="s">
        <v>186</v>
      </c>
      <c r="BE262" s="197">
        <f t="shared" si="54"/>
        <v>0</v>
      </c>
      <c r="BF262" s="197">
        <f t="shared" si="55"/>
        <v>0</v>
      </c>
      <c r="BG262" s="197">
        <f t="shared" si="56"/>
        <v>0</v>
      </c>
      <c r="BH262" s="197">
        <f t="shared" si="57"/>
        <v>0</v>
      </c>
      <c r="BI262" s="197">
        <f t="shared" si="58"/>
        <v>0</v>
      </c>
      <c r="BJ262" s="14" t="s">
        <v>87</v>
      </c>
      <c r="BK262" s="197">
        <f t="shared" si="59"/>
        <v>0</v>
      </c>
      <c r="BL262" s="14" t="s">
        <v>256</v>
      </c>
      <c r="BM262" s="196" t="s">
        <v>1007</v>
      </c>
    </row>
    <row r="263" spans="1:65" s="2" customFormat="1" ht="16.5" customHeight="1">
      <c r="A263" s="31"/>
      <c r="B263" s="32"/>
      <c r="C263" s="184" t="s">
        <v>596</v>
      </c>
      <c r="D263" s="184" t="s">
        <v>189</v>
      </c>
      <c r="E263" s="185" t="s">
        <v>1008</v>
      </c>
      <c r="F263" s="186" t="s">
        <v>1009</v>
      </c>
      <c r="G263" s="187" t="s">
        <v>308</v>
      </c>
      <c r="H263" s="188">
        <v>29.9</v>
      </c>
      <c r="I263" s="189"/>
      <c r="J263" s="190">
        <f t="shared" si="50"/>
        <v>0</v>
      </c>
      <c r="K263" s="191"/>
      <c r="L263" s="36"/>
      <c r="M263" s="192" t="s">
        <v>1</v>
      </c>
      <c r="N263" s="193" t="s">
        <v>44</v>
      </c>
      <c r="O263" s="68"/>
      <c r="P263" s="194">
        <f t="shared" si="51"/>
        <v>0</v>
      </c>
      <c r="Q263" s="194">
        <v>0.00043</v>
      </c>
      <c r="R263" s="194">
        <f t="shared" si="52"/>
        <v>0.012856999999999999</v>
      </c>
      <c r="S263" s="194">
        <v>0</v>
      </c>
      <c r="T263" s="195">
        <f t="shared" si="5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6" t="s">
        <v>256</v>
      </c>
      <c r="AT263" s="196" t="s">
        <v>189</v>
      </c>
      <c r="AU263" s="196" t="s">
        <v>89</v>
      </c>
      <c r="AY263" s="14" t="s">
        <v>186</v>
      </c>
      <c r="BE263" s="197">
        <f t="shared" si="54"/>
        <v>0</v>
      </c>
      <c r="BF263" s="197">
        <f t="shared" si="55"/>
        <v>0</v>
      </c>
      <c r="BG263" s="197">
        <f t="shared" si="56"/>
        <v>0</v>
      </c>
      <c r="BH263" s="197">
        <f t="shared" si="57"/>
        <v>0</v>
      </c>
      <c r="BI263" s="197">
        <f t="shared" si="58"/>
        <v>0</v>
      </c>
      <c r="BJ263" s="14" t="s">
        <v>87</v>
      </c>
      <c r="BK263" s="197">
        <f t="shared" si="59"/>
        <v>0</v>
      </c>
      <c r="BL263" s="14" t="s">
        <v>256</v>
      </c>
      <c r="BM263" s="196" t="s">
        <v>1010</v>
      </c>
    </row>
    <row r="264" spans="1:65" s="2" customFormat="1" ht="16.5" customHeight="1">
      <c r="A264" s="31"/>
      <c r="B264" s="32"/>
      <c r="C264" s="203" t="s">
        <v>602</v>
      </c>
      <c r="D264" s="203" t="s">
        <v>480</v>
      </c>
      <c r="E264" s="204" t="s">
        <v>1011</v>
      </c>
      <c r="F264" s="205" t="s">
        <v>1012</v>
      </c>
      <c r="G264" s="206" t="s">
        <v>192</v>
      </c>
      <c r="H264" s="207">
        <v>97</v>
      </c>
      <c r="I264" s="208"/>
      <c r="J264" s="209">
        <f t="shared" si="50"/>
        <v>0</v>
      </c>
      <c r="K264" s="210"/>
      <c r="L264" s="211"/>
      <c r="M264" s="212" t="s">
        <v>1</v>
      </c>
      <c r="N264" s="213" t="s">
        <v>44</v>
      </c>
      <c r="O264" s="68"/>
      <c r="P264" s="194">
        <f t="shared" si="51"/>
        <v>0</v>
      </c>
      <c r="Q264" s="194">
        <v>0.00047</v>
      </c>
      <c r="R264" s="194">
        <f t="shared" si="52"/>
        <v>0.04559</v>
      </c>
      <c r="S264" s="194">
        <v>0</v>
      </c>
      <c r="T264" s="195">
        <f t="shared" si="5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6" t="s">
        <v>330</v>
      </c>
      <c r="AT264" s="196" t="s">
        <v>480</v>
      </c>
      <c r="AU264" s="196" t="s">
        <v>89</v>
      </c>
      <c r="AY264" s="14" t="s">
        <v>186</v>
      </c>
      <c r="BE264" s="197">
        <f t="shared" si="54"/>
        <v>0</v>
      </c>
      <c r="BF264" s="197">
        <f t="shared" si="55"/>
        <v>0</v>
      </c>
      <c r="BG264" s="197">
        <f t="shared" si="56"/>
        <v>0</v>
      </c>
      <c r="BH264" s="197">
        <f t="shared" si="57"/>
        <v>0</v>
      </c>
      <c r="BI264" s="197">
        <f t="shared" si="58"/>
        <v>0</v>
      </c>
      <c r="BJ264" s="14" t="s">
        <v>87</v>
      </c>
      <c r="BK264" s="197">
        <f t="shared" si="59"/>
        <v>0</v>
      </c>
      <c r="BL264" s="14" t="s">
        <v>256</v>
      </c>
      <c r="BM264" s="196" t="s">
        <v>1013</v>
      </c>
    </row>
    <row r="265" spans="1:65" s="2" customFormat="1" ht="16.5" customHeight="1">
      <c r="A265" s="31"/>
      <c r="B265" s="32"/>
      <c r="C265" s="184" t="s">
        <v>606</v>
      </c>
      <c r="D265" s="184" t="s">
        <v>189</v>
      </c>
      <c r="E265" s="185" t="s">
        <v>1014</v>
      </c>
      <c r="F265" s="186" t="s">
        <v>1015</v>
      </c>
      <c r="G265" s="187" t="s">
        <v>197</v>
      </c>
      <c r="H265" s="188">
        <v>55.7</v>
      </c>
      <c r="I265" s="189"/>
      <c r="J265" s="190">
        <f t="shared" si="50"/>
        <v>0</v>
      </c>
      <c r="K265" s="191"/>
      <c r="L265" s="36"/>
      <c r="M265" s="192" t="s">
        <v>1</v>
      </c>
      <c r="N265" s="193" t="s">
        <v>44</v>
      </c>
      <c r="O265" s="68"/>
      <c r="P265" s="194">
        <f t="shared" si="51"/>
        <v>0</v>
      </c>
      <c r="Q265" s="194">
        <v>0.0075</v>
      </c>
      <c r="R265" s="194">
        <f t="shared" si="52"/>
        <v>0.41775</v>
      </c>
      <c r="S265" s="194">
        <v>0</v>
      </c>
      <c r="T265" s="195">
        <f t="shared" si="5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6" t="s">
        <v>256</v>
      </c>
      <c r="AT265" s="196" t="s">
        <v>189</v>
      </c>
      <c r="AU265" s="196" t="s">
        <v>89</v>
      </c>
      <c r="AY265" s="14" t="s">
        <v>186</v>
      </c>
      <c r="BE265" s="197">
        <f t="shared" si="54"/>
        <v>0</v>
      </c>
      <c r="BF265" s="197">
        <f t="shared" si="55"/>
        <v>0</v>
      </c>
      <c r="BG265" s="197">
        <f t="shared" si="56"/>
        <v>0</v>
      </c>
      <c r="BH265" s="197">
        <f t="shared" si="57"/>
        <v>0</v>
      </c>
      <c r="BI265" s="197">
        <f t="shared" si="58"/>
        <v>0</v>
      </c>
      <c r="BJ265" s="14" t="s">
        <v>87</v>
      </c>
      <c r="BK265" s="197">
        <f t="shared" si="59"/>
        <v>0</v>
      </c>
      <c r="BL265" s="14" t="s">
        <v>256</v>
      </c>
      <c r="BM265" s="196" t="s">
        <v>1016</v>
      </c>
    </row>
    <row r="266" spans="1:65" s="2" customFormat="1" ht="16.5" customHeight="1">
      <c r="A266" s="31"/>
      <c r="B266" s="32"/>
      <c r="C266" s="203" t="s">
        <v>610</v>
      </c>
      <c r="D266" s="203" t="s">
        <v>480</v>
      </c>
      <c r="E266" s="204" t="s">
        <v>1017</v>
      </c>
      <c r="F266" s="205" t="s">
        <v>1018</v>
      </c>
      <c r="G266" s="206" t="s">
        <v>197</v>
      </c>
      <c r="H266" s="207">
        <v>66.84</v>
      </c>
      <c r="I266" s="208"/>
      <c r="J266" s="209">
        <f t="shared" si="50"/>
        <v>0</v>
      </c>
      <c r="K266" s="210"/>
      <c r="L266" s="211"/>
      <c r="M266" s="212" t="s">
        <v>1</v>
      </c>
      <c r="N266" s="213" t="s">
        <v>44</v>
      </c>
      <c r="O266" s="68"/>
      <c r="P266" s="194">
        <f t="shared" si="51"/>
        <v>0</v>
      </c>
      <c r="Q266" s="194">
        <v>0.0177</v>
      </c>
      <c r="R266" s="194">
        <f t="shared" si="52"/>
        <v>1.183068</v>
      </c>
      <c r="S266" s="194">
        <v>0</v>
      </c>
      <c r="T266" s="195">
        <f t="shared" si="5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6" t="s">
        <v>330</v>
      </c>
      <c r="AT266" s="196" t="s">
        <v>480</v>
      </c>
      <c r="AU266" s="196" t="s">
        <v>89</v>
      </c>
      <c r="AY266" s="14" t="s">
        <v>186</v>
      </c>
      <c r="BE266" s="197">
        <f t="shared" si="54"/>
        <v>0</v>
      </c>
      <c r="BF266" s="197">
        <f t="shared" si="55"/>
        <v>0</v>
      </c>
      <c r="BG266" s="197">
        <f t="shared" si="56"/>
        <v>0</v>
      </c>
      <c r="BH266" s="197">
        <f t="shared" si="57"/>
        <v>0</v>
      </c>
      <c r="BI266" s="197">
        <f t="shared" si="58"/>
        <v>0</v>
      </c>
      <c r="BJ266" s="14" t="s">
        <v>87</v>
      </c>
      <c r="BK266" s="197">
        <f t="shared" si="59"/>
        <v>0</v>
      </c>
      <c r="BL266" s="14" t="s">
        <v>256</v>
      </c>
      <c r="BM266" s="196" t="s">
        <v>1019</v>
      </c>
    </row>
    <row r="267" spans="1:65" s="2" customFormat="1" ht="21.75" customHeight="1">
      <c r="A267" s="31"/>
      <c r="B267" s="32"/>
      <c r="C267" s="184" t="s">
        <v>614</v>
      </c>
      <c r="D267" s="184" t="s">
        <v>189</v>
      </c>
      <c r="E267" s="185" t="s">
        <v>1020</v>
      </c>
      <c r="F267" s="186" t="s">
        <v>1021</v>
      </c>
      <c r="G267" s="187" t="s">
        <v>197</v>
      </c>
      <c r="H267" s="188">
        <v>55.7</v>
      </c>
      <c r="I267" s="189"/>
      <c r="J267" s="190">
        <f t="shared" si="50"/>
        <v>0</v>
      </c>
      <c r="K267" s="191"/>
      <c r="L267" s="36"/>
      <c r="M267" s="192" t="s">
        <v>1</v>
      </c>
      <c r="N267" s="193" t="s">
        <v>44</v>
      </c>
      <c r="O267" s="68"/>
      <c r="P267" s="194">
        <f t="shared" si="51"/>
        <v>0</v>
      </c>
      <c r="Q267" s="194">
        <v>0</v>
      </c>
      <c r="R267" s="194">
        <f t="shared" si="52"/>
        <v>0</v>
      </c>
      <c r="S267" s="194">
        <v>0</v>
      </c>
      <c r="T267" s="195">
        <f t="shared" si="5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6" t="s">
        <v>256</v>
      </c>
      <c r="AT267" s="196" t="s">
        <v>189</v>
      </c>
      <c r="AU267" s="196" t="s">
        <v>89</v>
      </c>
      <c r="AY267" s="14" t="s">
        <v>186</v>
      </c>
      <c r="BE267" s="197">
        <f t="shared" si="54"/>
        <v>0</v>
      </c>
      <c r="BF267" s="197">
        <f t="shared" si="55"/>
        <v>0</v>
      </c>
      <c r="BG267" s="197">
        <f t="shared" si="56"/>
        <v>0</v>
      </c>
      <c r="BH267" s="197">
        <f t="shared" si="57"/>
        <v>0</v>
      </c>
      <c r="BI267" s="197">
        <f t="shared" si="58"/>
        <v>0</v>
      </c>
      <c r="BJ267" s="14" t="s">
        <v>87</v>
      </c>
      <c r="BK267" s="197">
        <f t="shared" si="59"/>
        <v>0</v>
      </c>
      <c r="BL267" s="14" t="s">
        <v>256</v>
      </c>
      <c r="BM267" s="196" t="s">
        <v>1022</v>
      </c>
    </row>
    <row r="268" spans="1:65" s="2" customFormat="1" ht="16.5" customHeight="1">
      <c r="A268" s="31"/>
      <c r="B268" s="32"/>
      <c r="C268" s="184" t="s">
        <v>621</v>
      </c>
      <c r="D268" s="184" t="s">
        <v>189</v>
      </c>
      <c r="E268" s="185" t="s">
        <v>1023</v>
      </c>
      <c r="F268" s="186" t="s">
        <v>1024</v>
      </c>
      <c r="G268" s="187" t="s">
        <v>308</v>
      </c>
      <c r="H268" s="188">
        <v>29.9</v>
      </c>
      <c r="I268" s="189"/>
      <c r="J268" s="190">
        <f t="shared" si="50"/>
        <v>0</v>
      </c>
      <c r="K268" s="191"/>
      <c r="L268" s="36"/>
      <c r="M268" s="192" t="s">
        <v>1</v>
      </c>
      <c r="N268" s="193" t="s">
        <v>44</v>
      </c>
      <c r="O268" s="68"/>
      <c r="P268" s="194">
        <f t="shared" si="51"/>
        <v>0</v>
      </c>
      <c r="Q268" s="194">
        <v>3E-05</v>
      </c>
      <c r="R268" s="194">
        <f t="shared" si="52"/>
        <v>0.000897</v>
      </c>
      <c r="S268" s="194">
        <v>0</v>
      </c>
      <c r="T268" s="195">
        <f t="shared" si="5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6" t="s">
        <v>256</v>
      </c>
      <c r="AT268" s="196" t="s">
        <v>189</v>
      </c>
      <c r="AU268" s="196" t="s">
        <v>89</v>
      </c>
      <c r="AY268" s="14" t="s">
        <v>186</v>
      </c>
      <c r="BE268" s="197">
        <f t="shared" si="54"/>
        <v>0</v>
      </c>
      <c r="BF268" s="197">
        <f t="shared" si="55"/>
        <v>0</v>
      </c>
      <c r="BG268" s="197">
        <f t="shared" si="56"/>
        <v>0</v>
      </c>
      <c r="BH268" s="197">
        <f t="shared" si="57"/>
        <v>0</v>
      </c>
      <c r="BI268" s="197">
        <f t="shared" si="58"/>
        <v>0</v>
      </c>
      <c r="BJ268" s="14" t="s">
        <v>87</v>
      </c>
      <c r="BK268" s="197">
        <f t="shared" si="59"/>
        <v>0</v>
      </c>
      <c r="BL268" s="14" t="s">
        <v>256</v>
      </c>
      <c r="BM268" s="196" t="s">
        <v>1025</v>
      </c>
    </row>
    <row r="269" spans="1:65" s="2" customFormat="1" ht="16.5" customHeight="1">
      <c r="A269" s="31"/>
      <c r="B269" s="32"/>
      <c r="C269" s="184" t="s">
        <v>629</v>
      </c>
      <c r="D269" s="184" t="s">
        <v>189</v>
      </c>
      <c r="E269" s="185" t="s">
        <v>1026</v>
      </c>
      <c r="F269" s="186" t="s">
        <v>1027</v>
      </c>
      <c r="G269" s="187" t="s">
        <v>270</v>
      </c>
      <c r="H269" s="188">
        <v>2.095</v>
      </c>
      <c r="I269" s="189"/>
      <c r="J269" s="190">
        <f t="shared" si="50"/>
        <v>0</v>
      </c>
      <c r="K269" s="191"/>
      <c r="L269" s="36"/>
      <c r="M269" s="192" t="s">
        <v>1</v>
      </c>
      <c r="N269" s="193" t="s">
        <v>44</v>
      </c>
      <c r="O269" s="68"/>
      <c r="P269" s="194">
        <f t="shared" si="51"/>
        <v>0</v>
      </c>
      <c r="Q269" s="194">
        <v>0</v>
      </c>
      <c r="R269" s="194">
        <f t="shared" si="52"/>
        <v>0</v>
      </c>
      <c r="S269" s="194">
        <v>0</v>
      </c>
      <c r="T269" s="195">
        <f t="shared" si="5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6" t="s">
        <v>256</v>
      </c>
      <c r="AT269" s="196" t="s">
        <v>189</v>
      </c>
      <c r="AU269" s="196" t="s">
        <v>89</v>
      </c>
      <c r="AY269" s="14" t="s">
        <v>186</v>
      </c>
      <c r="BE269" s="197">
        <f t="shared" si="54"/>
        <v>0</v>
      </c>
      <c r="BF269" s="197">
        <f t="shared" si="55"/>
        <v>0</v>
      </c>
      <c r="BG269" s="197">
        <f t="shared" si="56"/>
        <v>0</v>
      </c>
      <c r="BH269" s="197">
        <f t="shared" si="57"/>
        <v>0</v>
      </c>
      <c r="BI269" s="197">
        <f t="shared" si="58"/>
        <v>0</v>
      </c>
      <c r="BJ269" s="14" t="s">
        <v>87</v>
      </c>
      <c r="BK269" s="197">
        <f t="shared" si="59"/>
        <v>0</v>
      </c>
      <c r="BL269" s="14" t="s">
        <v>256</v>
      </c>
      <c r="BM269" s="196" t="s">
        <v>1028</v>
      </c>
    </row>
    <row r="270" spans="1:65" s="2" customFormat="1" ht="16.5" customHeight="1">
      <c r="A270" s="31"/>
      <c r="B270" s="32"/>
      <c r="C270" s="184" t="s">
        <v>633</v>
      </c>
      <c r="D270" s="184" t="s">
        <v>189</v>
      </c>
      <c r="E270" s="185" t="s">
        <v>1029</v>
      </c>
      <c r="F270" s="186" t="s">
        <v>1030</v>
      </c>
      <c r="G270" s="187" t="s">
        <v>270</v>
      </c>
      <c r="H270" s="188">
        <v>2.095</v>
      </c>
      <c r="I270" s="189"/>
      <c r="J270" s="190">
        <f t="shared" si="50"/>
        <v>0</v>
      </c>
      <c r="K270" s="191"/>
      <c r="L270" s="36"/>
      <c r="M270" s="192" t="s">
        <v>1</v>
      </c>
      <c r="N270" s="193" t="s">
        <v>44</v>
      </c>
      <c r="O270" s="68"/>
      <c r="P270" s="194">
        <f t="shared" si="51"/>
        <v>0</v>
      </c>
      <c r="Q270" s="194">
        <v>0</v>
      </c>
      <c r="R270" s="194">
        <f t="shared" si="52"/>
        <v>0</v>
      </c>
      <c r="S270" s="194">
        <v>0</v>
      </c>
      <c r="T270" s="195">
        <f t="shared" si="5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6" t="s">
        <v>256</v>
      </c>
      <c r="AT270" s="196" t="s">
        <v>189</v>
      </c>
      <c r="AU270" s="196" t="s">
        <v>89</v>
      </c>
      <c r="AY270" s="14" t="s">
        <v>186</v>
      </c>
      <c r="BE270" s="197">
        <f t="shared" si="54"/>
        <v>0</v>
      </c>
      <c r="BF270" s="197">
        <f t="shared" si="55"/>
        <v>0</v>
      </c>
      <c r="BG270" s="197">
        <f t="shared" si="56"/>
        <v>0</v>
      </c>
      <c r="BH270" s="197">
        <f t="shared" si="57"/>
        <v>0</v>
      </c>
      <c r="BI270" s="197">
        <f t="shared" si="58"/>
        <v>0</v>
      </c>
      <c r="BJ270" s="14" t="s">
        <v>87</v>
      </c>
      <c r="BK270" s="197">
        <f t="shared" si="59"/>
        <v>0</v>
      </c>
      <c r="BL270" s="14" t="s">
        <v>256</v>
      </c>
      <c r="BM270" s="196" t="s">
        <v>1031</v>
      </c>
    </row>
    <row r="271" spans="1:65" s="2" customFormat="1" ht="16.5" customHeight="1">
      <c r="A271" s="31"/>
      <c r="B271" s="32"/>
      <c r="C271" s="184" t="s">
        <v>637</v>
      </c>
      <c r="D271" s="184" t="s">
        <v>189</v>
      </c>
      <c r="E271" s="185" t="s">
        <v>1032</v>
      </c>
      <c r="F271" s="186" t="s">
        <v>1033</v>
      </c>
      <c r="G271" s="187" t="s">
        <v>270</v>
      </c>
      <c r="H271" s="188">
        <v>2.095</v>
      </c>
      <c r="I271" s="189"/>
      <c r="J271" s="190">
        <f t="shared" si="50"/>
        <v>0</v>
      </c>
      <c r="K271" s="191"/>
      <c r="L271" s="36"/>
      <c r="M271" s="192" t="s">
        <v>1</v>
      </c>
      <c r="N271" s="193" t="s">
        <v>44</v>
      </c>
      <c r="O271" s="68"/>
      <c r="P271" s="194">
        <f t="shared" si="51"/>
        <v>0</v>
      </c>
      <c r="Q271" s="194">
        <v>0</v>
      </c>
      <c r="R271" s="194">
        <f t="shared" si="52"/>
        <v>0</v>
      </c>
      <c r="S271" s="194">
        <v>0</v>
      </c>
      <c r="T271" s="195">
        <f t="shared" si="5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6" t="s">
        <v>256</v>
      </c>
      <c r="AT271" s="196" t="s">
        <v>189</v>
      </c>
      <c r="AU271" s="196" t="s">
        <v>89</v>
      </c>
      <c r="AY271" s="14" t="s">
        <v>186</v>
      </c>
      <c r="BE271" s="197">
        <f t="shared" si="54"/>
        <v>0</v>
      </c>
      <c r="BF271" s="197">
        <f t="shared" si="55"/>
        <v>0</v>
      </c>
      <c r="BG271" s="197">
        <f t="shared" si="56"/>
        <v>0</v>
      </c>
      <c r="BH271" s="197">
        <f t="shared" si="57"/>
        <v>0</v>
      </c>
      <c r="BI271" s="197">
        <f t="shared" si="58"/>
        <v>0</v>
      </c>
      <c r="BJ271" s="14" t="s">
        <v>87</v>
      </c>
      <c r="BK271" s="197">
        <f t="shared" si="59"/>
        <v>0</v>
      </c>
      <c r="BL271" s="14" t="s">
        <v>256</v>
      </c>
      <c r="BM271" s="196" t="s">
        <v>1034</v>
      </c>
    </row>
    <row r="272" spans="2:63" s="12" customFormat="1" ht="22.9" customHeight="1">
      <c r="B272" s="168"/>
      <c r="C272" s="169"/>
      <c r="D272" s="170" t="s">
        <v>78</v>
      </c>
      <c r="E272" s="182" t="s">
        <v>730</v>
      </c>
      <c r="F272" s="182" t="s">
        <v>731</v>
      </c>
      <c r="G272" s="169"/>
      <c r="H272" s="169"/>
      <c r="I272" s="172"/>
      <c r="J272" s="183">
        <f>BK272</f>
        <v>0</v>
      </c>
      <c r="K272" s="169"/>
      <c r="L272" s="174"/>
      <c r="M272" s="175"/>
      <c r="N272" s="176"/>
      <c r="O272" s="176"/>
      <c r="P272" s="177">
        <f>SUM(P273:P285)</f>
        <v>0</v>
      </c>
      <c r="Q272" s="176"/>
      <c r="R272" s="177">
        <f>SUM(R273:R285)</f>
        <v>0.05287699999999999</v>
      </c>
      <c r="S272" s="176"/>
      <c r="T272" s="178">
        <f>SUM(T273:T285)</f>
        <v>0</v>
      </c>
      <c r="AR272" s="179" t="s">
        <v>89</v>
      </c>
      <c r="AT272" s="180" t="s">
        <v>78</v>
      </c>
      <c r="AU272" s="180" t="s">
        <v>87</v>
      </c>
      <c r="AY272" s="179" t="s">
        <v>186</v>
      </c>
      <c r="BK272" s="181">
        <f>SUM(BK273:BK285)</f>
        <v>0</v>
      </c>
    </row>
    <row r="273" spans="1:65" s="2" customFormat="1" ht="16.5" customHeight="1">
      <c r="A273" s="31"/>
      <c r="B273" s="32"/>
      <c r="C273" s="184" t="s">
        <v>642</v>
      </c>
      <c r="D273" s="184" t="s">
        <v>189</v>
      </c>
      <c r="E273" s="185" t="s">
        <v>733</v>
      </c>
      <c r="F273" s="186" t="s">
        <v>734</v>
      </c>
      <c r="G273" s="187" t="s">
        <v>197</v>
      </c>
      <c r="H273" s="188">
        <v>1.9</v>
      </c>
      <c r="I273" s="189"/>
      <c r="J273" s="190">
        <f>ROUND(I273*H273,1)</f>
        <v>0</v>
      </c>
      <c r="K273" s="191"/>
      <c r="L273" s="36"/>
      <c r="M273" s="192" t="s">
        <v>1</v>
      </c>
      <c r="N273" s="193" t="s">
        <v>44</v>
      </c>
      <c r="O273" s="68"/>
      <c r="P273" s="194">
        <f>O273*H273</f>
        <v>0</v>
      </c>
      <c r="Q273" s="194">
        <v>0.0003</v>
      </c>
      <c r="R273" s="194">
        <f>Q273*H273</f>
        <v>0.00057</v>
      </c>
      <c r="S273" s="194">
        <v>0</v>
      </c>
      <c r="T273" s="195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6" t="s">
        <v>256</v>
      </c>
      <c r="AT273" s="196" t="s">
        <v>189</v>
      </c>
      <c r="AU273" s="196" t="s">
        <v>89</v>
      </c>
      <c r="AY273" s="14" t="s">
        <v>186</v>
      </c>
      <c r="BE273" s="197">
        <f>IF(N273="základní",J273,0)</f>
        <v>0</v>
      </c>
      <c r="BF273" s="197">
        <f>IF(N273="snížená",J273,0)</f>
        <v>0</v>
      </c>
      <c r="BG273" s="197">
        <f>IF(N273="zákl. přenesená",J273,0)</f>
        <v>0</v>
      </c>
      <c r="BH273" s="197">
        <f>IF(N273="sníž. přenesená",J273,0)</f>
        <v>0</v>
      </c>
      <c r="BI273" s="197">
        <f>IF(N273="nulová",J273,0)</f>
        <v>0</v>
      </c>
      <c r="BJ273" s="14" t="s">
        <v>87</v>
      </c>
      <c r="BK273" s="197">
        <f>ROUND(I273*H273,1)</f>
        <v>0</v>
      </c>
      <c r="BL273" s="14" t="s">
        <v>256</v>
      </c>
      <c r="BM273" s="196" t="s">
        <v>735</v>
      </c>
    </row>
    <row r="274" spans="1:65" s="2" customFormat="1" ht="16.5" customHeight="1">
      <c r="A274" s="31"/>
      <c r="B274" s="32"/>
      <c r="C274" s="184" t="s">
        <v>649</v>
      </c>
      <c r="D274" s="184" t="s">
        <v>189</v>
      </c>
      <c r="E274" s="185" t="s">
        <v>737</v>
      </c>
      <c r="F274" s="186" t="s">
        <v>738</v>
      </c>
      <c r="G274" s="187" t="s">
        <v>197</v>
      </c>
      <c r="H274" s="188">
        <v>1.9</v>
      </c>
      <c r="I274" s="189"/>
      <c r="J274" s="190">
        <f>ROUND(I274*H274,1)</f>
        <v>0</v>
      </c>
      <c r="K274" s="191"/>
      <c r="L274" s="36"/>
      <c r="M274" s="192" t="s">
        <v>1</v>
      </c>
      <c r="N274" s="193" t="s">
        <v>44</v>
      </c>
      <c r="O274" s="68"/>
      <c r="P274" s="194">
        <f>O274*H274</f>
        <v>0</v>
      </c>
      <c r="Q274" s="194">
        <v>0.0015</v>
      </c>
      <c r="R274" s="194">
        <f>Q274*H274</f>
        <v>0.00285</v>
      </c>
      <c r="S274" s="194">
        <v>0</v>
      </c>
      <c r="T274" s="195">
        <f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6" t="s">
        <v>256</v>
      </c>
      <c r="AT274" s="196" t="s">
        <v>189</v>
      </c>
      <c r="AU274" s="196" t="s">
        <v>89</v>
      </c>
      <c r="AY274" s="14" t="s">
        <v>186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14" t="s">
        <v>87</v>
      </c>
      <c r="BK274" s="197">
        <f>ROUND(I274*H274,1)</f>
        <v>0</v>
      </c>
      <c r="BL274" s="14" t="s">
        <v>256</v>
      </c>
      <c r="BM274" s="196" t="s">
        <v>739</v>
      </c>
    </row>
    <row r="275" spans="1:65" s="2" customFormat="1" ht="16.5" customHeight="1">
      <c r="A275" s="31"/>
      <c r="B275" s="32"/>
      <c r="C275" s="184" t="s">
        <v>656</v>
      </c>
      <c r="D275" s="184" t="s">
        <v>189</v>
      </c>
      <c r="E275" s="185" t="s">
        <v>741</v>
      </c>
      <c r="F275" s="186" t="s">
        <v>742</v>
      </c>
      <c r="G275" s="187" t="s">
        <v>197</v>
      </c>
      <c r="H275" s="188">
        <v>1.9</v>
      </c>
      <c r="I275" s="189"/>
      <c r="J275" s="190">
        <f>ROUND(I275*H275,1)</f>
        <v>0</v>
      </c>
      <c r="K275" s="191"/>
      <c r="L275" s="36"/>
      <c r="M275" s="192" t="s">
        <v>1</v>
      </c>
      <c r="N275" s="193" t="s">
        <v>44</v>
      </c>
      <c r="O275" s="68"/>
      <c r="P275" s="194">
        <f>O275*H275</f>
        <v>0</v>
      </c>
      <c r="Q275" s="194">
        <v>0.0045</v>
      </c>
      <c r="R275" s="194">
        <f>Q275*H275</f>
        <v>0.008549999999999999</v>
      </c>
      <c r="S275" s="194">
        <v>0</v>
      </c>
      <c r="T275" s="195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96" t="s">
        <v>256</v>
      </c>
      <c r="AT275" s="196" t="s">
        <v>189</v>
      </c>
      <c r="AU275" s="196" t="s">
        <v>89</v>
      </c>
      <c r="AY275" s="14" t="s">
        <v>186</v>
      </c>
      <c r="BE275" s="197">
        <f>IF(N275="základní",J275,0)</f>
        <v>0</v>
      </c>
      <c r="BF275" s="197">
        <f>IF(N275="snížená",J275,0)</f>
        <v>0</v>
      </c>
      <c r="BG275" s="197">
        <f>IF(N275="zákl. přenesená",J275,0)</f>
        <v>0</v>
      </c>
      <c r="BH275" s="197">
        <f>IF(N275="sníž. přenesená",J275,0)</f>
        <v>0</v>
      </c>
      <c r="BI275" s="197">
        <f>IF(N275="nulová",J275,0)</f>
        <v>0</v>
      </c>
      <c r="BJ275" s="14" t="s">
        <v>87</v>
      </c>
      <c r="BK275" s="197">
        <f>ROUND(I275*H275,1)</f>
        <v>0</v>
      </c>
      <c r="BL275" s="14" t="s">
        <v>256</v>
      </c>
      <c r="BM275" s="196" t="s">
        <v>743</v>
      </c>
    </row>
    <row r="276" spans="1:65" s="2" customFormat="1" ht="16.5" customHeight="1">
      <c r="A276" s="31"/>
      <c r="B276" s="32"/>
      <c r="C276" s="184" t="s">
        <v>660</v>
      </c>
      <c r="D276" s="184" t="s">
        <v>189</v>
      </c>
      <c r="E276" s="185" t="s">
        <v>745</v>
      </c>
      <c r="F276" s="186" t="s">
        <v>746</v>
      </c>
      <c r="G276" s="187" t="s">
        <v>197</v>
      </c>
      <c r="H276" s="188">
        <v>1.9</v>
      </c>
      <c r="I276" s="189"/>
      <c r="J276" s="190">
        <f>ROUND(I276*H276,1)</f>
        <v>0</v>
      </c>
      <c r="K276" s="191"/>
      <c r="L276" s="36"/>
      <c r="M276" s="192" t="s">
        <v>1</v>
      </c>
      <c r="N276" s="193" t="s">
        <v>44</v>
      </c>
      <c r="O276" s="68"/>
      <c r="P276" s="194">
        <f>O276*H276</f>
        <v>0</v>
      </c>
      <c r="Q276" s="194">
        <v>0.00605</v>
      </c>
      <c r="R276" s="194">
        <f>Q276*H276</f>
        <v>0.011494999999999998</v>
      </c>
      <c r="S276" s="194">
        <v>0</v>
      </c>
      <c r="T276" s="195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96" t="s">
        <v>256</v>
      </c>
      <c r="AT276" s="196" t="s">
        <v>189</v>
      </c>
      <c r="AU276" s="196" t="s">
        <v>89</v>
      </c>
      <c r="AY276" s="14" t="s">
        <v>186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14" t="s">
        <v>87</v>
      </c>
      <c r="BK276" s="197">
        <f>ROUND(I276*H276,1)</f>
        <v>0</v>
      </c>
      <c r="BL276" s="14" t="s">
        <v>256</v>
      </c>
      <c r="BM276" s="196" t="s">
        <v>747</v>
      </c>
    </row>
    <row r="277" spans="1:47" s="2" customFormat="1" ht="19.5">
      <c r="A277" s="31"/>
      <c r="B277" s="32"/>
      <c r="C277" s="33"/>
      <c r="D277" s="198" t="s">
        <v>206</v>
      </c>
      <c r="E277" s="33"/>
      <c r="F277" s="199" t="s">
        <v>1035</v>
      </c>
      <c r="G277" s="33"/>
      <c r="H277" s="33"/>
      <c r="I277" s="200"/>
      <c r="J277" s="33"/>
      <c r="K277" s="33"/>
      <c r="L277" s="36"/>
      <c r="M277" s="201"/>
      <c r="N277" s="202"/>
      <c r="O277" s="68"/>
      <c r="P277" s="68"/>
      <c r="Q277" s="68"/>
      <c r="R277" s="68"/>
      <c r="S277" s="68"/>
      <c r="T277" s="69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T277" s="14" t="s">
        <v>206</v>
      </c>
      <c r="AU277" s="14" t="s">
        <v>89</v>
      </c>
    </row>
    <row r="278" spans="1:65" s="2" customFormat="1" ht="16.5" customHeight="1">
      <c r="A278" s="31"/>
      <c r="B278" s="32"/>
      <c r="C278" s="203" t="s">
        <v>664</v>
      </c>
      <c r="D278" s="203" t="s">
        <v>480</v>
      </c>
      <c r="E278" s="204" t="s">
        <v>750</v>
      </c>
      <c r="F278" s="205" t="s">
        <v>751</v>
      </c>
      <c r="G278" s="206" t="s">
        <v>197</v>
      </c>
      <c r="H278" s="207">
        <v>2.28</v>
      </c>
      <c r="I278" s="208"/>
      <c r="J278" s="209">
        <f aca="true" t="shared" si="60" ref="J278:J285">ROUND(I278*H278,1)</f>
        <v>0</v>
      </c>
      <c r="K278" s="210"/>
      <c r="L278" s="211"/>
      <c r="M278" s="212" t="s">
        <v>1</v>
      </c>
      <c r="N278" s="213" t="s">
        <v>44</v>
      </c>
      <c r="O278" s="68"/>
      <c r="P278" s="194">
        <f aca="true" t="shared" si="61" ref="P278:P285">O278*H278</f>
        <v>0</v>
      </c>
      <c r="Q278" s="194">
        <v>0.0129</v>
      </c>
      <c r="R278" s="194">
        <f aca="true" t="shared" si="62" ref="R278:R285">Q278*H278</f>
        <v>0.029411999999999997</v>
      </c>
      <c r="S278" s="194">
        <v>0</v>
      </c>
      <c r="T278" s="195">
        <f aca="true" t="shared" si="63" ref="T278:T285"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96" t="s">
        <v>330</v>
      </c>
      <c r="AT278" s="196" t="s">
        <v>480</v>
      </c>
      <c r="AU278" s="196" t="s">
        <v>89</v>
      </c>
      <c r="AY278" s="14" t="s">
        <v>186</v>
      </c>
      <c r="BE278" s="197">
        <f aca="true" t="shared" si="64" ref="BE278:BE285">IF(N278="základní",J278,0)</f>
        <v>0</v>
      </c>
      <c r="BF278" s="197">
        <f aca="true" t="shared" si="65" ref="BF278:BF285">IF(N278="snížená",J278,0)</f>
        <v>0</v>
      </c>
      <c r="BG278" s="197">
        <f aca="true" t="shared" si="66" ref="BG278:BG285">IF(N278="zákl. přenesená",J278,0)</f>
        <v>0</v>
      </c>
      <c r="BH278" s="197">
        <f aca="true" t="shared" si="67" ref="BH278:BH285">IF(N278="sníž. přenesená",J278,0)</f>
        <v>0</v>
      </c>
      <c r="BI278" s="197">
        <f aca="true" t="shared" si="68" ref="BI278:BI285">IF(N278="nulová",J278,0)</f>
        <v>0</v>
      </c>
      <c r="BJ278" s="14" t="s">
        <v>87</v>
      </c>
      <c r="BK278" s="197">
        <f aca="true" t="shared" si="69" ref="BK278:BK285">ROUND(I278*H278,1)</f>
        <v>0</v>
      </c>
      <c r="BL278" s="14" t="s">
        <v>256</v>
      </c>
      <c r="BM278" s="196" t="s">
        <v>752</v>
      </c>
    </row>
    <row r="279" spans="1:65" s="2" customFormat="1" ht="16.5" customHeight="1">
      <c r="A279" s="31"/>
      <c r="B279" s="32"/>
      <c r="C279" s="184" t="s">
        <v>669</v>
      </c>
      <c r="D279" s="184" t="s">
        <v>189</v>
      </c>
      <c r="E279" s="185" t="s">
        <v>754</v>
      </c>
      <c r="F279" s="186" t="s">
        <v>755</v>
      </c>
      <c r="G279" s="187" t="s">
        <v>197</v>
      </c>
      <c r="H279" s="188">
        <v>1.9</v>
      </c>
      <c r="I279" s="189"/>
      <c r="J279" s="190">
        <f t="shared" si="60"/>
        <v>0</v>
      </c>
      <c r="K279" s="191"/>
      <c r="L279" s="36"/>
      <c r="M279" s="192" t="s">
        <v>1</v>
      </c>
      <c r="N279" s="193" t="s">
        <v>44</v>
      </c>
      <c r="O279" s="68"/>
      <c r="P279" s="194">
        <f t="shared" si="61"/>
        <v>0</v>
      </c>
      <c r="Q279" s="194">
        <v>0</v>
      </c>
      <c r="R279" s="194">
        <f t="shared" si="62"/>
        <v>0</v>
      </c>
      <c r="S279" s="194">
        <v>0</v>
      </c>
      <c r="T279" s="195">
        <f t="shared" si="6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6" t="s">
        <v>256</v>
      </c>
      <c r="AT279" s="196" t="s">
        <v>189</v>
      </c>
      <c r="AU279" s="196" t="s">
        <v>89</v>
      </c>
      <c r="AY279" s="14" t="s">
        <v>186</v>
      </c>
      <c r="BE279" s="197">
        <f t="shared" si="64"/>
        <v>0</v>
      </c>
      <c r="BF279" s="197">
        <f t="shared" si="65"/>
        <v>0</v>
      </c>
      <c r="BG279" s="197">
        <f t="shared" si="66"/>
        <v>0</v>
      </c>
      <c r="BH279" s="197">
        <f t="shared" si="67"/>
        <v>0</v>
      </c>
      <c r="BI279" s="197">
        <f t="shared" si="68"/>
        <v>0</v>
      </c>
      <c r="BJ279" s="14" t="s">
        <v>87</v>
      </c>
      <c r="BK279" s="197">
        <f t="shared" si="69"/>
        <v>0</v>
      </c>
      <c r="BL279" s="14" t="s">
        <v>256</v>
      </c>
      <c r="BM279" s="196" t="s">
        <v>756</v>
      </c>
    </row>
    <row r="280" spans="1:65" s="2" customFormat="1" ht="16.5" customHeight="1">
      <c r="A280" s="31"/>
      <c r="B280" s="32"/>
      <c r="C280" s="184" t="s">
        <v>673</v>
      </c>
      <c r="D280" s="184" t="s">
        <v>189</v>
      </c>
      <c r="E280" s="185" t="s">
        <v>758</v>
      </c>
      <c r="F280" s="186" t="s">
        <v>759</v>
      </c>
      <c r="G280" s="187" t="s">
        <v>197</v>
      </c>
      <c r="H280" s="188">
        <v>1.9</v>
      </c>
      <c r="I280" s="189"/>
      <c r="J280" s="190">
        <f t="shared" si="60"/>
        <v>0</v>
      </c>
      <c r="K280" s="191"/>
      <c r="L280" s="36"/>
      <c r="M280" s="192" t="s">
        <v>1</v>
      </c>
      <c r="N280" s="193" t="s">
        <v>44</v>
      </c>
      <c r="O280" s="68"/>
      <c r="P280" s="194">
        <f t="shared" si="61"/>
        <v>0</v>
      </c>
      <c r="Q280" s="194">
        <v>0</v>
      </c>
      <c r="R280" s="194">
        <f t="shared" si="62"/>
        <v>0</v>
      </c>
      <c r="S280" s="194">
        <v>0</v>
      </c>
      <c r="T280" s="195">
        <f t="shared" si="6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96" t="s">
        <v>256</v>
      </c>
      <c r="AT280" s="196" t="s">
        <v>189</v>
      </c>
      <c r="AU280" s="196" t="s">
        <v>89</v>
      </c>
      <c r="AY280" s="14" t="s">
        <v>186</v>
      </c>
      <c r="BE280" s="197">
        <f t="shared" si="64"/>
        <v>0</v>
      </c>
      <c r="BF280" s="197">
        <f t="shared" si="65"/>
        <v>0</v>
      </c>
      <c r="BG280" s="197">
        <f t="shared" si="66"/>
        <v>0</v>
      </c>
      <c r="BH280" s="197">
        <f t="shared" si="67"/>
        <v>0</v>
      </c>
      <c r="BI280" s="197">
        <f t="shared" si="68"/>
        <v>0</v>
      </c>
      <c r="BJ280" s="14" t="s">
        <v>87</v>
      </c>
      <c r="BK280" s="197">
        <f t="shared" si="69"/>
        <v>0</v>
      </c>
      <c r="BL280" s="14" t="s">
        <v>256</v>
      </c>
      <c r="BM280" s="196" t="s">
        <v>760</v>
      </c>
    </row>
    <row r="281" spans="1:65" s="2" customFormat="1" ht="16.5" customHeight="1">
      <c r="A281" s="31"/>
      <c r="B281" s="32"/>
      <c r="C281" s="184" t="s">
        <v>678</v>
      </c>
      <c r="D281" s="184" t="s">
        <v>189</v>
      </c>
      <c r="E281" s="185" t="s">
        <v>762</v>
      </c>
      <c r="F281" s="186" t="s">
        <v>763</v>
      </c>
      <c r="G281" s="187" t="s">
        <v>192</v>
      </c>
      <c r="H281" s="188">
        <v>2</v>
      </c>
      <c r="I281" s="189"/>
      <c r="J281" s="190">
        <f t="shared" si="60"/>
        <v>0</v>
      </c>
      <c r="K281" s="191"/>
      <c r="L281" s="36"/>
      <c r="M281" s="192" t="s">
        <v>1</v>
      </c>
      <c r="N281" s="193" t="s">
        <v>44</v>
      </c>
      <c r="O281" s="68"/>
      <c r="P281" s="194">
        <f t="shared" si="61"/>
        <v>0</v>
      </c>
      <c r="Q281" s="194">
        <v>0</v>
      </c>
      <c r="R281" s="194">
        <f t="shared" si="62"/>
        <v>0</v>
      </c>
      <c r="S281" s="194">
        <v>0</v>
      </c>
      <c r="T281" s="195">
        <f t="shared" si="6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6" t="s">
        <v>256</v>
      </c>
      <c r="AT281" s="196" t="s">
        <v>189</v>
      </c>
      <c r="AU281" s="196" t="s">
        <v>89</v>
      </c>
      <c r="AY281" s="14" t="s">
        <v>186</v>
      </c>
      <c r="BE281" s="197">
        <f t="shared" si="64"/>
        <v>0</v>
      </c>
      <c r="BF281" s="197">
        <f t="shared" si="65"/>
        <v>0</v>
      </c>
      <c r="BG281" s="197">
        <f t="shared" si="66"/>
        <v>0</v>
      </c>
      <c r="BH281" s="197">
        <f t="shared" si="67"/>
        <v>0</v>
      </c>
      <c r="BI281" s="197">
        <f t="shared" si="68"/>
        <v>0</v>
      </c>
      <c r="BJ281" s="14" t="s">
        <v>87</v>
      </c>
      <c r="BK281" s="197">
        <f t="shared" si="69"/>
        <v>0</v>
      </c>
      <c r="BL281" s="14" t="s">
        <v>256</v>
      </c>
      <c r="BM281" s="196" t="s">
        <v>764</v>
      </c>
    </row>
    <row r="282" spans="1:65" s="2" customFormat="1" ht="16.5" customHeight="1">
      <c r="A282" s="31"/>
      <c r="B282" s="32"/>
      <c r="C282" s="184" t="s">
        <v>682</v>
      </c>
      <c r="D282" s="184" t="s">
        <v>189</v>
      </c>
      <c r="E282" s="185" t="s">
        <v>766</v>
      </c>
      <c r="F282" s="186" t="s">
        <v>767</v>
      </c>
      <c r="G282" s="187" t="s">
        <v>192</v>
      </c>
      <c r="H282" s="188">
        <v>1</v>
      </c>
      <c r="I282" s="189"/>
      <c r="J282" s="190">
        <f t="shared" si="60"/>
        <v>0</v>
      </c>
      <c r="K282" s="191"/>
      <c r="L282" s="36"/>
      <c r="M282" s="192" t="s">
        <v>1</v>
      </c>
      <c r="N282" s="193" t="s">
        <v>44</v>
      </c>
      <c r="O282" s="68"/>
      <c r="P282" s="194">
        <f t="shared" si="61"/>
        <v>0</v>
      </c>
      <c r="Q282" s="194">
        <v>0</v>
      </c>
      <c r="R282" s="194">
        <f t="shared" si="62"/>
        <v>0</v>
      </c>
      <c r="S282" s="194">
        <v>0</v>
      </c>
      <c r="T282" s="195">
        <f t="shared" si="6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6" t="s">
        <v>256</v>
      </c>
      <c r="AT282" s="196" t="s">
        <v>189</v>
      </c>
      <c r="AU282" s="196" t="s">
        <v>89</v>
      </c>
      <c r="AY282" s="14" t="s">
        <v>186</v>
      </c>
      <c r="BE282" s="197">
        <f t="shared" si="64"/>
        <v>0</v>
      </c>
      <c r="BF282" s="197">
        <f t="shared" si="65"/>
        <v>0</v>
      </c>
      <c r="BG282" s="197">
        <f t="shared" si="66"/>
        <v>0</v>
      </c>
      <c r="BH282" s="197">
        <f t="shared" si="67"/>
        <v>0</v>
      </c>
      <c r="BI282" s="197">
        <f t="shared" si="68"/>
        <v>0</v>
      </c>
      <c r="BJ282" s="14" t="s">
        <v>87</v>
      </c>
      <c r="BK282" s="197">
        <f t="shared" si="69"/>
        <v>0</v>
      </c>
      <c r="BL282" s="14" t="s">
        <v>256</v>
      </c>
      <c r="BM282" s="196" t="s">
        <v>768</v>
      </c>
    </row>
    <row r="283" spans="1:65" s="2" customFormat="1" ht="16.5" customHeight="1">
      <c r="A283" s="31"/>
      <c r="B283" s="32"/>
      <c r="C283" s="184" t="s">
        <v>686</v>
      </c>
      <c r="D283" s="184" t="s">
        <v>189</v>
      </c>
      <c r="E283" s="185" t="s">
        <v>770</v>
      </c>
      <c r="F283" s="186" t="s">
        <v>771</v>
      </c>
      <c r="G283" s="187" t="s">
        <v>270</v>
      </c>
      <c r="H283" s="188">
        <v>0.053</v>
      </c>
      <c r="I283" s="189"/>
      <c r="J283" s="190">
        <f t="shared" si="60"/>
        <v>0</v>
      </c>
      <c r="K283" s="191"/>
      <c r="L283" s="36"/>
      <c r="M283" s="192" t="s">
        <v>1</v>
      </c>
      <c r="N283" s="193" t="s">
        <v>44</v>
      </c>
      <c r="O283" s="68"/>
      <c r="P283" s="194">
        <f t="shared" si="61"/>
        <v>0</v>
      </c>
      <c r="Q283" s="194">
        <v>0</v>
      </c>
      <c r="R283" s="194">
        <f t="shared" si="62"/>
        <v>0</v>
      </c>
      <c r="S283" s="194">
        <v>0</v>
      </c>
      <c r="T283" s="195">
        <f t="shared" si="6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6" t="s">
        <v>256</v>
      </c>
      <c r="AT283" s="196" t="s">
        <v>189</v>
      </c>
      <c r="AU283" s="196" t="s">
        <v>89</v>
      </c>
      <c r="AY283" s="14" t="s">
        <v>186</v>
      </c>
      <c r="BE283" s="197">
        <f t="shared" si="64"/>
        <v>0</v>
      </c>
      <c r="BF283" s="197">
        <f t="shared" si="65"/>
        <v>0</v>
      </c>
      <c r="BG283" s="197">
        <f t="shared" si="66"/>
        <v>0</v>
      </c>
      <c r="BH283" s="197">
        <f t="shared" si="67"/>
        <v>0</v>
      </c>
      <c r="BI283" s="197">
        <f t="shared" si="68"/>
        <v>0</v>
      </c>
      <c r="BJ283" s="14" t="s">
        <v>87</v>
      </c>
      <c r="BK283" s="197">
        <f t="shared" si="69"/>
        <v>0</v>
      </c>
      <c r="BL283" s="14" t="s">
        <v>256</v>
      </c>
      <c r="BM283" s="196" t="s">
        <v>772</v>
      </c>
    </row>
    <row r="284" spans="1:65" s="2" customFormat="1" ht="16.5" customHeight="1">
      <c r="A284" s="31"/>
      <c r="B284" s="32"/>
      <c r="C284" s="184" t="s">
        <v>690</v>
      </c>
      <c r="D284" s="184" t="s">
        <v>189</v>
      </c>
      <c r="E284" s="185" t="s">
        <v>774</v>
      </c>
      <c r="F284" s="186" t="s">
        <v>775</v>
      </c>
      <c r="G284" s="187" t="s">
        <v>270</v>
      </c>
      <c r="H284" s="188">
        <v>0.053</v>
      </c>
      <c r="I284" s="189"/>
      <c r="J284" s="190">
        <f t="shared" si="60"/>
        <v>0</v>
      </c>
      <c r="K284" s="191"/>
      <c r="L284" s="36"/>
      <c r="M284" s="192" t="s">
        <v>1</v>
      </c>
      <c r="N284" s="193" t="s">
        <v>44</v>
      </c>
      <c r="O284" s="68"/>
      <c r="P284" s="194">
        <f t="shared" si="61"/>
        <v>0</v>
      </c>
      <c r="Q284" s="194">
        <v>0</v>
      </c>
      <c r="R284" s="194">
        <f t="shared" si="62"/>
        <v>0</v>
      </c>
      <c r="S284" s="194">
        <v>0</v>
      </c>
      <c r="T284" s="195">
        <f t="shared" si="6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6" t="s">
        <v>256</v>
      </c>
      <c r="AT284" s="196" t="s">
        <v>189</v>
      </c>
      <c r="AU284" s="196" t="s">
        <v>89</v>
      </c>
      <c r="AY284" s="14" t="s">
        <v>186</v>
      </c>
      <c r="BE284" s="197">
        <f t="shared" si="64"/>
        <v>0</v>
      </c>
      <c r="BF284" s="197">
        <f t="shared" si="65"/>
        <v>0</v>
      </c>
      <c r="BG284" s="197">
        <f t="shared" si="66"/>
        <v>0</v>
      </c>
      <c r="BH284" s="197">
        <f t="shared" si="67"/>
        <v>0</v>
      </c>
      <c r="BI284" s="197">
        <f t="shared" si="68"/>
        <v>0</v>
      </c>
      <c r="BJ284" s="14" t="s">
        <v>87</v>
      </c>
      <c r="BK284" s="197">
        <f t="shared" si="69"/>
        <v>0</v>
      </c>
      <c r="BL284" s="14" t="s">
        <v>256</v>
      </c>
      <c r="BM284" s="196" t="s">
        <v>776</v>
      </c>
    </row>
    <row r="285" spans="1:65" s="2" customFormat="1" ht="16.5" customHeight="1">
      <c r="A285" s="31"/>
      <c r="B285" s="32"/>
      <c r="C285" s="184" t="s">
        <v>694</v>
      </c>
      <c r="D285" s="184" t="s">
        <v>189</v>
      </c>
      <c r="E285" s="185" t="s">
        <v>778</v>
      </c>
      <c r="F285" s="186" t="s">
        <v>779</v>
      </c>
      <c r="G285" s="187" t="s">
        <v>270</v>
      </c>
      <c r="H285" s="188">
        <v>0.053</v>
      </c>
      <c r="I285" s="189"/>
      <c r="J285" s="190">
        <f t="shared" si="60"/>
        <v>0</v>
      </c>
      <c r="K285" s="191"/>
      <c r="L285" s="36"/>
      <c r="M285" s="192" t="s">
        <v>1</v>
      </c>
      <c r="N285" s="193" t="s">
        <v>44</v>
      </c>
      <c r="O285" s="68"/>
      <c r="P285" s="194">
        <f t="shared" si="61"/>
        <v>0</v>
      </c>
      <c r="Q285" s="194">
        <v>0</v>
      </c>
      <c r="R285" s="194">
        <f t="shared" si="62"/>
        <v>0</v>
      </c>
      <c r="S285" s="194">
        <v>0</v>
      </c>
      <c r="T285" s="195">
        <f t="shared" si="6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6" t="s">
        <v>256</v>
      </c>
      <c r="AT285" s="196" t="s">
        <v>189</v>
      </c>
      <c r="AU285" s="196" t="s">
        <v>89</v>
      </c>
      <c r="AY285" s="14" t="s">
        <v>186</v>
      </c>
      <c r="BE285" s="197">
        <f t="shared" si="64"/>
        <v>0</v>
      </c>
      <c r="BF285" s="197">
        <f t="shared" si="65"/>
        <v>0</v>
      </c>
      <c r="BG285" s="197">
        <f t="shared" si="66"/>
        <v>0</v>
      </c>
      <c r="BH285" s="197">
        <f t="shared" si="67"/>
        <v>0</v>
      </c>
      <c r="BI285" s="197">
        <f t="shared" si="68"/>
        <v>0</v>
      </c>
      <c r="BJ285" s="14" t="s">
        <v>87</v>
      </c>
      <c r="BK285" s="197">
        <f t="shared" si="69"/>
        <v>0</v>
      </c>
      <c r="BL285" s="14" t="s">
        <v>256</v>
      </c>
      <c r="BM285" s="196" t="s">
        <v>780</v>
      </c>
    </row>
    <row r="286" spans="2:63" s="12" customFormat="1" ht="22.9" customHeight="1">
      <c r="B286" s="168"/>
      <c r="C286" s="169"/>
      <c r="D286" s="170" t="s">
        <v>78</v>
      </c>
      <c r="E286" s="182" t="s">
        <v>781</v>
      </c>
      <c r="F286" s="182" t="s">
        <v>782</v>
      </c>
      <c r="G286" s="169"/>
      <c r="H286" s="169"/>
      <c r="I286" s="172"/>
      <c r="J286" s="183">
        <f>BK286</f>
        <v>0</v>
      </c>
      <c r="K286" s="169"/>
      <c r="L286" s="174"/>
      <c r="M286" s="175"/>
      <c r="N286" s="176"/>
      <c r="O286" s="176"/>
      <c r="P286" s="177">
        <f>SUM(P287:P293)</f>
        <v>0</v>
      </c>
      <c r="Q286" s="176"/>
      <c r="R286" s="177">
        <f>SUM(R287:R293)</f>
        <v>0.009000000000000001</v>
      </c>
      <c r="S286" s="176"/>
      <c r="T286" s="178">
        <f>SUM(T287:T293)</f>
        <v>0</v>
      </c>
      <c r="AR286" s="179" t="s">
        <v>89</v>
      </c>
      <c r="AT286" s="180" t="s">
        <v>78</v>
      </c>
      <c r="AU286" s="180" t="s">
        <v>87</v>
      </c>
      <c r="AY286" s="179" t="s">
        <v>186</v>
      </c>
      <c r="BK286" s="181">
        <f>SUM(BK287:BK293)</f>
        <v>0</v>
      </c>
    </row>
    <row r="287" spans="1:65" s="2" customFormat="1" ht="16.5" customHeight="1">
      <c r="A287" s="31"/>
      <c r="B287" s="32"/>
      <c r="C287" s="184" t="s">
        <v>698</v>
      </c>
      <c r="D287" s="184" t="s">
        <v>189</v>
      </c>
      <c r="E287" s="185" t="s">
        <v>784</v>
      </c>
      <c r="F287" s="186" t="s">
        <v>785</v>
      </c>
      <c r="G287" s="187" t="s">
        <v>308</v>
      </c>
      <c r="H287" s="188">
        <v>50</v>
      </c>
      <c r="I287" s="189"/>
      <c r="J287" s="190">
        <f>ROUND(I287*H287,1)</f>
        <v>0</v>
      </c>
      <c r="K287" s="191"/>
      <c r="L287" s="36"/>
      <c r="M287" s="192" t="s">
        <v>1</v>
      </c>
      <c r="N287" s="193" t="s">
        <v>44</v>
      </c>
      <c r="O287" s="68"/>
      <c r="P287" s="194">
        <f>O287*H287</f>
        <v>0</v>
      </c>
      <c r="Q287" s="194">
        <v>1E-05</v>
      </c>
      <c r="R287" s="194">
        <f>Q287*H287</f>
        <v>0.0005</v>
      </c>
      <c r="S287" s="194">
        <v>0</v>
      </c>
      <c r="T287" s="195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6" t="s">
        <v>256</v>
      </c>
      <c r="AT287" s="196" t="s">
        <v>189</v>
      </c>
      <c r="AU287" s="196" t="s">
        <v>89</v>
      </c>
      <c r="AY287" s="14" t="s">
        <v>186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14" t="s">
        <v>87</v>
      </c>
      <c r="BK287" s="197">
        <f>ROUND(I287*H287,1)</f>
        <v>0</v>
      </c>
      <c r="BL287" s="14" t="s">
        <v>256</v>
      </c>
      <c r="BM287" s="196" t="s">
        <v>1036</v>
      </c>
    </row>
    <row r="288" spans="1:65" s="2" customFormat="1" ht="16.5" customHeight="1">
      <c r="A288" s="31"/>
      <c r="B288" s="32"/>
      <c r="C288" s="184" t="s">
        <v>702</v>
      </c>
      <c r="D288" s="184" t="s">
        <v>189</v>
      </c>
      <c r="E288" s="185" t="s">
        <v>788</v>
      </c>
      <c r="F288" s="186" t="s">
        <v>789</v>
      </c>
      <c r="G288" s="187" t="s">
        <v>308</v>
      </c>
      <c r="H288" s="188">
        <v>50</v>
      </c>
      <c r="I288" s="189"/>
      <c r="J288" s="190">
        <f>ROUND(I288*H288,1)</f>
        <v>0</v>
      </c>
      <c r="K288" s="191"/>
      <c r="L288" s="36"/>
      <c r="M288" s="192" t="s">
        <v>1</v>
      </c>
      <c r="N288" s="193" t="s">
        <v>44</v>
      </c>
      <c r="O288" s="68"/>
      <c r="P288" s="194">
        <f>O288*H288</f>
        <v>0</v>
      </c>
      <c r="Q288" s="194">
        <v>2E-05</v>
      </c>
      <c r="R288" s="194">
        <f>Q288*H288</f>
        <v>0.001</v>
      </c>
      <c r="S288" s="194">
        <v>0</v>
      </c>
      <c r="T288" s="195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6" t="s">
        <v>256</v>
      </c>
      <c r="AT288" s="196" t="s">
        <v>189</v>
      </c>
      <c r="AU288" s="196" t="s">
        <v>89</v>
      </c>
      <c r="AY288" s="14" t="s">
        <v>186</v>
      </c>
      <c r="BE288" s="197">
        <f>IF(N288="základní",J288,0)</f>
        <v>0</v>
      </c>
      <c r="BF288" s="197">
        <f>IF(N288="snížená",J288,0)</f>
        <v>0</v>
      </c>
      <c r="BG288" s="197">
        <f>IF(N288="zákl. přenesená",J288,0)</f>
        <v>0</v>
      </c>
      <c r="BH288" s="197">
        <f>IF(N288="sníž. přenesená",J288,0)</f>
        <v>0</v>
      </c>
      <c r="BI288" s="197">
        <f>IF(N288="nulová",J288,0)</f>
        <v>0</v>
      </c>
      <c r="BJ288" s="14" t="s">
        <v>87</v>
      </c>
      <c r="BK288" s="197">
        <f>ROUND(I288*H288,1)</f>
        <v>0</v>
      </c>
      <c r="BL288" s="14" t="s">
        <v>256</v>
      </c>
      <c r="BM288" s="196" t="s">
        <v>1037</v>
      </c>
    </row>
    <row r="289" spans="1:65" s="2" customFormat="1" ht="16.5" customHeight="1">
      <c r="A289" s="31"/>
      <c r="B289" s="32"/>
      <c r="C289" s="184" t="s">
        <v>706</v>
      </c>
      <c r="D289" s="184" t="s">
        <v>189</v>
      </c>
      <c r="E289" s="185" t="s">
        <v>792</v>
      </c>
      <c r="F289" s="186" t="s">
        <v>793</v>
      </c>
      <c r="G289" s="187" t="s">
        <v>308</v>
      </c>
      <c r="H289" s="188">
        <v>50</v>
      </c>
      <c r="I289" s="189"/>
      <c r="J289" s="190">
        <f>ROUND(I289*H289,1)</f>
        <v>0</v>
      </c>
      <c r="K289" s="191"/>
      <c r="L289" s="36"/>
      <c r="M289" s="192" t="s">
        <v>1</v>
      </c>
      <c r="N289" s="193" t="s">
        <v>44</v>
      </c>
      <c r="O289" s="68"/>
      <c r="P289" s="194">
        <f>O289*H289</f>
        <v>0</v>
      </c>
      <c r="Q289" s="194">
        <v>1E-05</v>
      </c>
      <c r="R289" s="194">
        <f>Q289*H289</f>
        <v>0.0005</v>
      </c>
      <c r="S289" s="194">
        <v>0</v>
      </c>
      <c r="T289" s="195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6" t="s">
        <v>256</v>
      </c>
      <c r="AT289" s="196" t="s">
        <v>189</v>
      </c>
      <c r="AU289" s="196" t="s">
        <v>89</v>
      </c>
      <c r="AY289" s="14" t="s">
        <v>186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14" t="s">
        <v>87</v>
      </c>
      <c r="BK289" s="197">
        <f>ROUND(I289*H289,1)</f>
        <v>0</v>
      </c>
      <c r="BL289" s="14" t="s">
        <v>256</v>
      </c>
      <c r="BM289" s="196" t="s">
        <v>1038</v>
      </c>
    </row>
    <row r="290" spans="1:65" s="2" customFormat="1" ht="16.5" customHeight="1">
      <c r="A290" s="31"/>
      <c r="B290" s="32"/>
      <c r="C290" s="184" t="s">
        <v>710</v>
      </c>
      <c r="D290" s="184" t="s">
        <v>189</v>
      </c>
      <c r="E290" s="185" t="s">
        <v>796</v>
      </c>
      <c r="F290" s="186" t="s">
        <v>797</v>
      </c>
      <c r="G290" s="187" t="s">
        <v>308</v>
      </c>
      <c r="H290" s="188">
        <v>50</v>
      </c>
      <c r="I290" s="189"/>
      <c r="J290" s="190">
        <f>ROUND(I290*H290,1)</f>
        <v>0</v>
      </c>
      <c r="K290" s="191"/>
      <c r="L290" s="36"/>
      <c r="M290" s="192" t="s">
        <v>1</v>
      </c>
      <c r="N290" s="193" t="s">
        <v>44</v>
      </c>
      <c r="O290" s="68"/>
      <c r="P290" s="194">
        <f>O290*H290</f>
        <v>0</v>
      </c>
      <c r="Q290" s="194">
        <v>2E-05</v>
      </c>
      <c r="R290" s="194">
        <f>Q290*H290</f>
        <v>0.001</v>
      </c>
      <c r="S290" s="194">
        <v>0</v>
      </c>
      <c r="T290" s="195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6" t="s">
        <v>256</v>
      </c>
      <c r="AT290" s="196" t="s">
        <v>189</v>
      </c>
      <c r="AU290" s="196" t="s">
        <v>89</v>
      </c>
      <c r="AY290" s="14" t="s">
        <v>186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14" t="s">
        <v>87</v>
      </c>
      <c r="BK290" s="197">
        <f>ROUND(I290*H290,1)</f>
        <v>0</v>
      </c>
      <c r="BL290" s="14" t="s">
        <v>256</v>
      </c>
      <c r="BM290" s="196" t="s">
        <v>798</v>
      </c>
    </row>
    <row r="291" spans="1:47" s="2" customFormat="1" ht="29.25">
      <c r="A291" s="31"/>
      <c r="B291" s="32"/>
      <c r="C291" s="33"/>
      <c r="D291" s="198" t="s">
        <v>206</v>
      </c>
      <c r="E291" s="33"/>
      <c r="F291" s="199" t="s">
        <v>1039</v>
      </c>
      <c r="G291" s="33"/>
      <c r="H291" s="33"/>
      <c r="I291" s="200"/>
      <c r="J291" s="33"/>
      <c r="K291" s="33"/>
      <c r="L291" s="36"/>
      <c r="M291" s="201"/>
      <c r="N291" s="202"/>
      <c r="O291" s="68"/>
      <c r="P291" s="68"/>
      <c r="Q291" s="68"/>
      <c r="R291" s="68"/>
      <c r="S291" s="68"/>
      <c r="T291" s="69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T291" s="14" t="s">
        <v>206</v>
      </c>
      <c r="AU291" s="14" t="s">
        <v>89</v>
      </c>
    </row>
    <row r="292" spans="1:65" s="2" customFormat="1" ht="16.5" customHeight="1">
      <c r="A292" s="31"/>
      <c r="B292" s="32"/>
      <c r="C292" s="184" t="s">
        <v>714</v>
      </c>
      <c r="D292" s="184" t="s">
        <v>189</v>
      </c>
      <c r="E292" s="185" t="s">
        <v>800</v>
      </c>
      <c r="F292" s="186" t="s">
        <v>801</v>
      </c>
      <c r="G292" s="187" t="s">
        <v>308</v>
      </c>
      <c r="H292" s="188">
        <v>50</v>
      </c>
      <c r="I292" s="189"/>
      <c r="J292" s="190">
        <f>ROUND(I292*H292,1)</f>
        <v>0</v>
      </c>
      <c r="K292" s="191"/>
      <c r="L292" s="36"/>
      <c r="M292" s="192" t="s">
        <v>1</v>
      </c>
      <c r="N292" s="193" t="s">
        <v>44</v>
      </c>
      <c r="O292" s="68"/>
      <c r="P292" s="194">
        <f>O292*H292</f>
        <v>0</v>
      </c>
      <c r="Q292" s="194">
        <v>6E-05</v>
      </c>
      <c r="R292" s="194">
        <f>Q292*H292</f>
        <v>0.003</v>
      </c>
      <c r="S292" s="194">
        <v>0</v>
      </c>
      <c r="T292" s="195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6" t="s">
        <v>256</v>
      </c>
      <c r="AT292" s="196" t="s">
        <v>189</v>
      </c>
      <c r="AU292" s="196" t="s">
        <v>89</v>
      </c>
      <c r="AY292" s="14" t="s">
        <v>186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14" t="s">
        <v>87</v>
      </c>
      <c r="BK292" s="197">
        <f>ROUND(I292*H292,1)</f>
        <v>0</v>
      </c>
      <c r="BL292" s="14" t="s">
        <v>256</v>
      </c>
      <c r="BM292" s="196" t="s">
        <v>802</v>
      </c>
    </row>
    <row r="293" spans="1:65" s="2" customFormat="1" ht="16.5" customHeight="1">
      <c r="A293" s="31"/>
      <c r="B293" s="32"/>
      <c r="C293" s="184" t="s">
        <v>718</v>
      </c>
      <c r="D293" s="184" t="s">
        <v>189</v>
      </c>
      <c r="E293" s="185" t="s">
        <v>804</v>
      </c>
      <c r="F293" s="186" t="s">
        <v>805</v>
      </c>
      <c r="G293" s="187" t="s">
        <v>308</v>
      </c>
      <c r="H293" s="188">
        <v>50</v>
      </c>
      <c r="I293" s="189"/>
      <c r="J293" s="190">
        <f>ROUND(I293*H293,1)</f>
        <v>0</v>
      </c>
      <c r="K293" s="191"/>
      <c r="L293" s="36"/>
      <c r="M293" s="192" t="s">
        <v>1</v>
      </c>
      <c r="N293" s="193" t="s">
        <v>44</v>
      </c>
      <c r="O293" s="68"/>
      <c r="P293" s="194">
        <f>O293*H293</f>
        <v>0</v>
      </c>
      <c r="Q293" s="194">
        <v>6E-05</v>
      </c>
      <c r="R293" s="194">
        <f>Q293*H293</f>
        <v>0.003</v>
      </c>
      <c r="S293" s="194">
        <v>0</v>
      </c>
      <c r="T293" s="195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6" t="s">
        <v>256</v>
      </c>
      <c r="AT293" s="196" t="s">
        <v>189</v>
      </c>
      <c r="AU293" s="196" t="s">
        <v>89</v>
      </c>
      <c r="AY293" s="14" t="s">
        <v>186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4" t="s">
        <v>87</v>
      </c>
      <c r="BK293" s="197">
        <f>ROUND(I293*H293,1)</f>
        <v>0</v>
      </c>
      <c r="BL293" s="14" t="s">
        <v>256</v>
      </c>
      <c r="BM293" s="196" t="s">
        <v>806</v>
      </c>
    </row>
    <row r="294" spans="2:63" s="12" customFormat="1" ht="22.9" customHeight="1">
      <c r="B294" s="168"/>
      <c r="C294" s="169"/>
      <c r="D294" s="170" t="s">
        <v>78</v>
      </c>
      <c r="E294" s="182" t="s">
        <v>807</v>
      </c>
      <c r="F294" s="182" t="s">
        <v>808</v>
      </c>
      <c r="G294" s="169"/>
      <c r="H294" s="169"/>
      <c r="I294" s="172"/>
      <c r="J294" s="183">
        <f>BK294</f>
        <v>0</v>
      </c>
      <c r="K294" s="169"/>
      <c r="L294" s="174"/>
      <c r="M294" s="175"/>
      <c r="N294" s="176"/>
      <c r="O294" s="176"/>
      <c r="P294" s="177">
        <f>SUM(P295:P299)</f>
        <v>0</v>
      </c>
      <c r="Q294" s="176"/>
      <c r="R294" s="177">
        <f>SUM(R295:R299)</f>
        <v>0.19089</v>
      </c>
      <c r="S294" s="176"/>
      <c r="T294" s="178">
        <f>SUM(T295:T299)</f>
        <v>0.037385999999999996</v>
      </c>
      <c r="AR294" s="179" t="s">
        <v>89</v>
      </c>
      <c r="AT294" s="180" t="s">
        <v>78</v>
      </c>
      <c r="AU294" s="180" t="s">
        <v>87</v>
      </c>
      <c r="AY294" s="179" t="s">
        <v>186</v>
      </c>
      <c r="BK294" s="181">
        <f>SUM(BK295:BK299)</f>
        <v>0</v>
      </c>
    </row>
    <row r="295" spans="1:65" s="2" customFormat="1" ht="16.5" customHeight="1">
      <c r="A295" s="31"/>
      <c r="B295" s="32"/>
      <c r="C295" s="184" t="s">
        <v>722</v>
      </c>
      <c r="D295" s="184" t="s">
        <v>189</v>
      </c>
      <c r="E295" s="185" t="s">
        <v>810</v>
      </c>
      <c r="F295" s="186" t="s">
        <v>811</v>
      </c>
      <c r="G295" s="187" t="s">
        <v>197</v>
      </c>
      <c r="H295" s="188">
        <v>120.6</v>
      </c>
      <c r="I295" s="189"/>
      <c r="J295" s="190">
        <f>ROUND(I295*H295,1)</f>
        <v>0</v>
      </c>
      <c r="K295" s="191"/>
      <c r="L295" s="36"/>
      <c r="M295" s="192" t="s">
        <v>1</v>
      </c>
      <c r="N295" s="193" t="s">
        <v>44</v>
      </c>
      <c r="O295" s="68"/>
      <c r="P295" s="194">
        <f>O295*H295</f>
        <v>0</v>
      </c>
      <c r="Q295" s="194">
        <v>0.001</v>
      </c>
      <c r="R295" s="194">
        <f>Q295*H295</f>
        <v>0.1206</v>
      </c>
      <c r="S295" s="194">
        <v>0.00031</v>
      </c>
      <c r="T295" s="195">
        <f>S295*H295</f>
        <v>0.037385999999999996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96" t="s">
        <v>256</v>
      </c>
      <c r="AT295" s="196" t="s">
        <v>189</v>
      </c>
      <c r="AU295" s="196" t="s">
        <v>89</v>
      </c>
      <c r="AY295" s="14" t="s">
        <v>186</v>
      </c>
      <c r="BE295" s="197">
        <f>IF(N295="základní",J295,0)</f>
        <v>0</v>
      </c>
      <c r="BF295" s="197">
        <f>IF(N295="snížená",J295,0)</f>
        <v>0</v>
      </c>
      <c r="BG295" s="197">
        <f>IF(N295="zákl. přenesená",J295,0)</f>
        <v>0</v>
      </c>
      <c r="BH295" s="197">
        <f>IF(N295="sníž. přenesená",J295,0)</f>
        <v>0</v>
      </c>
      <c r="BI295" s="197">
        <f>IF(N295="nulová",J295,0)</f>
        <v>0</v>
      </c>
      <c r="BJ295" s="14" t="s">
        <v>87</v>
      </c>
      <c r="BK295" s="197">
        <f>ROUND(I295*H295,1)</f>
        <v>0</v>
      </c>
      <c r="BL295" s="14" t="s">
        <v>256</v>
      </c>
      <c r="BM295" s="196" t="s">
        <v>812</v>
      </c>
    </row>
    <row r="296" spans="1:65" s="2" customFormat="1" ht="16.5" customHeight="1">
      <c r="A296" s="31"/>
      <c r="B296" s="32"/>
      <c r="C296" s="184" t="s">
        <v>726</v>
      </c>
      <c r="D296" s="184" t="s">
        <v>189</v>
      </c>
      <c r="E296" s="185" t="s">
        <v>814</v>
      </c>
      <c r="F296" s="186" t="s">
        <v>815</v>
      </c>
      <c r="G296" s="187" t="s">
        <v>197</v>
      </c>
      <c r="H296" s="188">
        <v>120.6</v>
      </c>
      <c r="I296" s="189"/>
      <c r="J296" s="190">
        <f>ROUND(I296*H296,1)</f>
        <v>0</v>
      </c>
      <c r="K296" s="191"/>
      <c r="L296" s="36"/>
      <c r="M296" s="192" t="s">
        <v>1</v>
      </c>
      <c r="N296" s="193" t="s">
        <v>44</v>
      </c>
      <c r="O296" s="68"/>
      <c r="P296" s="194">
        <f>O296*H296</f>
        <v>0</v>
      </c>
      <c r="Q296" s="194">
        <v>0</v>
      </c>
      <c r="R296" s="194">
        <f>Q296*H296</f>
        <v>0</v>
      </c>
      <c r="S296" s="194">
        <v>0</v>
      </c>
      <c r="T296" s="195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6" t="s">
        <v>256</v>
      </c>
      <c r="AT296" s="196" t="s">
        <v>189</v>
      </c>
      <c r="AU296" s="196" t="s">
        <v>89</v>
      </c>
      <c r="AY296" s="14" t="s">
        <v>186</v>
      </c>
      <c r="BE296" s="197">
        <f>IF(N296="základní",J296,0)</f>
        <v>0</v>
      </c>
      <c r="BF296" s="197">
        <f>IF(N296="snížená",J296,0)</f>
        <v>0</v>
      </c>
      <c r="BG296" s="197">
        <f>IF(N296="zákl. přenesená",J296,0)</f>
        <v>0</v>
      </c>
      <c r="BH296" s="197">
        <f>IF(N296="sníž. přenesená",J296,0)</f>
        <v>0</v>
      </c>
      <c r="BI296" s="197">
        <f>IF(N296="nulová",J296,0)</f>
        <v>0</v>
      </c>
      <c r="BJ296" s="14" t="s">
        <v>87</v>
      </c>
      <c r="BK296" s="197">
        <f>ROUND(I296*H296,1)</f>
        <v>0</v>
      </c>
      <c r="BL296" s="14" t="s">
        <v>256</v>
      </c>
      <c r="BM296" s="196" t="s">
        <v>816</v>
      </c>
    </row>
    <row r="297" spans="1:65" s="2" customFormat="1" ht="16.5" customHeight="1">
      <c r="A297" s="31"/>
      <c r="B297" s="32"/>
      <c r="C297" s="184" t="s">
        <v>732</v>
      </c>
      <c r="D297" s="184" t="s">
        <v>189</v>
      </c>
      <c r="E297" s="185" t="s">
        <v>818</v>
      </c>
      <c r="F297" s="186" t="s">
        <v>819</v>
      </c>
      <c r="G297" s="187" t="s">
        <v>197</v>
      </c>
      <c r="H297" s="188">
        <v>151.5</v>
      </c>
      <c r="I297" s="189"/>
      <c r="J297" s="190">
        <f>ROUND(I297*H297,1)</f>
        <v>0</v>
      </c>
      <c r="K297" s="191"/>
      <c r="L297" s="36"/>
      <c r="M297" s="192" t="s">
        <v>1</v>
      </c>
      <c r="N297" s="193" t="s">
        <v>44</v>
      </c>
      <c r="O297" s="68"/>
      <c r="P297" s="194">
        <f>O297*H297</f>
        <v>0</v>
      </c>
      <c r="Q297" s="194">
        <v>0.0002</v>
      </c>
      <c r="R297" s="194">
        <f>Q297*H297</f>
        <v>0.0303</v>
      </c>
      <c r="S297" s="194">
        <v>0</v>
      </c>
      <c r="T297" s="195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96" t="s">
        <v>256</v>
      </c>
      <c r="AT297" s="196" t="s">
        <v>189</v>
      </c>
      <c r="AU297" s="196" t="s">
        <v>89</v>
      </c>
      <c r="AY297" s="14" t="s">
        <v>186</v>
      </c>
      <c r="BE297" s="197">
        <f>IF(N297="základní",J297,0)</f>
        <v>0</v>
      </c>
      <c r="BF297" s="197">
        <f>IF(N297="snížená",J297,0)</f>
        <v>0</v>
      </c>
      <c r="BG297" s="197">
        <f>IF(N297="zákl. přenesená",J297,0)</f>
        <v>0</v>
      </c>
      <c r="BH297" s="197">
        <f>IF(N297="sníž. přenesená",J297,0)</f>
        <v>0</v>
      </c>
      <c r="BI297" s="197">
        <f>IF(N297="nulová",J297,0)</f>
        <v>0</v>
      </c>
      <c r="BJ297" s="14" t="s">
        <v>87</v>
      </c>
      <c r="BK297" s="197">
        <f>ROUND(I297*H297,1)</f>
        <v>0</v>
      </c>
      <c r="BL297" s="14" t="s">
        <v>256</v>
      </c>
      <c r="BM297" s="196" t="s">
        <v>820</v>
      </c>
    </row>
    <row r="298" spans="1:65" s="2" customFormat="1" ht="16.5" customHeight="1">
      <c r="A298" s="31"/>
      <c r="B298" s="32"/>
      <c r="C298" s="184" t="s">
        <v>736</v>
      </c>
      <c r="D298" s="184" t="s">
        <v>189</v>
      </c>
      <c r="E298" s="185" t="s">
        <v>822</v>
      </c>
      <c r="F298" s="186" t="s">
        <v>823</v>
      </c>
      <c r="G298" s="187" t="s">
        <v>197</v>
      </c>
      <c r="H298" s="188">
        <v>30</v>
      </c>
      <c r="I298" s="189"/>
      <c r="J298" s="190">
        <f>ROUND(I298*H298,1)</f>
        <v>0</v>
      </c>
      <c r="K298" s="191"/>
      <c r="L298" s="36"/>
      <c r="M298" s="192" t="s">
        <v>1</v>
      </c>
      <c r="N298" s="193" t="s">
        <v>44</v>
      </c>
      <c r="O298" s="68"/>
      <c r="P298" s="194">
        <f>O298*H298</f>
        <v>0</v>
      </c>
      <c r="Q298" s="194">
        <v>2E-05</v>
      </c>
      <c r="R298" s="194">
        <f>Q298*H298</f>
        <v>0.0006000000000000001</v>
      </c>
      <c r="S298" s="194">
        <v>0</v>
      </c>
      <c r="T298" s="195">
        <f>S298*H298</f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96" t="s">
        <v>256</v>
      </c>
      <c r="AT298" s="196" t="s">
        <v>189</v>
      </c>
      <c r="AU298" s="196" t="s">
        <v>89</v>
      </c>
      <c r="AY298" s="14" t="s">
        <v>186</v>
      </c>
      <c r="BE298" s="197">
        <f>IF(N298="základní",J298,0)</f>
        <v>0</v>
      </c>
      <c r="BF298" s="197">
        <f>IF(N298="snížená",J298,0)</f>
        <v>0</v>
      </c>
      <c r="BG298" s="197">
        <f>IF(N298="zákl. přenesená",J298,0)</f>
        <v>0</v>
      </c>
      <c r="BH298" s="197">
        <f>IF(N298="sníž. přenesená",J298,0)</f>
        <v>0</v>
      </c>
      <c r="BI298" s="197">
        <f>IF(N298="nulová",J298,0)</f>
        <v>0</v>
      </c>
      <c r="BJ298" s="14" t="s">
        <v>87</v>
      </c>
      <c r="BK298" s="197">
        <f>ROUND(I298*H298,1)</f>
        <v>0</v>
      </c>
      <c r="BL298" s="14" t="s">
        <v>256</v>
      </c>
      <c r="BM298" s="196" t="s">
        <v>824</v>
      </c>
    </row>
    <row r="299" spans="1:65" s="2" customFormat="1" ht="21.75" customHeight="1">
      <c r="A299" s="31"/>
      <c r="B299" s="32"/>
      <c r="C299" s="184" t="s">
        <v>740</v>
      </c>
      <c r="D299" s="184" t="s">
        <v>189</v>
      </c>
      <c r="E299" s="185" t="s">
        <v>826</v>
      </c>
      <c r="F299" s="186" t="s">
        <v>827</v>
      </c>
      <c r="G299" s="187" t="s">
        <v>197</v>
      </c>
      <c r="H299" s="188">
        <v>151.5</v>
      </c>
      <c r="I299" s="189"/>
      <c r="J299" s="190">
        <f>ROUND(I299*H299,1)</f>
        <v>0</v>
      </c>
      <c r="K299" s="191"/>
      <c r="L299" s="36"/>
      <c r="M299" s="192" t="s">
        <v>1</v>
      </c>
      <c r="N299" s="193" t="s">
        <v>44</v>
      </c>
      <c r="O299" s="68"/>
      <c r="P299" s="194">
        <f>O299*H299</f>
        <v>0</v>
      </c>
      <c r="Q299" s="194">
        <v>0.00026</v>
      </c>
      <c r="R299" s="194">
        <f>Q299*H299</f>
        <v>0.039389999999999994</v>
      </c>
      <c r="S299" s="194">
        <v>0</v>
      </c>
      <c r="T299" s="195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6" t="s">
        <v>256</v>
      </c>
      <c r="AT299" s="196" t="s">
        <v>189</v>
      </c>
      <c r="AU299" s="196" t="s">
        <v>89</v>
      </c>
      <c r="AY299" s="14" t="s">
        <v>186</v>
      </c>
      <c r="BE299" s="197">
        <f>IF(N299="základní",J299,0)</f>
        <v>0</v>
      </c>
      <c r="BF299" s="197">
        <f>IF(N299="snížená",J299,0)</f>
        <v>0</v>
      </c>
      <c r="BG299" s="197">
        <f>IF(N299="zákl. přenesená",J299,0)</f>
        <v>0</v>
      </c>
      <c r="BH299" s="197">
        <f>IF(N299="sníž. přenesená",J299,0)</f>
        <v>0</v>
      </c>
      <c r="BI299" s="197">
        <f>IF(N299="nulová",J299,0)</f>
        <v>0</v>
      </c>
      <c r="BJ299" s="14" t="s">
        <v>87</v>
      </c>
      <c r="BK299" s="197">
        <f>ROUND(I299*H299,1)</f>
        <v>0</v>
      </c>
      <c r="BL299" s="14" t="s">
        <v>256</v>
      </c>
      <c r="BM299" s="196" t="s">
        <v>828</v>
      </c>
    </row>
    <row r="300" spans="2:63" s="12" customFormat="1" ht="22.9" customHeight="1">
      <c r="B300" s="168"/>
      <c r="C300" s="169"/>
      <c r="D300" s="170" t="s">
        <v>78</v>
      </c>
      <c r="E300" s="182" t="s">
        <v>833</v>
      </c>
      <c r="F300" s="182" t="s">
        <v>834</v>
      </c>
      <c r="G300" s="169"/>
      <c r="H300" s="169"/>
      <c r="I300" s="172"/>
      <c r="J300" s="183">
        <f>BK300</f>
        <v>0</v>
      </c>
      <c r="K300" s="169"/>
      <c r="L300" s="174"/>
      <c r="M300" s="175"/>
      <c r="N300" s="176"/>
      <c r="O300" s="176"/>
      <c r="P300" s="177">
        <f>SUM(P301:P302)</f>
        <v>0</v>
      </c>
      <c r="Q300" s="176"/>
      <c r="R300" s="177">
        <f>SUM(R301:R302)</f>
        <v>0</v>
      </c>
      <c r="S300" s="176"/>
      <c r="T300" s="178">
        <f>SUM(T301:T302)</f>
        <v>0</v>
      </c>
      <c r="AR300" s="179" t="s">
        <v>89</v>
      </c>
      <c r="AT300" s="180" t="s">
        <v>78</v>
      </c>
      <c r="AU300" s="180" t="s">
        <v>87</v>
      </c>
      <c r="AY300" s="179" t="s">
        <v>186</v>
      </c>
      <c r="BK300" s="181">
        <f>SUM(BK301:BK302)</f>
        <v>0</v>
      </c>
    </row>
    <row r="301" spans="1:65" s="2" customFormat="1" ht="24.2" customHeight="1">
      <c r="A301" s="31"/>
      <c r="B301" s="32"/>
      <c r="C301" s="184" t="s">
        <v>744</v>
      </c>
      <c r="D301" s="184" t="s">
        <v>189</v>
      </c>
      <c r="E301" s="185" t="s">
        <v>836</v>
      </c>
      <c r="F301" s="186" t="s">
        <v>923</v>
      </c>
      <c r="G301" s="187" t="s">
        <v>197</v>
      </c>
      <c r="H301" s="188">
        <v>11.454</v>
      </c>
      <c r="I301" s="189"/>
      <c r="J301" s="190">
        <f>ROUND(I301*H301,1)</f>
        <v>0</v>
      </c>
      <c r="K301" s="191"/>
      <c r="L301" s="36"/>
      <c r="M301" s="192" t="s">
        <v>1</v>
      </c>
      <c r="N301" s="193" t="s">
        <v>44</v>
      </c>
      <c r="O301" s="68"/>
      <c r="P301" s="194">
        <f>O301*H301</f>
        <v>0</v>
      </c>
      <c r="Q301" s="194">
        <v>0</v>
      </c>
      <c r="R301" s="194">
        <f>Q301*H301</f>
        <v>0</v>
      </c>
      <c r="S301" s="194">
        <v>0</v>
      </c>
      <c r="T301" s="195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96" t="s">
        <v>256</v>
      </c>
      <c r="AT301" s="196" t="s">
        <v>189</v>
      </c>
      <c r="AU301" s="196" t="s">
        <v>89</v>
      </c>
      <c r="AY301" s="14" t="s">
        <v>186</v>
      </c>
      <c r="BE301" s="197">
        <f>IF(N301="základní",J301,0)</f>
        <v>0</v>
      </c>
      <c r="BF301" s="197">
        <f>IF(N301="snížená",J301,0)</f>
        <v>0</v>
      </c>
      <c r="BG301" s="197">
        <f>IF(N301="zákl. přenesená",J301,0)</f>
        <v>0</v>
      </c>
      <c r="BH301" s="197">
        <f>IF(N301="sníž. přenesená",J301,0)</f>
        <v>0</v>
      </c>
      <c r="BI301" s="197">
        <f>IF(N301="nulová",J301,0)</f>
        <v>0</v>
      </c>
      <c r="BJ301" s="14" t="s">
        <v>87</v>
      </c>
      <c r="BK301" s="197">
        <f>ROUND(I301*H301,1)</f>
        <v>0</v>
      </c>
      <c r="BL301" s="14" t="s">
        <v>256</v>
      </c>
      <c r="BM301" s="196" t="s">
        <v>838</v>
      </c>
    </row>
    <row r="302" spans="1:47" s="2" customFormat="1" ht="29.25">
      <c r="A302" s="31"/>
      <c r="B302" s="32"/>
      <c r="C302" s="33"/>
      <c r="D302" s="198" t="s">
        <v>206</v>
      </c>
      <c r="E302" s="33"/>
      <c r="F302" s="199" t="s">
        <v>1040</v>
      </c>
      <c r="G302" s="33"/>
      <c r="H302" s="33"/>
      <c r="I302" s="200"/>
      <c r="J302" s="33"/>
      <c r="K302" s="33"/>
      <c r="L302" s="36"/>
      <c r="M302" s="201"/>
      <c r="N302" s="202"/>
      <c r="O302" s="68"/>
      <c r="P302" s="68"/>
      <c r="Q302" s="68"/>
      <c r="R302" s="68"/>
      <c r="S302" s="68"/>
      <c r="T302" s="69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T302" s="14" t="s">
        <v>206</v>
      </c>
      <c r="AU302" s="14" t="s">
        <v>89</v>
      </c>
    </row>
    <row r="303" spans="2:63" s="12" customFormat="1" ht="25.9" customHeight="1">
      <c r="B303" s="168"/>
      <c r="C303" s="169"/>
      <c r="D303" s="170" t="s">
        <v>78</v>
      </c>
      <c r="E303" s="171" t="s">
        <v>840</v>
      </c>
      <c r="F303" s="171" t="s">
        <v>841</v>
      </c>
      <c r="G303" s="169"/>
      <c r="H303" s="169"/>
      <c r="I303" s="172"/>
      <c r="J303" s="173">
        <f>BK303</f>
        <v>0</v>
      </c>
      <c r="K303" s="169"/>
      <c r="L303" s="174"/>
      <c r="M303" s="175"/>
      <c r="N303" s="176"/>
      <c r="O303" s="176"/>
      <c r="P303" s="177">
        <f>SUM(P304:P306)</f>
        <v>0</v>
      </c>
      <c r="Q303" s="176"/>
      <c r="R303" s="177">
        <f>SUM(R304:R306)</f>
        <v>0</v>
      </c>
      <c r="S303" s="176"/>
      <c r="T303" s="178">
        <f>SUM(T304:T306)</f>
        <v>0</v>
      </c>
      <c r="AR303" s="179" t="s">
        <v>193</v>
      </c>
      <c r="AT303" s="180" t="s">
        <v>78</v>
      </c>
      <c r="AU303" s="180" t="s">
        <v>79</v>
      </c>
      <c r="AY303" s="179" t="s">
        <v>186</v>
      </c>
      <c r="BK303" s="181">
        <f>SUM(BK304:BK306)</f>
        <v>0</v>
      </c>
    </row>
    <row r="304" spans="1:65" s="2" customFormat="1" ht="16.5" customHeight="1">
      <c r="A304" s="31"/>
      <c r="B304" s="32"/>
      <c r="C304" s="184" t="s">
        <v>749</v>
      </c>
      <c r="D304" s="184" t="s">
        <v>189</v>
      </c>
      <c r="E304" s="185" t="s">
        <v>843</v>
      </c>
      <c r="F304" s="186" t="s">
        <v>844</v>
      </c>
      <c r="G304" s="187" t="s">
        <v>845</v>
      </c>
      <c r="H304" s="188">
        <v>16</v>
      </c>
      <c r="I304" s="189"/>
      <c r="J304" s="190">
        <f>ROUND(I304*H304,1)</f>
        <v>0</v>
      </c>
      <c r="K304" s="191"/>
      <c r="L304" s="36"/>
      <c r="M304" s="192" t="s">
        <v>1</v>
      </c>
      <c r="N304" s="193" t="s">
        <v>44</v>
      </c>
      <c r="O304" s="68"/>
      <c r="P304" s="194">
        <f>O304*H304</f>
        <v>0</v>
      </c>
      <c r="Q304" s="194">
        <v>0</v>
      </c>
      <c r="R304" s="194">
        <f>Q304*H304</f>
        <v>0</v>
      </c>
      <c r="S304" s="194">
        <v>0</v>
      </c>
      <c r="T304" s="195">
        <f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96" t="s">
        <v>846</v>
      </c>
      <c r="AT304" s="196" t="s">
        <v>189</v>
      </c>
      <c r="AU304" s="196" t="s">
        <v>87</v>
      </c>
      <c r="AY304" s="14" t="s">
        <v>186</v>
      </c>
      <c r="BE304" s="197">
        <f>IF(N304="základní",J304,0)</f>
        <v>0</v>
      </c>
      <c r="BF304" s="197">
        <f>IF(N304="snížená",J304,0)</f>
        <v>0</v>
      </c>
      <c r="BG304" s="197">
        <f>IF(N304="zákl. přenesená",J304,0)</f>
        <v>0</v>
      </c>
      <c r="BH304" s="197">
        <f>IF(N304="sníž. přenesená",J304,0)</f>
        <v>0</v>
      </c>
      <c r="BI304" s="197">
        <f>IF(N304="nulová",J304,0)</f>
        <v>0</v>
      </c>
      <c r="BJ304" s="14" t="s">
        <v>87</v>
      </c>
      <c r="BK304" s="197">
        <f>ROUND(I304*H304,1)</f>
        <v>0</v>
      </c>
      <c r="BL304" s="14" t="s">
        <v>846</v>
      </c>
      <c r="BM304" s="196" t="s">
        <v>847</v>
      </c>
    </row>
    <row r="305" spans="1:65" s="2" customFormat="1" ht="16.5" customHeight="1">
      <c r="A305" s="31"/>
      <c r="B305" s="32"/>
      <c r="C305" s="184" t="s">
        <v>753</v>
      </c>
      <c r="D305" s="184" t="s">
        <v>189</v>
      </c>
      <c r="E305" s="185" t="s">
        <v>849</v>
      </c>
      <c r="F305" s="186" t="s">
        <v>850</v>
      </c>
      <c r="G305" s="187" t="s">
        <v>845</v>
      </c>
      <c r="H305" s="188">
        <v>24</v>
      </c>
      <c r="I305" s="189"/>
      <c r="J305" s="190">
        <f>ROUND(I305*H305,1)</f>
        <v>0</v>
      </c>
      <c r="K305" s="191"/>
      <c r="L305" s="36"/>
      <c r="M305" s="192" t="s">
        <v>1</v>
      </c>
      <c r="N305" s="193" t="s">
        <v>44</v>
      </c>
      <c r="O305" s="68"/>
      <c r="P305" s="194">
        <f>O305*H305</f>
        <v>0</v>
      </c>
      <c r="Q305" s="194">
        <v>0</v>
      </c>
      <c r="R305" s="194">
        <f>Q305*H305</f>
        <v>0</v>
      </c>
      <c r="S305" s="194">
        <v>0</v>
      </c>
      <c r="T305" s="195">
        <f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96" t="s">
        <v>846</v>
      </c>
      <c r="AT305" s="196" t="s">
        <v>189</v>
      </c>
      <c r="AU305" s="196" t="s">
        <v>87</v>
      </c>
      <c r="AY305" s="14" t="s">
        <v>186</v>
      </c>
      <c r="BE305" s="197">
        <f>IF(N305="základní",J305,0)</f>
        <v>0</v>
      </c>
      <c r="BF305" s="197">
        <f>IF(N305="snížená",J305,0)</f>
        <v>0</v>
      </c>
      <c r="BG305" s="197">
        <f>IF(N305="zákl. přenesená",J305,0)</f>
        <v>0</v>
      </c>
      <c r="BH305" s="197">
        <f>IF(N305="sníž. přenesená",J305,0)</f>
        <v>0</v>
      </c>
      <c r="BI305" s="197">
        <f>IF(N305="nulová",J305,0)</f>
        <v>0</v>
      </c>
      <c r="BJ305" s="14" t="s">
        <v>87</v>
      </c>
      <c r="BK305" s="197">
        <f>ROUND(I305*H305,1)</f>
        <v>0</v>
      </c>
      <c r="BL305" s="14" t="s">
        <v>846</v>
      </c>
      <c r="BM305" s="196" t="s">
        <v>851</v>
      </c>
    </row>
    <row r="306" spans="1:65" s="2" customFormat="1" ht="16.5" customHeight="1">
      <c r="A306" s="31"/>
      <c r="B306" s="32"/>
      <c r="C306" s="184" t="s">
        <v>757</v>
      </c>
      <c r="D306" s="184" t="s">
        <v>189</v>
      </c>
      <c r="E306" s="185" t="s">
        <v>853</v>
      </c>
      <c r="F306" s="186" t="s">
        <v>854</v>
      </c>
      <c r="G306" s="187" t="s">
        <v>845</v>
      </c>
      <c r="H306" s="188">
        <v>16</v>
      </c>
      <c r="I306" s="189"/>
      <c r="J306" s="190">
        <f>ROUND(I306*H306,1)</f>
        <v>0</v>
      </c>
      <c r="K306" s="191"/>
      <c r="L306" s="36"/>
      <c r="M306" s="214" t="s">
        <v>1</v>
      </c>
      <c r="N306" s="215" t="s">
        <v>44</v>
      </c>
      <c r="O306" s="216"/>
      <c r="P306" s="217">
        <f>O306*H306</f>
        <v>0</v>
      </c>
      <c r="Q306" s="217">
        <v>0</v>
      </c>
      <c r="R306" s="217">
        <f>Q306*H306</f>
        <v>0</v>
      </c>
      <c r="S306" s="217">
        <v>0</v>
      </c>
      <c r="T306" s="218">
        <f>S306*H306</f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96" t="s">
        <v>846</v>
      </c>
      <c r="AT306" s="196" t="s">
        <v>189</v>
      </c>
      <c r="AU306" s="196" t="s">
        <v>87</v>
      </c>
      <c r="AY306" s="14" t="s">
        <v>186</v>
      </c>
      <c r="BE306" s="197">
        <f>IF(N306="základní",J306,0)</f>
        <v>0</v>
      </c>
      <c r="BF306" s="197">
        <f>IF(N306="snížená",J306,0)</f>
        <v>0</v>
      </c>
      <c r="BG306" s="197">
        <f>IF(N306="zákl. přenesená",J306,0)</f>
        <v>0</v>
      </c>
      <c r="BH306" s="197">
        <f>IF(N306="sníž. přenesená",J306,0)</f>
        <v>0</v>
      </c>
      <c r="BI306" s="197">
        <f>IF(N306="nulová",J306,0)</f>
        <v>0</v>
      </c>
      <c r="BJ306" s="14" t="s">
        <v>87</v>
      </c>
      <c r="BK306" s="197">
        <f>ROUND(I306*H306,1)</f>
        <v>0</v>
      </c>
      <c r="BL306" s="14" t="s">
        <v>846</v>
      </c>
      <c r="BM306" s="196" t="s">
        <v>855</v>
      </c>
    </row>
    <row r="307" spans="1:31" s="2" customFormat="1" ht="6.95" customHeight="1">
      <c r="A307" s="31"/>
      <c r="B307" s="51"/>
      <c r="C307" s="52"/>
      <c r="D307" s="52"/>
      <c r="E307" s="52"/>
      <c r="F307" s="52"/>
      <c r="G307" s="52"/>
      <c r="H307" s="52"/>
      <c r="I307" s="52"/>
      <c r="J307" s="52"/>
      <c r="K307" s="52"/>
      <c r="L307" s="36"/>
      <c r="M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</row>
  </sheetData>
  <sheetProtection algorithmName="SHA-512" hashValue="kI1DkDisozHoouiRONiaI/ImJL1/L/NlUq0PCKPDefIyiRU96HBl6fgV/Zv4jxWg/ktAxEHpaLaEmPh1a6m0mg==" saltValue="T0ITf/V4+I1RJ610DZNnC3Hmy6KKRAqJqvn1Qv3kCCl8nC+mL8pZPOim40JFLudiwBZruCqK2BMlgD5rl/seOQ==" spinCount="100000" sheet="1" objects="1" scenarios="1" formatColumns="0" formatRows="0" autoFilter="0"/>
  <autoFilter ref="C136:K306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98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1041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ROUND(J139,1)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ROUND((SUM(BE139:BE319)),1)</f>
        <v>0</v>
      </c>
      <c r="G33" s="31"/>
      <c r="H33" s="31"/>
      <c r="I33" s="121">
        <v>0.21</v>
      </c>
      <c r="J33" s="120">
        <f>ROUND(((SUM(BE139:BE319))*I33),1)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ROUND((SUM(BF139:BF319)),1)</f>
        <v>0</v>
      </c>
      <c r="G34" s="31"/>
      <c r="H34" s="31"/>
      <c r="I34" s="121">
        <v>0.15</v>
      </c>
      <c r="J34" s="120">
        <f>ROUND(((SUM(BF139:BF319))*I34),1)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ROUND((SUM(BG139:BG319)),1)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ROUND((SUM(BH139:BH319)),1)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ROUND((SUM(BI139:BI319)),1)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2.1.1.4. - Odborná přípravna pro pokusy z chemie S14     1.NP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J139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J140</f>
        <v>0</v>
      </c>
      <c r="K97" s="145"/>
      <c r="L97" s="149"/>
    </row>
    <row r="98" spans="2:12" s="10" customFormat="1" ht="19.9" customHeight="1">
      <c r="B98" s="150"/>
      <c r="C98" s="151"/>
      <c r="D98" s="152" t="s">
        <v>857</v>
      </c>
      <c r="E98" s="153"/>
      <c r="F98" s="153"/>
      <c r="G98" s="153"/>
      <c r="H98" s="153"/>
      <c r="I98" s="153"/>
      <c r="J98" s="154">
        <f>J141</f>
        <v>0</v>
      </c>
      <c r="K98" s="151"/>
      <c r="L98" s="155"/>
    </row>
    <row r="99" spans="2:12" s="10" customFormat="1" ht="19.9" customHeight="1">
      <c r="B99" s="150"/>
      <c r="C99" s="151"/>
      <c r="D99" s="152" t="s">
        <v>150</v>
      </c>
      <c r="E99" s="153"/>
      <c r="F99" s="153"/>
      <c r="G99" s="153"/>
      <c r="H99" s="153"/>
      <c r="I99" s="153"/>
      <c r="J99" s="154">
        <f>J144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151</v>
      </c>
      <c r="E100" s="153"/>
      <c r="F100" s="153"/>
      <c r="G100" s="153"/>
      <c r="H100" s="153"/>
      <c r="I100" s="153"/>
      <c r="J100" s="154">
        <f>J162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152</v>
      </c>
      <c r="E101" s="153"/>
      <c r="F101" s="153"/>
      <c r="G101" s="153"/>
      <c r="H101" s="153"/>
      <c r="I101" s="153"/>
      <c r="J101" s="154">
        <f>J177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153</v>
      </c>
      <c r="E102" s="153"/>
      <c r="F102" s="153"/>
      <c r="G102" s="153"/>
      <c r="H102" s="153"/>
      <c r="I102" s="153"/>
      <c r="J102" s="154">
        <f>J184</f>
        <v>0</v>
      </c>
      <c r="K102" s="151"/>
      <c r="L102" s="155"/>
    </row>
    <row r="103" spans="2:12" s="9" customFormat="1" ht="24.95" customHeight="1">
      <c r="B103" s="144"/>
      <c r="C103" s="145"/>
      <c r="D103" s="146" t="s">
        <v>154</v>
      </c>
      <c r="E103" s="147"/>
      <c r="F103" s="147"/>
      <c r="G103" s="147"/>
      <c r="H103" s="147"/>
      <c r="I103" s="147"/>
      <c r="J103" s="148">
        <f>J187</f>
        <v>0</v>
      </c>
      <c r="K103" s="145"/>
      <c r="L103" s="149"/>
    </row>
    <row r="104" spans="2:12" s="10" customFormat="1" ht="19.9" customHeight="1">
      <c r="B104" s="150"/>
      <c r="C104" s="151"/>
      <c r="D104" s="152" t="s">
        <v>155</v>
      </c>
      <c r="E104" s="153"/>
      <c r="F104" s="153"/>
      <c r="G104" s="153"/>
      <c r="H104" s="153"/>
      <c r="I104" s="153"/>
      <c r="J104" s="154">
        <f>J188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156</v>
      </c>
      <c r="E105" s="153"/>
      <c r="F105" s="153"/>
      <c r="G105" s="153"/>
      <c r="H105" s="153"/>
      <c r="I105" s="153"/>
      <c r="J105" s="154">
        <f>J200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157</v>
      </c>
      <c r="E106" s="153"/>
      <c r="F106" s="153"/>
      <c r="G106" s="153"/>
      <c r="H106" s="153"/>
      <c r="I106" s="153"/>
      <c r="J106" s="154">
        <f>J216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158</v>
      </c>
      <c r="E107" s="153"/>
      <c r="F107" s="153"/>
      <c r="G107" s="153"/>
      <c r="H107" s="153"/>
      <c r="I107" s="153"/>
      <c r="J107" s="154">
        <f>J225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159</v>
      </c>
      <c r="E108" s="153"/>
      <c r="F108" s="153"/>
      <c r="G108" s="153"/>
      <c r="H108" s="153"/>
      <c r="I108" s="153"/>
      <c r="J108" s="154">
        <f>J234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160</v>
      </c>
      <c r="E109" s="153"/>
      <c r="F109" s="153"/>
      <c r="G109" s="153"/>
      <c r="H109" s="153"/>
      <c r="I109" s="153"/>
      <c r="J109" s="154">
        <f>J243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161</v>
      </c>
      <c r="E110" s="153"/>
      <c r="F110" s="153"/>
      <c r="G110" s="153"/>
      <c r="H110" s="153"/>
      <c r="I110" s="153"/>
      <c r="J110" s="154">
        <f>J252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163</v>
      </c>
      <c r="E111" s="153"/>
      <c r="F111" s="153"/>
      <c r="G111" s="153"/>
      <c r="H111" s="153"/>
      <c r="I111" s="153"/>
      <c r="J111" s="154">
        <f>J257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928</v>
      </c>
      <c r="E112" s="153"/>
      <c r="F112" s="153"/>
      <c r="G112" s="153"/>
      <c r="H112" s="153"/>
      <c r="I112" s="153"/>
      <c r="J112" s="154">
        <f>J260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1042</v>
      </c>
      <c r="E113" s="153"/>
      <c r="F113" s="153"/>
      <c r="G113" s="153"/>
      <c r="H113" s="153"/>
      <c r="I113" s="153"/>
      <c r="J113" s="154">
        <f>J275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165</v>
      </c>
      <c r="E114" s="153"/>
      <c r="F114" s="153"/>
      <c r="G114" s="153"/>
      <c r="H114" s="153"/>
      <c r="I114" s="153"/>
      <c r="J114" s="154">
        <f>J278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166</v>
      </c>
      <c r="E115" s="153"/>
      <c r="F115" s="153"/>
      <c r="G115" s="153"/>
      <c r="H115" s="153"/>
      <c r="I115" s="153"/>
      <c r="J115" s="154">
        <f>J281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167</v>
      </c>
      <c r="E116" s="153"/>
      <c r="F116" s="153"/>
      <c r="G116" s="153"/>
      <c r="H116" s="153"/>
      <c r="I116" s="153"/>
      <c r="J116" s="154">
        <f>J295</f>
        <v>0</v>
      </c>
      <c r="K116" s="151"/>
      <c r="L116" s="155"/>
    </row>
    <row r="117" spans="2:12" s="10" customFormat="1" ht="19.9" customHeight="1">
      <c r="B117" s="150"/>
      <c r="C117" s="151"/>
      <c r="D117" s="152" t="s">
        <v>168</v>
      </c>
      <c r="E117" s="153"/>
      <c r="F117" s="153"/>
      <c r="G117" s="153"/>
      <c r="H117" s="153"/>
      <c r="I117" s="153"/>
      <c r="J117" s="154">
        <f>J302</f>
        <v>0</v>
      </c>
      <c r="K117" s="151"/>
      <c r="L117" s="155"/>
    </row>
    <row r="118" spans="2:12" s="10" customFormat="1" ht="19.9" customHeight="1">
      <c r="B118" s="150"/>
      <c r="C118" s="151"/>
      <c r="D118" s="152" t="s">
        <v>169</v>
      </c>
      <c r="E118" s="153"/>
      <c r="F118" s="153"/>
      <c r="G118" s="153"/>
      <c r="H118" s="153"/>
      <c r="I118" s="153"/>
      <c r="J118" s="154">
        <f>J310</f>
        <v>0</v>
      </c>
      <c r="K118" s="151"/>
      <c r="L118" s="155"/>
    </row>
    <row r="119" spans="2:12" s="9" customFormat="1" ht="24.95" customHeight="1">
      <c r="B119" s="144"/>
      <c r="C119" s="145"/>
      <c r="D119" s="146" t="s">
        <v>170</v>
      </c>
      <c r="E119" s="147"/>
      <c r="F119" s="147"/>
      <c r="G119" s="147"/>
      <c r="H119" s="147"/>
      <c r="I119" s="147"/>
      <c r="J119" s="148">
        <f>J313</f>
        <v>0</v>
      </c>
      <c r="K119" s="145"/>
      <c r="L119" s="149"/>
    </row>
    <row r="120" spans="1:31" s="2" customFormat="1" ht="21.7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5" spans="1:31" s="2" customFormat="1" ht="6.95" customHeight="1">
      <c r="A125" s="31"/>
      <c r="B125" s="53"/>
      <c r="C125" s="54"/>
      <c r="D125" s="54"/>
      <c r="E125" s="54"/>
      <c r="F125" s="54"/>
      <c r="G125" s="54"/>
      <c r="H125" s="54"/>
      <c r="I125" s="54"/>
      <c r="J125" s="54"/>
      <c r="K125" s="54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24.95" customHeight="1">
      <c r="A126" s="31"/>
      <c r="B126" s="32"/>
      <c r="C126" s="20" t="s">
        <v>171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16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6.5" customHeight="1">
      <c r="A129" s="31"/>
      <c r="B129" s="32"/>
      <c r="C129" s="33"/>
      <c r="D129" s="33"/>
      <c r="E129" s="270" t="str">
        <f>E7</f>
        <v>Odborné učebny G Brandýs – Gymnázium J.S. Machara</v>
      </c>
      <c r="F129" s="271"/>
      <c r="G129" s="271"/>
      <c r="H129" s="271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2" customHeight="1">
      <c r="A130" s="31"/>
      <c r="B130" s="32"/>
      <c r="C130" s="26" t="s">
        <v>142</v>
      </c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6.5" customHeight="1">
      <c r="A131" s="31"/>
      <c r="B131" s="32"/>
      <c r="C131" s="33"/>
      <c r="D131" s="33"/>
      <c r="E131" s="226" t="str">
        <f>E9</f>
        <v>2.1.1.4. - Odborná přípravna pro pokusy z chemie S14     1.NP</v>
      </c>
      <c r="F131" s="272"/>
      <c r="G131" s="272"/>
      <c r="H131" s="272"/>
      <c r="I131" s="33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6.9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2" customHeight="1">
      <c r="A133" s="31"/>
      <c r="B133" s="32"/>
      <c r="C133" s="26" t="s">
        <v>20</v>
      </c>
      <c r="D133" s="33"/>
      <c r="E133" s="33"/>
      <c r="F133" s="24" t="str">
        <f>F12</f>
        <v xml:space="preserve">Gymnázium J. S. Machara, Královická 668  </v>
      </c>
      <c r="G133" s="33"/>
      <c r="H133" s="33"/>
      <c r="I133" s="26" t="s">
        <v>22</v>
      </c>
      <c r="J133" s="63" t="str">
        <f>IF(J12="","",J12)</f>
        <v>15. 5. 2022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6.95" customHeight="1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40.15" customHeight="1">
      <c r="A135" s="31"/>
      <c r="B135" s="32"/>
      <c r="C135" s="26" t="s">
        <v>24</v>
      </c>
      <c r="D135" s="33"/>
      <c r="E135" s="33"/>
      <c r="F135" s="24" t="str">
        <f>E15</f>
        <v>Středočeský kraj, Praha 5, Zborovská 81/11</v>
      </c>
      <c r="G135" s="33"/>
      <c r="H135" s="33"/>
      <c r="I135" s="26" t="s">
        <v>31</v>
      </c>
      <c r="J135" s="29" t="str">
        <f>E21</f>
        <v>Stebau s.r.o., Jižní 870, 500 03 Hradec Králové</v>
      </c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15.2" customHeight="1">
      <c r="A136" s="31"/>
      <c r="B136" s="32"/>
      <c r="C136" s="26" t="s">
        <v>29</v>
      </c>
      <c r="D136" s="33"/>
      <c r="E136" s="33"/>
      <c r="F136" s="24" t="str">
        <f>IF(E18="","",E18)</f>
        <v>Vyplň údaj</v>
      </c>
      <c r="G136" s="33"/>
      <c r="H136" s="33"/>
      <c r="I136" s="26" t="s">
        <v>35</v>
      </c>
      <c r="J136" s="29" t="str">
        <f>E24</f>
        <v xml:space="preserve"> </v>
      </c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10.35" customHeight="1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48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11" customFormat="1" ht="29.25" customHeight="1">
      <c r="A138" s="156"/>
      <c r="B138" s="157"/>
      <c r="C138" s="158" t="s">
        <v>172</v>
      </c>
      <c r="D138" s="159" t="s">
        <v>64</v>
      </c>
      <c r="E138" s="159" t="s">
        <v>60</v>
      </c>
      <c r="F138" s="159" t="s">
        <v>61</v>
      </c>
      <c r="G138" s="159" t="s">
        <v>173</v>
      </c>
      <c r="H138" s="159" t="s">
        <v>174</v>
      </c>
      <c r="I138" s="159" t="s">
        <v>175</v>
      </c>
      <c r="J138" s="160" t="s">
        <v>146</v>
      </c>
      <c r="K138" s="161" t="s">
        <v>176</v>
      </c>
      <c r="L138" s="162"/>
      <c r="M138" s="72" t="s">
        <v>1</v>
      </c>
      <c r="N138" s="73" t="s">
        <v>43</v>
      </c>
      <c r="O138" s="73" t="s">
        <v>177</v>
      </c>
      <c r="P138" s="73" t="s">
        <v>178</v>
      </c>
      <c r="Q138" s="73" t="s">
        <v>179</v>
      </c>
      <c r="R138" s="73" t="s">
        <v>180</v>
      </c>
      <c r="S138" s="73" t="s">
        <v>181</v>
      </c>
      <c r="T138" s="74" t="s">
        <v>182</v>
      </c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</row>
    <row r="139" spans="1:63" s="2" customFormat="1" ht="22.9" customHeight="1">
      <c r="A139" s="31"/>
      <c r="B139" s="32"/>
      <c r="C139" s="79" t="s">
        <v>183</v>
      </c>
      <c r="D139" s="33"/>
      <c r="E139" s="33"/>
      <c r="F139" s="33"/>
      <c r="G139" s="33"/>
      <c r="H139" s="33"/>
      <c r="I139" s="33"/>
      <c r="J139" s="163">
        <f>BK139</f>
        <v>0</v>
      </c>
      <c r="K139" s="33"/>
      <c r="L139" s="36"/>
      <c r="M139" s="75"/>
      <c r="N139" s="164"/>
      <c r="O139" s="76"/>
      <c r="P139" s="165">
        <f>P140+P187+P313</f>
        <v>0</v>
      </c>
      <c r="Q139" s="76"/>
      <c r="R139" s="165">
        <f>R140+R187+R313</f>
        <v>13.30221146</v>
      </c>
      <c r="S139" s="76"/>
      <c r="T139" s="166">
        <f>T140+T187+T313</f>
        <v>5.005305000000001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78</v>
      </c>
      <c r="AU139" s="14" t="s">
        <v>148</v>
      </c>
      <c r="BK139" s="167">
        <f>BK140+BK187+BK313</f>
        <v>0</v>
      </c>
    </row>
    <row r="140" spans="2:63" s="12" customFormat="1" ht="25.9" customHeight="1">
      <c r="B140" s="168"/>
      <c r="C140" s="169"/>
      <c r="D140" s="170" t="s">
        <v>78</v>
      </c>
      <c r="E140" s="171" t="s">
        <v>184</v>
      </c>
      <c r="F140" s="171" t="s">
        <v>185</v>
      </c>
      <c r="G140" s="169"/>
      <c r="H140" s="169"/>
      <c r="I140" s="172"/>
      <c r="J140" s="173">
        <f>BK140</f>
        <v>0</v>
      </c>
      <c r="K140" s="169"/>
      <c r="L140" s="174"/>
      <c r="M140" s="175"/>
      <c r="N140" s="176"/>
      <c r="O140" s="176"/>
      <c r="P140" s="177">
        <f>P141+P144+P162+P177+P184</f>
        <v>0</v>
      </c>
      <c r="Q140" s="176"/>
      <c r="R140" s="177">
        <f>R141+R144+R162+R177+R184</f>
        <v>11.02892046</v>
      </c>
      <c r="S140" s="176"/>
      <c r="T140" s="178">
        <f>T141+T144+T162+T177+T184</f>
        <v>3.4778860000000003</v>
      </c>
      <c r="AR140" s="179" t="s">
        <v>87</v>
      </c>
      <c r="AT140" s="180" t="s">
        <v>78</v>
      </c>
      <c r="AU140" s="180" t="s">
        <v>79</v>
      </c>
      <c r="AY140" s="179" t="s">
        <v>186</v>
      </c>
      <c r="BK140" s="181">
        <f>BK141+BK144+BK162+BK177+BK184</f>
        <v>0</v>
      </c>
    </row>
    <row r="141" spans="2:63" s="12" customFormat="1" ht="22.9" customHeight="1">
      <c r="B141" s="168"/>
      <c r="C141" s="169"/>
      <c r="D141" s="170" t="s">
        <v>78</v>
      </c>
      <c r="E141" s="182" t="s">
        <v>199</v>
      </c>
      <c r="F141" s="182" t="s">
        <v>859</v>
      </c>
      <c r="G141" s="169"/>
      <c r="H141" s="169"/>
      <c r="I141" s="172"/>
      <c r="J141" s="183">
        <f>BK141</f>
        <v>0</v>
      </c>
      <c r="K141" s="169"/>
      <c r="L141" s="174"/>
      <c r="M141" s="175"/>
      <c r="N141" s="176"/>
      <c r="O141" s="176"/>
      <c r="P141" s="177">
        <f>SUM(P142:P143)</f>
        <v>0</v>
      </c>
      <c r="Q141" s="176"/>
      <c r="R141" s="177">
        <f>SUM(R142:R143)</f>
        <v>0.016348</v>
      </c>
      <c r="S141" s="176"/>
      <c r="T141" s="178">
        <f>SUM(T142:T143)</f>
        <v>0.000536</v>
      </c>
      <c r="AR141" s="179" t="s">
        <v>87</v>
      </c>
      <c r="AT141" s="180" t="s">
        <v>78</v>
      </c>
      <c r="AU141" s="180" t="s">
        <v>87</v>
      </c>
      <c r="AY141" s="179" t="s">
        <v>186</v>
      </c>
      <c r="BK141" s="181">
        <f>SUM(BK142:BK143)</f>
        <v>0</v>
      </c>
    </row>
    <row r="142" spans="1:65" s="2" customFormat="1" ht="16.5" customHeight="1">
      <c r="A142" s="31"/>
      <c r="B142" s="32"/>
      <c r="C142" s="184" t="s">
        <v>87</v>
      </c>
      <c r="D142" s="184" t="s">
        <v>189</v>
      </c>
      <c r="E142" s="185" t="s">
        <v>1043</v>
      </c>
      <c r="F142" s="186" t="s">
        <v>1044</v>
      </c>
      <c r="G142" s="187" t="s">
        <v>308</v>
      </c>
      <c r="H142" s="188">
        <v>13.4</v>
      </c>
      <c r="I142" s="189"/>
      <c r="J142" s="190">
        <f>ROUND(I142*H142,1)</f>
        <v>0</v>
      </c>
      <c r="K142" s="191"/>
      <c r="L142" s="36"/>
      <c r="M142" s="192" t="s">
        <v>1</v>
      </c>
      <c r="N142" s="193" t="s">
        <v>44</v>
      </c>
      <c r="O142" s="68"/>
      <c r="P142" s="194">
        <f>O142*H142</f>
        <v>0</v>
      </c>
      <c r="Q142" s="194">
        <v>0.00122</v>
      </c>
      <c r="R142" s="194">
        <f>Q142*H142</f>
        <v>0.016348</v>
      </c>
      <c r="S142" s="194">
        <v>4E-05</v>
      </c>
      <c r="T142" s="195">
        <f>S142*H142</f>
        <v>0.000536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193</v>
      </c>
      <c r="AT142" s="196" t="s">
        <v>189</v>
      </c>
      <c r="AU142" s="196" t="s">
        <v>89</v>
      </c>
      <c r="AY142" s="14" t="s">
        <v>186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4" t="s">
        <v>87</v>
      </c>
      <c r="BK142" s="197">
        <f>ROUND(I142*H142,1)</f>
        <v>0</v>
      </c>
      <c r="BL142" s="14" t="s">
        <v>193</v>
      </c>
      <c r="BM142" s="196" t="s">
        <v>1045</v>
      </c>
    </row>
    <row r="143" spans="1:47" s="2" customFormat="1" ht="19.5">
      <c r="A143" s="31"/>
      <c r="B143" s="32"/>
      <c r="C143" s="33"/>
      <c r="D143" s="198" t="s">
        <v>206</v>
      </c>
      <c r="E143" s="33"/>
      <c r="F143" s="199" t="s">
        <v>1046</v>
      </c>
      <c r="G143" s="33"/>
      <c r="H143" s="33"/>
      <c r="I143" s="200"/>
      <c r="J143" s="33"/>
      <c r="K143" s="33"/>
      <c r="L143" s="36"/>
      <c r="M143" s="201"/>
      <c r="N143" s="202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206</v>
      </c>
      <c r="AU143" s="14" t="s">
        <v>89</v>
      </c>
    </row>
    <row r="144" spans="2:63" s="12" customFormat="1" ht="22.9" customHeight="1">
      <c r="B144" s="168"/>
      <c r="C144" s="169"/>
      <c r="D144" s="170" t="s">
        <v>78</v>
      </c>
      <c r="E144" s="182" t="s">
        <v>187</v>
      </c>
      <c r="F144" s="182" t="s">
        <v>188</v>
      </c>
      <c r="G144" s="169"/>
      <c r="H144" s="169"/>
      <c r="I144" s="172"/>
      <c r="J144" s="183">
        <f>BK144</f>
        <v>0</v>
      </c>
      <c r="K144" s="169"/>
      <c r="L144" s="174"/>
      <c r="M144" s="175"/>
      <c r="N144" s="176"/>
      <c r="O144" s="176"/>
      <c r="P144" s="177">
        <f>SUM(P145:P161)</f>
        <v>0</v>
      </c>
      <c r="Q144" s="176"/>
      <c r="R144" s="177">
        <f>SUM(R145:R161)</f>
        <v>11.00197246</v>
      </c>
      <c r="S144" s="176"/>
      <c r="T144" s="178">
        <f>SUM(T145:T161)</f>
        <v>0</v>
      </c>
      <c r="AR144" s="179" t="s">
        <v>87</v>
      </c>
      <c r="AT144" s="180" t="s">
        <v>78</v>
      </c>
      <c r="AU144" s="180" t="s">
        <v>87</v>
      </c>
      <c r="AY144" s="179" t="s">
        <v>186</v>
      </c>
      <c r="BK144" s="181">
        <f>SUM(BK145:BK161)</f>
        <v>0</v>
      </c>
    </row>
    <row r="145" spans="1:65" s="2" customFormat="1" ht="16.5" customHeight="1">
      <c r="A145" s="31"/>
      <c r="B145" s="32"/>
      <c r="C145" s="184" t="s">
        <v>89</v>
      </c>
      <c r="D145" s="184" t="s">
        <v>189</v>
      </c>
      <c r="E145" s="185" t="s">
        <v>190</v>
      </c>
      <c r="F145" s="186" t="s">
        <v>191</v>
      </c>
      <c r="G145" s="187" t="s">
        <v>192</v>
      </c>
      <c r="H145" s="188">
        <v>8</v>
      </c>
      <c r="I145" s="189"/>
      <c r="J145" s="190">
        <f>ROUND(I145*H145,1)</f>
        <v>0</v>
      </c>
      <c r="K145" s="191"/>
      <c r="L145" s="36"/>
      <c r="M145" s="192" t="s">
        <v>1</v>
      </c>
      <c r="N145" s="193" t="s">
        <v>44</v>
      </c>
      <c r="O145" s="68"/>
      <c r="P145" s="194">
        <f>O145*H145</f>
        <v>0</v>
      </c>
      <c r="Q145" s="194">
        <v>0.0102</v>
      </c>
      <c r="R145" s="194">
        <f>Q145*H145</f>
        <v>0.0816</v>
      </c>
      <c r="S145" s="194">
        <v>0</v>
      </c>
      <c r="T145" s="19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193</v>
      </c>
      <c r="AT145" s="196" t="s">
        <v>189</v>
      </c>
      <c r="AU145" s="196" t="s">
        <v>89</v>
      </c>
      <c r="AY145" s="14" t="s">
        <v>186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4" t="s">
        <v>87</v>
      </c>
      <c r="BK145" s="197">
        <f>ROUND(I145*H145,1)</f>
        <v>0</v>
      </c>
      <c r="BL145" s="14" t="s">
        <v>193</v>
      </c>
      <c r="BM145" s="196" t="s">
        <v>194</v>
      </c>
    </row>
    <row r="146" spans="1:65" s="2" customFormat="1" ht="16.5" customHeight="1">
      <c r="A146" s="31"/>
      <c r="B146" s="32"/>
      <c r="C146" s="184" t="s">
        <v>199</v>
      </c>
      <c r="D146" s="184" t="s">
        <v>189</v>
      </c>
      <c r="E146" s="185" t="s">
        <v>195</v>
      </c>
      <c r="F146" s="186" t="s">
        <v>196</v>
      </c>
      <c r="G146" s="187" t="s">
        <v>197</v>
      </c>
      <c r="H146" s="188">
        <v>42.4</v>
      </c>
      <c r="I146" s="189"/>
      <c r="J146" s="190">
        <f>ROUND(I146*H146,1)</f>
        <v>0</v>
      </c>
      <c r="K146" s="191"/>
      <c r="L146" s="36"/>
      <c r="M146" s="192" t="s">
        <v>1</v>
      </c>
      <c r="N146" s="193" t="s">
        <v>44</v>
      </c>
      <c r="O146" s="68"/>
      <c r="P146" s="194">
        <f>O146*H146</f>
        <v>0</v>
      </c>
      <c r="Q146" s="194">
        <v>0.0057</v>
      </c>
      <c r="R146" s="194">
        <f>Q146*H146</f>
        <v>0.24168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193</v>
      </c>
      <c r="AT146" s="196" t="s">
        <v>189</v>
      </c>
      <c r="AU146" s="196" t="s">
        <v>89</v>
      </c>
      <c r="AY146" s="14" t="s">
        <v>186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87</v>
      </c>
      <c r="BK146" s="197">
        <f>ROUND(I146*H146,1)</f>
        <v>0</v>
      </c>
      <c r="BL146" s="14" t="s">
        <v>193</v>
      </c>
      <c r="BM146" s="196" t="s">
        <v>198</v>
      </c>
    </row>
    <row r="147" spans="1:65" s="2" customFormat="1" ht="16.5" customHeight="1">
      <c r="A147" s="31"/>
      <c r="B147" s="32"/>
      <c r="C147" s="184" t="s">
        <v>193</v>
      </c>
      <c r="D147" s="184" t="s">
        <v>189</v>
      </c>
      <c r="E147" s="185" t="s">
        <v>200</v>
      </c>
      <c r="F147" s="186" t="s">
        <v>201</v>
      </c>
      <c r="G147" s="187" t="s">
        <v>197</v>
      </c>
      <c r="H147" s="188">
        <v>5.8</v>
      </c>
      <c r="I147" s="189"/>
      <c r="J147" s="190">
        <f>ROUND(I147*H147,1)</f>
        <v>0</v>
      </c>
      <c r="K147" s="191"/>
      <c r="L147" s="36"/>
      <c r="M147" s="192" t="s">
        <v>1</v>
      </c>
      <c r="N147" s="193" t="s">
        <v>44</v>
      </c>
      <c r="O147" s="68"/>
      <c r="P147" s="194">
        <f>O147*H147</f>
        <v>0</v>
      </c>
      <c r="Q147" s="194">
        <v>0.04</v>
      </c>
      <c r="R147" s="194">
        <f>Q147*H147</f>
        <v>0.23199999999999998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193</v>
      </c>
      <c r="AT147" s="196" t="s">
        <v>189</v>
      </c>
      <c r="AU147" s="196" t="s">
        <v>89</v>
      </c>
      <c r="AY147" s="14" t="s">
        <v>186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87</v>
      </c>
      <c r="BK147" s="197">
        <f>ROUND(I147*H147,1)</f>
        <v>0</v>
      </c>
      <c r="BL147" s="14" t="s">
        <v>193</v>
      </c>
      <c r="BM147" s="196" t="s">
        <v>202</v>
      </c>
    </row>
    <row r="148" spans="1:65" s="2" customFormat="1" ht="16.5" customHeight="1">
      <c r="A148" s="31"/>
      <c r="B148" s="32"/>
      <c r="C148" s="184" t="s">
        <v>208</v>
      </c>
      <c r="D148" s="184" t="s">
        <v>189</v>
      </c>
      <c r="E148" s="185" t="s">
        <v>1047</v>
      </c>
      <c r="F148" s="186" t="s">
        <v>1048</v>
      </c>
      <c r="G148" s="187" t="s">
        <v>197</v>
      </c>
      <c r="H148" s="188">
        <v>15.5</v>
      </c>
      <c r="I148" s="189"/>
      <c r="J148" s="190">
        <f>ROUND(I148*H148,1)</f>
        <v>0</v>
      </c>
      <c r="K148" s="191"/>
      <c r="L148" s="36"/>
      <c r="M148" s="192" t="s">
        <v>1</v>
      </c>
      <c r="N148" s="193" t="s">
        <v>44</v>
      </c>
      <c r="O148" s="68"/>
      <c r="P148" s="194">
        <f>O148*H148</f>
        <v>0</v>
      </c>
      <c r="Q148" s="194">
        <v>0.02</v>
      </c>
      <c r="R148" s="194">
        <f>Q148*H148</f>
        <v>0.31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193</v>
      </c>
      <c r="AT148" s="196" t="s">
        <v>189</v>
      </c>
      <c r="AU148" s="196" t="s">
        <v>89</v>
      </c>
      <c r="AY148" s="14" t="s">
        <v>186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87</v>
      </c>
      <c r="BK148" s="197">
        <f>ROUND(I148*H148,1)</f>
        <v>0</v>
      </c>
      <c r="BL148" s="14" t="s">
        <v>193</v>
      </c>
      <c r="BM148" s="196" t="s">
        <v>1049</v>
      </c>
    </row>
    <row r="149" spans="1:47" s="2" customFormat="1" ht="19.5">
      <c r="A149" s="31"/>
      <c r="B149" s="32"/>
      <c r="C149" s="33"/>
      <c r="D149" s="198" t="s">
        <v>206</v>
      </c>
      <c r="E149" s="33"/>
      <c r="F149" s="199" t="s">
        <v>1050</v>
      </c>
      <c r="G149" s="33"/>
      <c r="H149" s="33"/>
      <c r="I149" s="200"/>
      <c r="J149" s="33"/>
      <c r="K149" s="33"/>
      <c r="L149" s="36"/>
      <c r="M149" s="201"/>
      <c r="N149" s="202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206</v>
      </c>
      <c r="AU149" s="14" t="s">
        <v>89</v>
      </c>
    </row>
    <row r="150" spans="1:65" s="2" customFormat="1" ht="24.2" customHeight="1">
      <c r="A150" s="31"/>
      <c r="B150" s="32"/>
      <c r="C150" s="184" t="s">
        <v>187</v>
      </c>
      <c r="D150" s="184" t="s">
        <v>189</v>
      </c>
      <c r="E150" s="185" t="s">
        <v>1051</v>
      </c>
      <c r="F150" s="186" t="s">
        <v>1052</v>
      </c>
      <c r="G150" s="187" t="s">
        <v>197</v>
      </c>
      <c r="H150" s="188">
        <v>15.5</v>
      </c>
      <c r="I150" s="189"/>
      <c r="J150" s="190">
        <f>ROUND(I150*H150,1)</f>
        <v>0</v>
      </c>
      <c r="K150" s="191"/>
      <c r="L150" s="36"/>
      <c r="M150" s="192" t="s">
        <v>1</v>
      </c>
      <c r="N150" s="193" t="s">
        <v>44</v>
      </c>
      <c r="O150" s="68"/>
      <c r="P150" s="194">
        <f>O150*H150</f>
        <v>0</v>
      </c>
      <c r="Q150" s="194">
        <v>0.005</v>
      </c>
      <c r="R150" s="194">
        <f>Q150*H150</f>
        <v>0.0775</v>
      </c>
      <c r="S150" s="194">
        <v>0</v>
      </c>
      <c r="T150" s="19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193</v>
      </c>
      <c r="AT150" s="196" t="s">
        <v>189</v>
      </c>
      <c r="AU150" s="196" t="s">
        <v>89</v>
      </c>
      <c r="AY150" s="14" t="s">
        <v>186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87</v>
      </c>
      <c r="BK150" s="197">
        <f>ROUND(I150*H150,1)</f>
        <v>0</v>
      </c>
      <c r="BL150" s="14" t="s">
        <v>193</v>
      </c>
      <c r="BM150" s="196" t="s">
        <v>1053</v>
      </c>
    </row>
    <row r="151" spans="1:65" s="2" customFormat="1" ht="16.5" customHeight="1">
      <c r="A151" s="31"/>
      <c r="B151" s="32"/>
      <c r="C151" s="184" t="s">
        <v>215</v>
      </c>
      <c r="D151" s="184" t="s">
        <v>189</v>
      </c>
      <c r="E151" s="185" t="s">
        <v>1054</v>
      </c>
      <c r="F151" s="186" t="s">
        <v>1055</v>
      </c>
      <c r="G151" s="187" t="s">
        <v>197</v>
      </c>
      <c r="H151" s="188">
        <v>15.5</v>
      </c>
      <c r="I151" s="189"/>
      <c r="J151" s="190">
        <f>ROUND(I151*H151,1)</f>
        <v>0</v>
      </c>
      <c r="K151" s="191"/>
      <c r="L151" s="36"/>
      <c r="M151" s="192" t="s">
        <v>1</v>
      </c>
      <c r="N151" s="193" t="s">
        <v>44</v>
      </c>
      <c r="O151" s="68"/>
      <c r="P151" s="194">
        <f>O151*H151</f>
        <v>0</v>
      </c>
      <c r="Q151" s="194">
        <v>0.0162</v>
      </c>
      <c r="R151" s="194">
        <f>Q151*H151</f>
        <v>0.2511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193</v>
      </c>
      <c r="AT151" s="196" t="s">
        <v>189</v>
      </c>
      <c r="AU151" s="196" t="s">
        <v>89</v>
      </c>
      <c r="AY151" s="14" t="s">
        <v>186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87</v>
      </c>
      <c r="BK151" s="197">
        <f>ROUND(I151*H151,1)</f>
        <v>0</v>
      </c>
      <c r="BL151" s="14" t="s">
        <v>193</v>
      </c>
      <c r="BM151" s="196" t="s">
        <v>1056</v>
      </c>
    </row>
    <row r="152" spans="1:47" s="2" customFormat="1" ht="19.5">
      <c r="A152" s="31"/>
      <c r="B152" s="32"/>
      <c r="C152" s="33"/>
      <c r="D152" s="198" t="s">
        <v>206</v>
      </c>
      <c r="E152" s="33"/>
      <c r="F152" s="199" t="s">
        <v>1057</v>
      </c>
      <c r="G152" s="33"/>
      <c r="H152" s="33"/>
      <c r="I152" s="200"/>
      <c r="J152" s="33"/>
      <c r="K152" s="33"/>
      <c r="L152" s="36"/>
      <c r="M152" s="201"/>
      <c r="N152" s="202"/>
      <c r="O152" s="68"/>
      <c r="P152" s="68"/>
      <c r="Q152" s="68"/>
      <c r="R152" s="68"/>
      <c r="S152" s="68"/>
      <c r="T152" s="69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4" t="s">
        <v>206</v>
      </c>
      <c r="AU152" s="14" t="s">
        <v>89</v>
      </c>
    </row>
    <row r="153" spans="1:65" s="2" customFormat="1" ht="16.5" customHeight="1">
      <c r="A153" s="31"/>
      <c r="B153" s="32"/>
      <c r="C153" s="184" t="s">
        <v>221</v>
      </c>
      <c r="D153" s="184" t="s">
        <v>189</v>
      </c>
      <c r="E153" s="185" t="s">
        <v>1058</v>
      </c>
      <c r="F153" s="186" t="s">
        <v>1059</v>
      </c>
      <c r="G153" s="187" t="s">
        <v>197</v>
      </c>
      <c r="H153" s="188">
        <v>15.5</v>
      </c>
      <c r="I153" s="189"/>
      <c r="J153" s="190">
        <f aca="true" t="shared" si="0" ref="J153:J158">ROUND(I153*H153,1)</f>
        <v>0</v>
      </c>
      <c r="K153" s="191"/>
      <c r="L153" s="36"/>
      <c r="M153" s="192" t="s">
        <v>1</v>
      </c>
      <c r="N153" s="193" t="s">
        <v>44</v>
      </c>
      <c r="O153" s="68"/>
      <c r="P153" s="194">
        <f aca="true" t="shared" si="1" ref="P153:P158">O153*H153</f>
        <v>0</v>
      </c>
      <c r="Q153" s="194">
        <v>0.004</v>
      </c>
      <c r="R153" s="194">
        <f aca="true" t="shared" si="2" ref="R153:R158">Q153*H153</f>
        <v>0.062</v>
      </c>
      <c r="S153" s="194">
        <v>0</v>
      </c>
      <c r="T153" s="195">
        <f aca="true" t="shared" si="3" ref="T153:T158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193</v>
      </c>
      <c r="AT153" s="196" t="s">
        <v>189</v>
      </c>
      <c r="AU153" s="196" t="s">
        <v>89</v>
      </c>
      <c r="AY153" s="14" t="s">
        <v>186</v>
      </c>
      <c r="BE153" s="197">
        <f aca="true" t="shared" si="4" ref="BE153:BE158">IF(N153="základní",J153,0)</f>
        <v>0</v>
      </c>
      <c r="BF153" s="197">
        <f aca="true" t="shared" si="5" ref="BF153:BF158">IF(N153="snížená",J153,0)</f>
        <v>0</v>
      </c>
      <c r="BG153" s="197">
        <f aca="true" t="shared" si="6" ref="BG153:BG158">IF(N153="zákl. přenesená",J153,0)</f>
        <v>0</v>
      </c>
      <c r="BH153" s="197">
        <f aca="true" t="shared" si="7" ref="BH153:BH158">IF(N153="sníž. přenesená",J153,0)</f>
        <v>0</v>
      </c>
      <c r="BI153" s="197">
        <f aca="true" t="shared" si="8" ref="BI153:BI158">IF(N153="nulová",J153,0)</f>
        <v>0</v>
      </c>
      <c r="BJ153" s="14" t="s">
        <v>87</v>
      </c>
      <c r="BK153" s="197">
        <f aca="true" t="shared" si="9" ref="BK153:BK158">ROUND(I153*H153,1)</f>
        <v>0</v>
      </c>
      <c r="BL153" s="14" t="s">
        <v>193</v>
      </c>
      <c r="BM153" s="196" t="s">
        <v>1060</v>
      </c>
    </row>
    <row r="154" spans="1:65" s="2" customFormat="1" ht="16.5" customHeight="1">
      <c r="A154" s="31"/>
      <c r="B154" s="32"/>
      <c r="C154" s="184" t="s">
        <v>226</v>
      </c>
      <c r="D154" s="184" t="s">
        <v>189</v>
      </c>
      <c r="E154" s="185" t="s">
        <v>203</v>
      </c>
      <c r="F154" s="186" t="s">
        <v>204</v>
      </c>
      <c r="G154" s="187" t="s">
        <v>192</v>
      </c>
      <c r="H154" s="188">
        <v>2</v>
      </c>
      <c r="I154" s="189"/>
      <c r="J154" s="190">
        <f t="shared" si="0"/>
        <v>0</v>
      </c>
      <c r="K154" s="191"/>
      <c r="L154" s="36"/>
      <c r="M154" s="192" t="s">
        <v>1</v>
      </c>
      <c r="N154" s="193" t="s">
        <v>44</v>
      </c>
      <c r="O154" s="68"/>
      <c r="P154" s="194">
        <f t="shared" si="1"/>
        <v>0</v>
      </c>
      <c r="Q154" s="194">
        <v>0.1575</v>
      </c>
      <c r="R154" s="194">
        <f t="shared" si="2"/>
        <v>0.315</v>
      </c>
      <c r="S154" s="194">
        <v>0</v>
      </c>
      <c r="T154" s="195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193</v>
      </c>
      <c r="AT154" s="196" t="s">
        <v>189</v>
      </c>
      <c r="AU154" s="196" t="s">
        <v>89</v>
      </c>
      <c r="AY154" s="14" t="s">
        <v>186</v>
      </c>
      <c r="BE154" s="197">
        <f t="shared" si="4"/>
        <v>0</v>
      </c>
      <c r="BF154" s="197">
        <f t="shared" si="5"/>
        <v>0</v>
      </c>
      <c r="BG154" s="197">
        <f t="shared" si="6"/>
        <v>0</v>
      </c>
      <c r="BH154" s="197">
        <f t="shared" si="7"/>
        <v>0</v>
      </c>
      <c r="BI154" s="197">
        <f t="shared" si="8"/>
        <v>0</v>
      </c>
      <c r="BJ154" s="14" t="s">
        <v>87</v>
      </c>
      <c r="BK154" s="197">
        <f t="shared" si="9"/>
        <v>0</v>
      </c>
      <c r="BL154" s="14" t="s">
        <v>193</v>
      </c>
      <c r="BM154" s="196" t="s">
        <v>205</v>
      </c>
    </row>
    <row r="155" spans="1:65" s="2" customFormat="1" ht="16.5" customHeight="1">
      <c r="A155" s="31"/>
      <c r="B155" s="32"/>
      <c r="C155" s="184" t="s">
        <v>231</v>
      </c>
      <c r="D155" s="184" t="s">
        <v>189</v>
      </c>
      <c r="E155" s="185" t="s">
        <v>209</v>
      </c>
      <c r="F155" s="186" t="s">
        <v>210</v>
      </c>
      <c r="G155" s="187" t="s">
        <v>197</v>
      </c>
      <c r="H155" s="188">
        <v>3.6</v>
      </c>
      <c r="I155" s="189"/>
      <c r="J155" s="190">
        <f t="shared" si="0"/>
        <v>0</v>
      </c>
      <c r="K155" s="191"/>
      <c r="L155" s="36"/>
      <c r="M155" s="192" t="s">
        <v>1</v>
      </c>
      <c r="N155" s="193" t="s">
        <v>44</v>
      </c>
      <c r="O155" s="68"/>
      <c r="P155" s="194">
        <f t="shared" si="1"/>
        <v>0</v>
      </c>
      <c r="Q155" s="194">
        <v>0.03358</v>
      </c>
      <c r="R155" s="194">
        <f t="shared" si="2"/>
        <v>0.120888</v>
      </c>
      <c r="S155" s="194">
        <v>0</v>
      </c>
      <c r="T155" s="195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193</v>
      </c>
      <c r="AT155" s="196" t="s">
        <v>189</v>
      </c>
      <c r="AU155" s="196" t="s">
        <v>89</v>
      </c>
      <c r="AY155" s="14" t="s">
        <v>186</v>
      </c>
      <c r="BE155" s="197">
        <f t="shared" si="4"/>
        <v>0</v>
      </c>
      <c r="BF155" s="197">
        <f t="shared" si="5"/>
        <v>0</v>
      </c>
      <c r="BG155" s="197">
        <f t="shared" si="6"/>
        <v>0</v>
      </c>
      <c r="BH155" s="197">
        <f t="shared" si="7"/>
        <v>0</v>
      </c>
      <c r="BI155" s="197">
        <f t="shared" si="8"/>
        <v>0</v>
      </c>
      <c r="BJ155" s="14" t="s">
        <v>87</v>
      </c>
      <c r="BK155" s="197">
        <f t="shared" si="9"/>
        <v>0</v>
      </c>
      <c r="BL155" s="14" t="s">
        <v>193</v>
      </c>
      <c r="BM155" s="196" t="s">
        <v>211</v>
      </c>
    </row>
    <row r="156" spans="1:65" s="2" customFormat="1" ht="24.2" customHeight="1">
      <c r="A156" s="31"/>
      <c r="B156" s="32"/>
      <c r="C156" s="184" t="s">
        <v>235</v>
      </c>
      <c r="D156" s="184" t="s">
        <v>189</v>
      </c>
      <c r="E156" s="185" t="s">
        <v>1061</v>
      </c>
      <c r="F156" s="186" t="s">
        <v>1062</v>
      </c>
      <c r="G156" s="187" t="s">
        <v>197</v>
      </c>
      <c r="H156" s="188">
        <v>73.9</v>
      </c>
      <c r="I156" s="189"/>
      <c r="J156" s="190">
        <f t="shared" si="0"/>
        <v>0</v>
      </c>
      <c r="K156" s="191"/>
      <c r="L156" s="36"/>
      <c r="M156" s="192" t="s">
        <v>1</v>
      </c>
      <c r="N156" s="193" t="s">
        <v>44</v>
      </c>
      <c r="O156" s="68"/>
      <c r="P156" s="194">
        <f t="shared" si="1"/>
        <v>0</v>
      </c>
      <c r="Q156" s="194">
        <v>0.0303</v>
      </c>
      <c r="R156" s="194">
        <f t="shared" si="2"/>
        <v>2.23917</v>
      </c>
      <c r="S156" s="194">
        <v>0</v>
      </c>
      <c r="T156" s="195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193</v>
      </c>
      <c r="AT156" s="196" t="s">
        <v>189</v>
      </c>
      <c r="AU156" s="196" t="s">
        <v>89</v>
      </c>
      <c r="AY156" s="14" t="s">
        <v>186</v>
      </c>
      <c r="BE156" s="197">
        <f t="shared" si="4"/>
        <v>0</v>
      </c>
      <c r="BF156" s="197">
        <f t="shared" si="5"/>
        <v>0</v>
      </c>
      <c r="BG156" s="197">
        <f t="shared" si="6"/>
        <v>0</v>
      </c>
      <c r="BH156" s="197">
        <f t="shared" si="7"/>
        <v>0</v>
      </c>
      <c r="BI156" s="197">
        <f t="shared" si="8"/>
        <v>0</v>
      </c>
      <c r="BJ156" s="14" t="s">
        <v>87</v>
      </c>
      <c r="BK156" s="197">
        <f t="shared" si="9"/>
        <v>0</v>
      </c>
      <c r="BL156" s="14" t="s">
        <v>193</v>
      </c>
      <c r="BM156" s="196" t="s">
        <v>1063</v>
      </c>
    </row>
    <row r="157" spans="1:65" s="2" customFormat="1" ht="16.5" customHeight="1">
      <c r="A157" s="31"/>
      <c r="B157" s="32"/>
      <c r="C157" s="184" t="s">
        <v>240</v>
      </c>
      <c r="D157" s="184" t="s">
        <v>189</v>
      </c>
      <c r="E157" s="185" t="s">
        <v>1064</v>
      </c>
      <c r="F157" s="186" t="s">
        <v>1065</v>
      </c>
      <c r="G157" s="187" t="s">
        <v>197</v>
      </c>
      <c r="H157" s="188">
        <v>20</v>
      </c>
      <c r="I157" s="189"/>
      <c r="J157" s="190">
        <f t="shared" si="0"/>
        <v>0</v>
      </c>
      <c r="K157" s="191"/>
      <c r="L157" s="36"/>
      <c r="M157" s="192" t="s">
        <v>1</v>
      </c>
      <c r="N157" s="193" t="s">
        <v>44</v>
      </c>
      <c r="O157" s="68"/>
      <c r="P157" s="194">
        <f t="shared" si="1"/>
        <v>0</v>
      </c>
      <c r="Q157" s="194">
        <v>0</v>
      </c>
      <c r="R157" s="194">
        <f t="shared" si="2"/>
        <v>0</v>
      </c>
      <c r="S157" s="194">
        <v>0</v>
      </c>
      <c r="T157" s="195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193</v>
      </c>
      <c r="AT157" s="196" t="s">
        <v>189</v>
      </c>
      <c r="AU157" s="196" t="s">
        <v>89</v>
      </c>
      <c r="AY157" s="14" t="s">
        <v>186</v>
      </c>
      <c r="BE157" s="197">
        <f t="shared" si="4"/>
        <v>0</v>
      </c>
      <c r="BF157" s="197">
        <f t="shared" si="5"/>
        <v>0</v>
      </c>
      <c r="BG157" s="197">
        <f t="shared" si="6"/>
        <v>0</v>
      </c>
      <c r="BH157" s="197">
        <f t="shared" si="7"/>
        <v>0</v>
      </c>
      <c r="BI157" s="197">
        <f t="shared" si="8"/>
        <v>0</v>
      </c>
      <c r="BJ157" s="14" t="s">
        <v>87</v>
      </c>
      <c r="BK157" s="197">
        <f t="shared" si="9"/>
        <v>0</v>
      </c>
      <c r="BL157" s="14" t="s">
        <v>193</v>
      </c>
      <c r="BM157" s="196" t="s">
        <v>1066</v>
      </c>
    </row>
    <row r="158" spans="1:65" s="2" customFormat="1" ht="16.5" customHeight="1">
      <c r="A158" s="31"/>
      <c r="B158" s="32"/>
      <c r="C158" s="184" t="s">
        <v>244</v>
      </c>
      <c r="D158" s="184" t="s">
        <v>189</v>
      </c>
      <c r="E158" s="185" t="s">
        <v>1067</v>
      </c>
      <c r="F158" s="186" t="s">
        <v>1068</v>
      </c>
      <c r="G158" s="187" t="s">
        <v>218</v>
      </c>
      <c r="H158" s="188">
        <v>3.073</v>
      </c>
      <c r="I158" s="189"/>
      <c r="J158" s="190">
        <f t="shared" si="0"/>
        <v>0</v>
      </c>
      <c r="K158" s="191"/>
      <c r="L158" s="36"/>
      <c r="M158" s="192" t="s">
        <v>1</v>
      </c>
      <c r="N158" s="193" t="s">
        <v>44</v>
      </c>
      <c r="O158" s="68"/>
      <c r="P158" s="194">
        <f t="shared" si="1"/>
        <v>0</v>
      </c>
      <c r="Q158" s="194">
        <v>2.30102</v>
      </c>
      <c r="R158" s="194">
        <f t="shared" si="2"/>
        <v>7.071034459999999</v>
      </c>
      <c r="S158" s="194">
        <v>0</v>
      </c>
      <c r="T158" s="195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193</v>
      </c>
      <c r="AT158" s="196" t="s">
        <v>189</v>
      </c>
      <c r="AU158" s="196" t="s">
        <v>89</v>
      </c>
      <c r="AY158" s="14" t="s">
        <v>186</v>
      </c>
      <c r="BE158" s="197">
        <f t="shared" si="4"/>
        <v>0</v>
      </c>
      <c r="BF158" s="197">
        <f t="shared" si="5"/>
        <v>0</v>
      </c>
      <c r="BG158" s="197">
        <f t="shared" si="6"/>
        <v>0</v>
      </c>
      <c r="BH158" s="197">
        <f t="shared" si="7"/>
        <v>0</v>
      </c>
      <c r="BI158" s="197">
        <f t="shared" si="8"/>
        <v>0</v>
      </c>
      <c r="BJ158" s="14" t="s">
        <v>87</v>
      </c>
      <c r="BK158" s="197">
        <f t="shared" si="9"/>
        <v>0</v>
      </c>
      <c r="BL158" s="14" t="s">
        <v>193</v>
      </c>
      <c r="BM158" s="196" t="s">
        <v>1069</v>
      </c>
    </row>
    <row r="159" spans="1:47" s="2" customFormat="1" ht="19.5">
      <c r="A159" s="31"/>
      <c r="B159" s="32"/>
      <c r="C159" s="33"/>
      <c r="D159" s="198" t="s">
        <v>206</v>
      </c>
      <c r="E159" s="33"/>
      <c r="F159" s="199" t="s">
        <v>1070</v>
      </c>
      <c r="G159" s="33"/>
      <c r="H159" s="33"/>
      <c r="I159" s="200"/>
      <c r="J159" s="33"/>
      <c r="K159" s="33"/>
      <c r="L159" s="36"/>
      <c r="M159" s="201"/>
      <c r="N159" s="202"/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4" t="s">
        <v>206</v>
      </c>
      <c r="AU159" s="14" t="s">
        <v>89</v>
      </c>
    </row>
    <row r="160" spans="1:65" s="2" customFormat="1" ht="16.5" customHeight="1">
      <c r="A160" s="31"/>
      <c r="B160" s="32"/>
      <c r="C160" s="184" t="s">
        <v>248</v>
      </c>
      <c r="D160" s="184" t="s">
        <v>189</v>
      </c>
      <c r="E160" s="185" t="s">
        <v>222</v>
      </c>
      <c r="F160" s="186" t="s">
        <v>1071</v>
      </c>
      <c r="G160" s="187" t="s">
        <v>192</v>
      </c>
      <c r="H160" s="188">
        <v>1</v>
      </c>
      <c r="I160" s="189"/>
      <c r="J160" s="190">
        <f>ROUND(I160*H160,1)</f>
        <v>0</v>
      </c>
      <c r="K160" s="191"/>
      <c r="L160" s="36"/>
      <c r="M160" s="192" t="s">
        <v>1</v>
      </c>
      <c r="N160" s="193" t="s">
        <v>44</v>
      </c>
      <c r="O160" s="68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193</v>
      </c>
      <c r="AT160" s="196" t="s">
        <v>189</v>
      </c>
      <c r="AU160" s="196" t="s">
        <v>89</v>
      </c>
      <c r="AY160" s="14" t="s">
        <v>186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4" t="s">
        <v>87</v>
      </c>
      <c r="BK160" s="197">
        <f>ROUND(I160*H160,1)</f>
        <v>0</v>
      </c>
      <c r="BL160" s="14" t="s">
        <v>193</v>
      </c>
      <c r="BM160" s="196" t="s">
        <v>224</v>
      </c>
    </row>
    <row r="161" spans="1:47" s="2" customFormat="1" ht="19.5">
      <c r="A161" s="31"/>
      <c r="B161" s="32"/>
      <c r="C161" s="33"/>
      <c r="D161" s="198" t="s">
        <v>206</v>
      </c>
      <c r="E161" s="33"/>
      <c r="F161" s="199" t="s">
        <v>1072</v>
      </c>
      <c r="G161" s="33"/>
      <c r="H161" s="33"/>
      <c r="I161" s="200"/>
      <c r="J161" s="33"/>
      <c r="K161" s="33"/>
      <c r="L161" s="36"/>
      <c r="M161" s="201"/>
      <c r="N161" s="202"/>
      <c r="O161" s="68"/>
      <c r="P161" s="68"/>
      <c r="Q161" s="68"/>
      <c r="R161" s="68"/>
      <c r="S161" s="68"/>
      <c r="T161" s="69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206</v>
      </c>
      <c r="AU161" s="14" t="s">
        <v>89</v>
      </c>
    </row>
    <row r="162" spans="2:63" s="12" customFormat="1" ht="22.9" customHeight="1">
      <c r="B162" s="168"/>
      <c r="C162" s="169"/>
      <c r="D162" s="170" t="s">
        <v>78</v>
      </c>
      <c r="E162" s="182" t="s">
        <v>226</v>
      </c>
      <c r="F162" s="182" t="s">
        <v>227</v>
      </c>
      <c r="G162" s="169"/>
      <c r="H162" s="169"/>
      <c r="I162" s="172"/>
      <c r="J162" s="183">
        <f>BK162</f>
        <v>0</v>
      </c>
      <c r="K162" s="169"/>
      <c r="L162" s="174"/>
      <c r="M162" s="175"/>
      <c r="N162" s="176"/>
      <c r="O162" s="176"/>
      <c r="P162" s="177">
        <f>SUM(P163:P176)</f>
        <v>0</v>
      </c>
      <c r="Q162" s="176"/>
      <c r="R162" s="177">
        <f>SUM(R163:R176)</f>
        <v>0.0106</v>
      </c>
      <c r="S162" s="176"/>
      <c r="T162" s="178">
        <f>SUM(T163:T176)</f>
        <v>3.4773500000000004</v>
      </c>
      <c r="AR162" s="179" t="s">
        <v>87</v>
      </c>
      <c r="AT162" s="180" t="s">
        <v>78</v>
      </c>
      <c r="AU162" s="180" t="s">
        <v>87</v>
      </c>
      <c r="AY162" s="179" t="s">
        <v>186</v>
      </c>
      <c r="BK162" s="181">
        <f>SUM(BK163:BK176)</f>
        <v>0</v>
      </c>
    </row>
    <row r="163" spans="1:65" s="2" customFormat="1" ht="24.2" customHeight="1">
      <c r="A163" s="31"/>
      <c r="B163" s="32"/>
      <c r="C163" s="184" t="s">
        <v>8</v>
      </c>
      <c r="D163" s="184" t="s">
        <v>189</v>
      </c>
      <c r="E163" s="185" t="s">
        <v>228</v>
      </c>
      <c r="F163" s="186" t="s">
        <v>229</v>
      </c>
      <c r="G163" s="187" t="s">
        <v>197</v>
      </c>
      <c r="H163" s="188">
        <v>42.4</v>
      </c>
      <c r="I163" s="189"/>
      <c r="J163" s="190">
        <f>ROUND(I163*H163,1)</f>
        <v>0</v>
      </c>
      <c r="K163" s="191"/>
      <c r="L163" s="36"/>
      <c r="M163" s="192" t="s">
        <v>1</v>
      </c>
      <c r="N163" s="193" t="s">
        <v>44</v>
      </c>
      <c r="O163" s="68"/>
      <c r="P163" s="194">
        <f>O163*H163</f>
        <v>0</v>
      </c>
      <c r="Q163" s="194">
        <v>0.00021</v>
      </c>
      <c r="R163" s="194">
        <f>Q163*H163</f>
        <v>0.008904</v>
      </c>
      <c r="S163" s="194">
        <v>0</v>
      </c>
      <c r="T163" s="195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193</v>
      </c>
      <c r="AT163" s="196" t="s">
        <v>189</v>
      </c>
      <c r="AU163" s="196" t="s">
        <v>89</v>
      </c>
      <c r="AY163" s="14" t="s">
        <v>186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4" t="s">
        <v>87</v>
      </c>
      <c r="BK163" s="197">
        <f>ROUND(I163*H163,1)</f>
        <v>0</v>
      </c>
      <c r="BL163" s="14" t="s">
        <v>193</v>
      </c>
      <c r="BM163" s="196" t="s">
        <v>1073</v>
      </c>
    </row>
    <row r="164" spans="1:65" s="2" customFormat="1" ht="16.5" customHeight="1">
      <c r="A164" s="31"/>
      <c r="B164" s="32"/>
      <c r="C164" s="184" t="s">
        <v>256</v>
      </c>
      <c r="D164" s="184" t="s">
        <v>189</v>
      </c>
      <c r="E164" s="185" t="s">
        <v>232</v>
      </c>
      <c r="F164" s="186" t="s">
        <v>233</v>
      </c>
      <c r="G164" s="187" t="s">
        <v>197</v>
      </c>
      <c r="H164" s="188">
        <v>42.4</v>
      </c>
      <c r="I164" s="189"/>
      <c r="J164" s="190">
        <f>ROUND(I164*H164,1)</f>
        <v>0</v>
      </c>
      <c r="K164" s="191"/>
      <c r="L164" s="36"/>
      <c r="M164" s="192" t="s">
        <v>1</v>
      </c>
      <c r="N164" s="193" t="s">
        <v>44</v>
      </c>
      <c r="O164" s="68"/>
      <c r="P164" s="194">
        <f>O164*H164</f>
        <v>0</v>
      </c>
      <c r="Q164" s="194">
        <v>4E-05</v>
      </c>
      <c r="R164" s="194">
        <f>Q164*H164</f>
        <v>0.001696</v>
      </c>
      <c r="S164" s="194">
        <v>0</v>
      </c>
      <c r="T164" s="19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193</v>
      </c>
      <c r="AT164" s="196" t="s">
        <v>189</v>
      </c>
      <c r="AU164" s="196" t="s">
        <v>89</v>
      </c>
      <c r="AY164" s="14" t="s">
        <v>186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4" t="s">
        <v>87</v>
      </c>
      <c r="BK164" s="197">
        <f>ROUND(I164*H164,1)</f>
        <v>0</v>
      </c>
      <c r="BL164" s="14" t="s">
        <v>193</v>
      </c>
      <c r="BM164" s="196" t="s">
        <v>234</v>
      </c>
    </row>
    <row r="165" spans="1:65" s="2" customFormat="1" ht="16.5" customHeight="1">
      <c r="A165" s="31"/>
      <c r="B165" s="32"/>
      <c r="C165" s="184" t="s">
        <v>260</v>
      </c>
      <c r="D165" s="184" t="s">
        <v>189</v>
      </c>
      <c r="E165" s="185" t="s">
        <v>241</v>
      </c>
      <c r="F165" s="186" t="s">
        <v>242</v>
      </c>
      <c r="G165" s="187" t="s">
        <v>197</v>
      </c>
      <c r="H165" s="188">
        <v>2.6</v>
      </c>
      <c r="I165" s="189"/>
      <c r="J165" s="190">
        <f>ROUND(I165*H165,1)</f>
        <v>0</v>
      </c>
      <c r="K165" s="191"/>
      <c r="L165" s="36"/>
      <c r="M165" s="192" t="s">
        <v>1</v>
      </c>
      <c r="N165" s="193" t="s">
        <v>44</v>
      </c>
      <c r="O165" s="68"/>
      <c r="P165" s="194">
        <f>O165*H165</f>
        <v>0</v>
      </c>
      <c r="Q165" s="194">
        <v>0</v>
      </c>
      <c r="R165" s="194">
        <f>Q165*H165</f>
        <v>0</v>
      </c>
      <c r="S165" s="194">
        <v>0.055</v>
      </c>
      <c r="T165" s="195">
        <f>S165*H165</f>
        <v>0.14300000000000002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193</v>
      </c>
      <c r="AT165" s="196" t="s">
        <v>189</v>
      </c>
      <c r="AU165" s="196" t="s">
        <v>89</v>
      </c>
      <c r="AY165" s="14" t="s">
        <v>186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4" t="s">
        <v>87</v>
      </c>
      <c r="BK165" s="197">
        <f>ROUND(I165*H165,1)</f>
        <v>0</v>
      </c>
      <c r="BL165" s="14" t="s">
        <v>193</v>
      </c>
      <c r="BM165" s="196" t="s">
        <v>243</v>
      </c>
    </row>
    <row r="166" spans="1:65" s="2" customFormat="1" ht="16.5" customHeight="1">
      <c r="A166" s="31"/>
      <c r="B166" s="32"/>
      <c r="C166" s="184" t="s">
        <v>267</v>
      </c>
      <c r="D166" s="184" t="s">
        <v>189</v>
      </c>
      <c r="E166" s="185" t="s">
        <v>245</v>
      </c>
      <c r="F166" s="186" t="s">
        <v>246</v>
      </c>
      <c r="G166" s="187" t="s">
        <v>197</v>
      </c>
      <c r="H166" s="188">
        <v>2.2</v>
      </c>
      <c r="I166" s="189"/>
      <c r="J166" s="190">
        <f>ROUND(I166*H166,1)</f>
        <v>0</v>
      </c>
      <c r="K166" s="191"/>
      <c r="L166" s="36"/>
      <c r="M166" s="192" t="s">
        <v>1</v>
      </c>
      <c r="N166" s="193" t="s">
        <v>44</v>
      </c>
      <c r="O166" s="68"/>
      <c r="P166" s="194">
        <f>O166*H166</f>
        <v>0</v>
      </c>
      <c r="Q166" s="194">
        <v>0</v>
      </c>
      <c r="R166" s="194">
        <f>Q166*H166</f>
        <v>0</v>
      </c>
      <c r="S166" s="194">
        <v>0.088</v>
      </c>
      <c r="T166" s="195">
        <f>S166*H166</f>
        <v>0.1936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193</v>
      </c>
      <c r="AT166" s="196" t="s">
        <v>189</v>
      </c>
      <c r="AU166" s="196" t="s">
        <v>89</v>
      </c>
      <c r="AY166" s="14" t="s">
        <v>186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4" t="s">
        <v>87</v>
      </c>
      <c r="BK166" s="197">
        <f>ROUND(I166*H166,1)</f>
        <v>0</v>
      </c>
      <c r="BL166" s="14" t="s">
        <v>193</v>
      </c>
      <c r="BM166" s="196" t="s">
        <v>247</v>
      </c>
    </row>
    <row r="167" spans="1:47" s="2" customFormat="1" ht="19.5">
      <c r="A167" s="31"/>
      <c r="B167" s="32"/>
      <c r="C167" s="33"/>
      <c r="D167" s="198" t="s">
        <v>206</v>
      </c>
      <c r="E167" s="33"/>
      <c r="F167" s="199" t="s">
        <v>1074</v>
      </c>
      <c r="G167" s="33"/>
      <c r="H167" s="33"/>
      <c r="I167" s="200"/>
      <c r="J167" s="33"/>
      <c r="K167" s="33"/>
      <c r="L167" s="36"/>
      <c r="M167" s="201"/>
      <c r="N167" s="202"/>
      <c r="O167" s="68"/>
      <c r="P167" s="68"/>
      <c r="Q167" s="68"/>
      <c r="R167" s="68"/>
      <c r="S167" s="68"/>
      <c r="T167" s="69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4" t="s">
        <v>206</v>
      </c>
      <c r="AU167" s="14" t="s">
        <v>89</v>
      </c>
    </row>
    <row r="168" spans="1:65" s="2" customFormat="1" ht="16.5" customHeight="1">
      <c r="A168" s="31"/>
      <c r="B168" s="32"/>
      <c r="C168" s="184" t="s">
        <v>272</v>
      </c>
      <c r="D168" s="184" t="s">
        <v>189</v>
      </c>
      <c r="E168" s="185" t="s">
        <v>249</v>
      </c>
      <c r="F168" s="186" t="s">
        <v>250</v>
      </c>
      <c r="G168" s="187" t="s">
        <v>197</v>
      </c>
      <c r="H168" s="188">
        <v>0.07</v>
      </c>
      <c r="I168" s="189"/>
      <c r="J168" s="190">
        <f>ROUND(I168*H168,1)</f>
        <v>0</v>
      </c>
      <c r="K168" s="191"/>
      <c r="L168" s="36"/>
      <c r="M168" s="192" t="s">
        <v>1</v>
      </c>
      <c r="N168" s="193" t="s">
        <v>44</v>
      </c>
      <c r="O168" s="68"/>
      <c r="P168" s="194">
        <f>O168*H168</f>
        <v>0</v>
      </c>
      <c r="Q168" s="194">
        <v>0</v>
      </c>
      <c r="R168" s="194">
        <f>Q168*H168</f>
        <v>0</v>
      </c>
      <c r="S168" s="194">
        <v>0.065</v>
      </c>
      <c r="T168" s="195">
        <f>S168*H168</f>
        <v>0.00455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193</v>
      </c>
      <c r="AT168" s="196" t="s">
        <v>189</v>
      </c>
      <c r="AU168" s="196" t="s">
        <v>89</v>
      </c>
      <c r="AY168" s="14" t="s">
        <v>186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4" t="s">
        <v>87</v>
      </c>
      <c r="BK168" s="197">
        <f>ROUND(I168*H168,1)</f>
        <v>0</v>
      </c>
      <c r="BL168" s="14" t="s">
        <v>193</v>
      </c>
      <c r="BM168" s="196" t="s">
        <v>251</v>
      </c>
    </row>
    <row r="169" spans="1:47" s="2" customFormat="1" ht="19.5">
      <c r="A169" s="31"/>
      <c r="B169" s="32"/>
      <c r="C169" s="33"/>
      <c r="D169" s="198" t="s">
        <v>206</v>
      </c>
      <c r="E169" s="33"/>
      <c r="F169" s="199" t="s">
        <v>1075</v>
      </c>
      <c r="G169" s="33"/>
      <c r="H169" s="33"/>
      <c r="I169" s="200"/>
      <c r="J169" s="33"/>
      <c r="K169" s="33"/>
      <c r="L169" s="36"/>
      <c r="M169" s="201"/>
      <c r="N169" s="202"/>
      <c r="O169" s="68"/>
      <c r="P169" s="68"/>
      <c r="Q169" s="68"/>
      <c r="R169" s="68"/>
      <c r="S169" s="68"/>
      <c r="T169" s="69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4" t="s">
        <v>206</v>
      </c>
      <c r="AU169" s="14" t="s">
        <v>89</v>
      </c>
    </row>
    <row r="170" spans="1:65" s="2" customFormat="1" ht="16.5" customHeight="1">
      <c r="A170" s="31"/>
      <c r="B170" s="32"/>
      <c r="C170" s="184" t="s">
        <v>276</v>
      </c>
      <c r="D170" s="184" t="s">
        <v>189</v>
      </c>
      <c r="E170" s="185" t="s">
        <v>959</v>
      </c>
      <c r="F170" s="186" t="s">
        <v>960</v>
      </c>
      <c r="G170" s="187" t="s">
        <v>192</v>
      </c>
      <c r="H170" s="188">
        <v>1</v>
      </c>
      <c r="I170" s="189"/>
      <c r="J170" s="190">
        <f>ROUND(I170*H170,1)</f>
        <v>0</v>
      </c>
      <c r="K170" s="191"/>
      <c r="L170" s="36"/>
      <c r="M170" s="192" t="s">
        <v>1</v>
      </c>
      <c r="N170" s="193" t="s">
        <v>44</v>
      </c>
      <c r="O170" s="68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193</v>
      </c>
      <c r="AT170" s="196" t="s">
        <v>189</v>
      </c>
      <c r="AU170" s="196" t="s">
        <v>89</v>
      </c>
      <c r="AY170" s="14" t="s">
        <v>186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4" t="s">
        <v>87</v>
      </c>
      <c r="BK170" s="197">
        <f>ROUND(I170*H170,1)</f>
        <v>0</v>
      </c>
      <c r="BL170" s="14" t="s">
        <v>193</v>
      </c>
      <c r="BM170" s="196" t="s">
        <v>1076</v>
      </c>
    </row>
    <row r="171" spans="1:47" s="2" customFormat="1" ht="19.5">
      <c r="A171" s="31"/>
      <c r="B171" s="32"/>
      <c r="C171" s="33"/>
      <c r="D171" s="198" t="s">
        <v>206</v>
      </c>
      <c r="E171" s="33"/>
      <c r="F171" s="199" t="s">
        <v>1077</v>
      </c>
      <c r="G171" s="33"/>
      <c r="H171" s="33"/>
      <c r="I171" s="200"/>
      <c r="J171" s="33"/>
      <c r="K171" s="33"/>
      <c r="L171" s="36"/>
      <c r="M171" s="201"/>
      <c r="N171" s="202"/>
      <c r="O171" s="68"/>
      <c r="P171" s="68"/>
      <c r="Q171" s="68"/>
      <c r="R171" s="68"/>
      <c r="S171" s="68"/>
      <c r="T171" s="69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4" t="s">
        <v>206</v>
      </c>
      <c r="AU171" s="14" t="s">
        <v>89</v>
      </c>
    </row>
    <row r="172" spans="1:65" s="2" customFormat="1" ht="21.75" customHeight="1">
      <c r="A172" s="31"/>
      <c r="B172" s="32"/>
      <c r="C172" s="184" t="s">
        <v>7</v>
      </c>
      <c r="D172" s="184" t="s">
        <v>189</v>
      </c>
      <c r="E172" s="185" t="s">
        <v>253</v>
      </c>
      <c r="F172" s="186" t="s">
        <v>254</v>
      </c>
      <c r="G172" s="187" t="s">
        <v>197</v>
      </c>
      <c r="H172" s="188">
        <v>41.3</v>
      </c>
      <c r="I172" s="189"/>
      <c r="J172" s="190">
        <f>ROUND(I172*H172,1)</f>
        <v>0</v>
      </c>
      <c r="K172" s="191"/>
      <c r="L172" s="36"/>
      <c r="M172" s="192" t="s">
        <v>1</v>
      </c>
      <c r="N172" s="193" t="s">
        <v>44</v>
      </c>
      <c r="O172" s="68"/>
      <c r="P172" s="194">
        <f>O172*H172</f>
        <v>0</v>
      </c>
      <c r="Q172" s="194">
        <v>0</v>
      </c>
      <c r="R172" s="194">
        <f>Q172*H172</f>
        <v>0</v>
      </c>
      <c r="S172" s="194">
        <v>0.004</v>
      </c>
      <c r="T172" s="195">
        <f>S172*H172</f>
        <v>0.16519999999999999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193</v>
      </c>
      <c r="AT172" s="196" t="s">
        <v>189</v>
      </c>
      <c r="AU172" s="196" t="s">
        <v>89</v>
      </c>
      <c r="AY172" s="14" t="s">
        <v>186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4" t="s">
        <v>87</v>
      </c>
      <c r="BK172" s="197">
        <f>ROUND(I172*H172,1)</f>
        <v>0</v>
      </c>
      <c r="BL172" s="14" t="s">
        <v>193</v>
      </c>
      <c r="BM172" s="196" t="s">
        <v>255</v>
      </c>
    </row>
    <row r="173" spans="1:65" s="2" customFormat="1" ht="21.75" customHeight="1">
      <c r="A173" s="31"/>
      <c r="B173" s="32"/>
      <c r="C173" s="184" t="s">
        <v>283</v>
      </c>
      <c r="D173" s="184" t="s">
        <v>189</v>
      </c>
      <c r="E173" s="185" t="s">
        <v>1078</v>
      </c>
      <c r="F173" s="186" t="s">
        <v>1079</v>
      </c>
      <c r="G173" s="187" t="s">
        <v>197</v>
      </c>
      <c r="H173" s="188">
        <v>73.9</v>
      </c>
      <c r="I173" s="189"/>
      <c r="J173" s="190">
        <f>ROUND(I173*H173,1)</f>
        <v>0</v>
      </c>
      <c r="K173" s="191"/>
      <c r="L173" s="36"/>
      <c r="M173" s="192" t="s">
        <v>1</v>
      </c>
      <c r="N173" s="193" t="s">
        <v>44</v>
      </c>
      <c r="O173" s="68"/>
      <c r="P173" s="194">
        <f>O173*H173</f>
        <v>0</v>
      </c>
      <c r="Q173" s="194">
        <v>0</v>
      </c>
      <c r="R173" s="194">
        <f>Q173*H173</f>
        <v>0</v>
      </c>
      <c r="S173" s="194">
        <v>0.02</v>
      </c>
      <c r="T173" s="195">
        <f>S173*H173</f>
        <v>1.4780000000000002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193</v>
      </c>
      <c r="AT173" s="196" t="s">
        <v>189</v>
      </c>
      <c r="AU173" s="196" t="s">
        <v>89</v>
      </c>
      <c r="AY173" s="14" t="s">
        <v>186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4" t="s">
        <v>87</v>
      </c>
      <c r="BK173" s="197">
        <f>ROUND(I173*H173,1)</f>
        <v>0</v>
      </c>
      <c r="BL173" s="14" t="s">
        <v>193</v>
      </c>
      <c r="BM173" s="196" t="s">
        <v>1080</v>
      </c>
    </row>
    <row r="174" spans="1:65" s="2" customFormat="1" ht="21.75" customHeight="1">
      <c r="A174" s="31"/>
      <c r="B174" s="32"/>
      <c r="C174" s="184" t="s">
        <v>287</v>
      </c>
      <c r="D174" s="184" t="s">
        <v>189</v>
      </c>
      <c r="E174" s="185" t="s">
        <v>1081</v>
      </c>
      <c r="F174" s="186" t="s">
        <v>1082</v>
      </c>
      <c r="G174" s="187" t="s">
        <v>197</v>
      </c>
      <c r="H174" s="188">
        <v>15.5</v>
      </c>
      <c r="I174" s="189"/>
      <c r="J174" s="190">
        <f>ROUND(I174*H174,1)</f>
        <v>0</v>
      </c>
      <c r="K174" s="191"/>
      <c r="L174" s="36"/>
      <c r="M174" s="192" t="s">
        <v>1</v>
      </c>
      <c r="N174" s="193" t="s">
        <v>44</v>
      </c>
      <c r="O174" s="68"/>
      <c r="P174" s="194">
        <f>O174*H174</f>
        <v>0</v>
      </c>
      <c r="Q174" s="194">
        <v>0</v>
      </c>
      <c r="R174" s="194">
        <f>Q174*H174</f>
        <v>0</v>
      </c>
      <c r="S174" s="194">
        <v>0.046</v>
      </c>
      <c r="T174" s="195">
        <f>S174*H174</f>
        <v>0.713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193</v>
      </c>
      <c r="AT174" s="196" t="s">
        <v>189</v>
      </c>
      <c r="AU174" s="196" t="s">
        <v>89</v>
      </c>
      <c r="AY174" s="14" t="s">
        <v>186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4" t="s">
        <v>87</v>
      </c>
      <c r="BK174" s="197">
        <f>ROUND(I174*H174,1)</f>
        <v>0</v>
      </c>
      <c r="BL174" s="14" t="s">
        <v>193</v>
      </c>
      <c r="BM174" s="196" t="s">
        <v>1083</v>
      </c>
    </row>
    <row r="175" spans="1:65" s="2" customFormat="1" ht="16.5" customHeight="1">
      <c r="A175" s="31"/>
      <c r="B175" s="32"/>
      <c r="C175" s="184" t="s">
        <v>293</v>
      </c>
      <c r="D175" s="184" t="s">
        <v>189</v>
      </c>
      <c r="E175" s="185" t="s">
        <v>261</v>
      </c>
      <c r="F175" s="186" t="s">
        <v>262</v>
      </c>
      <c r="G175" s="187" t="s">
        <v>218</v>
      </c>
      <c r="H175" s="188">
        <v>20</v>
      </c>
      <c r="I175" s="189"/>
      <c r="J175" s="190">
        <f>ROUND(I175*H175,1)</f>
        <v>0</v>
      </c>
      <c r="K175" s="191"/>
      <c r="L175" s="36"/>
      <c r="M175" s="192" t="s">
        <v>1</v>
      </c>
      <c r="N175" s="193" t="s">
        <v>44</v>
      </c>
      <c r="O175" s="68"/>
      <c r="P175" s="194">
        <f>O175*H175</f>
        <v>0</v>
      </c>
      <c r="Q175" s="194">
        <v>0</v>
      </c>
      <c r="R175" s="194">
        <f>Q175*H175</f>
        <v>0</v>
      </c>
      <c r="S175" s="194">
        <v>0.039</v>
      </c>
      <c r="T175" s="195">
        <f>S175*H175</f>
        <v>0.78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193</v>
      </c>
      <c r="AT175" s="196" t="s">
        <v>189</v>
      </c>
      <c r="AU175" s="196" t="s">
        <v>89</v>
      </c>
      <c r="AY175" s="14" t="s">
        <v>186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4" t="s">
        <v>87</v>
      </c>
      <c r="BK175" s="197">
        <f>ROUND(I175*H175,1)</f>
        <v>0</v>
      </c>
      <c r="BL175" s="14" t="s">
        <v>193</v>
      </c>
      <c r="BM175" s="196" t="s">
        <v>263</v>
      </c>
    </row>
    <row r="176" spans="1:47" s="2" customFormat="1" ht="117">
      <c r="A176" s="31"/>
      <c r="B176" s="32"/>
      <c r="C176" s="33"/>
      <c r="D176" s="198" t="s">
        <v>206</v>
      </c>
      <c r="E176" s="33"/>
      <c r="F176" s="199" t="s">
        <v>1084</v>
      </c>
      <c r="G176" s="33"/>
      <c r="H176" s="33"/>
      <c r="I176" s="200"/>
      <c r="J176" s="33"/>
      <c r="K176" s="33"/>
      <c r="L176" s="36"/>
      <c r="M176" s="201"/>
      <c r="N176" s="202"/>
      <c r="O176" s="68"/>
      <c r="P176" s="68"/>
      <c r="Q176" s="68"/>
      <c r="R176" s="68"/>
      <c r="S176" s="68"/>
      <c r="T176" s="69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4" t="s">
        <v>206</v>
      </c>
      <c r="AU176" s="14" t="s">
        <v>89</v>
      </c>
    </row>
    <row r="177" spans="2:63" s="12" customFormat="1" ht="22.9" customHeight="1">
      <c r="B177" s="168"/>
      <c r="C177" s="169"/>
      <c r="D177" s="170" t="s">
        <v>78</v>
      </c>
      <c r="E177" s="182" t="s">
        <v>265</v>
      </c>
      <c r="F177" s="182" t="s">
        <v>266</v>
      </c>
      <c r="G177" s="169"/>
      <c r="H177" s="169"/>
      <c r="I177" s="172"/>
      <c r="J177" s="183">
        <f>BK177</f>
        <v>0</v>
      </c>
      <c r="K177" s="169"/>
      <c r="L177" s="174"/>
      <c r="M177" s="175"/>
      <c r="N177" s="176"/>
      <c r="O177" s="176"/>
      <c r="P177" s="177">
        <f>SUM(P178:P183)</f>
        <v>0</v>
      </c>
      <c r="Q177" s="176"/>
      <c r="R177" s="177">
        <f>SUM(R178:R183)</f>
        <v>0</v>
      </c>
      <c r="S177" s="176"/>
      <c r="T177" s="178">
        <f>SUM(T178:T183)</f>
        <v>0</v>
      </c>
      <c r="AR177" s="179" t="s">
        <v>87</v>
      </c>
      <c r="AT177" s="180" t="s">
        <v>78</v>
      </c>
      <c r="AU177" s="180" t="s">
        <v>87</v>
      </c>
      <c r="AY177" s="179" t="s">
        <v>186</v>
      </c>
      <c r="BK177" s="181">
        <f>SUM(BK178:BK183)</f>
        <v>0</v>
      </c>
    </row>
    <row r="178" spans="1:65" s="2" customFormat="1" ht="16.5" customHeight="1">
      <c r="A178" s="31"/>
      <c r="B178" s="32"/>
      <c r="C178" s="184" t="s">
        <v>297</v>
      </c>
      <c r="D178" s="184" t="s">
        <v>189</v>
      </c>
      <c r="E178" s="185" t="s">
        <v>268</v>
      </c>
      <c r="F178" s="186" t="s">
        <v>269</v>
      </c>
      <c r="G178" s="187" t="s">
        <v>270</v>
      </c>
      <c r="H178" s="188">
        <v>5.005</v>
      </c>
      <c r="I178" s="189"/>
      <c r="J178" s="190">
        <f aca="true" t="shared" si="10" ref="J178:J183">ROUND(I178*H178,1)</f>
        <v>0</v>
      </c>
      <c r="K178" s="191"/>
      <c r="L178" s="36"/>
      <c r="M178" s="192" t="s">
        <v>1</v>
      </c>
      <c r="N178" s="193" t="s">
        <v>44</v>
      </c>
      <c r="O178" s="68"/>
      <c r="P178" s="194">
        <f aca="true" t="shared" si="11" ref="P178:P183">O178*H178</f>
        <v>0</v>
      </c>
      <c r="Q178" s="194">
        <v>0</v>
      </c>
      <c r="R178" s="194">
        <f aca="true" t="shared" si="12" ref="R178:R183">Q178*H178</f>
        <v>0</v>
      </c>
      <c r="S178" s="194">
        <v>0</v>
      </c>
      <c r="T178" s="195">
        <f aca="true" t="shared" si="13" ref="T178:T183"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193</v>
      </c>
      <c r="AT178" s="196" t="s">
        <v>189</v>
      </c>
      <c r="AU178" s="196" t="s">
        <v>89</v>
      </c>
      <c r="AY178" s="14" t="s">
        <v>186</v>
      </c>
      <c r="BE178" s="197">
        <f aca="true" t="shared" si="14" ref="BE178:BE183">IF(N178="základní",J178,0)</f>
        <v>0</v>
      </c>
      <c r="BF178" s="197">
        <f aca="true" t="shared" si="15" ref="BF178:BF183">IF(N178="snížená",J178,0)</f>
        <v>0</v>
      </c>
      <c r="BG178" s="197">
        <f aca="true" t="shared" si="16" ref="BG178:BG183">IF(N178="zákl. přenesená",J178,0)</f>
        <v>0</v>
      </c>
      <c r="BH178" s="197">
        <f aca="true" t="shared" si="17" ref="BH178:BH183">IF(N178="sníž. přenesená",J178,0)</f>
        <v>0</v>
      </c>
      <c r="BI178" s="197">
        <f aca="true" t="shared" si="18" ref="BI178:BI183">IF(N178="nulová",J178,0)</f>
        <v>0</v>
      </c>
      <c r="BJ178" s="14" t="s">
        <v>87</v>
      </c>
      <c r="BK178" s="197">
        <f aca="true" t="shared" si="19" ref="BK178:BK183">ROUND(I178*H178,1)</f>
        <v>0</v>
      </c>
      <c r="BL178" s="14" t="s">
        <v>193</v>
      </c>
      <c r="BM178" s="196" t="s">
        <v>271</v>
      </c>
    </row>
    <row r="179" spans="1:65" s="2" customFormat="1" ht="16.5" customHeight="1">
      <c r="A179" s="31"/>
      <c r="B179" s="32"/>
      <c r="C179" s="184" t="s">
        <v>305</v>
      </c>
      <c r="D179" s="184" t="s">
        <v>189</v>
      </c>
      <c r="E179" s="185" t="s">
        <v>273</v>
      </c>
      <c r="F179" s="186" t="s">
        <v>274</v>
      </c>
      <c r="G179" s="187" t="s">
        <v>270</v>
      </c>
      <c r="H179" s="188">
        <v>5.005</v>
      </c>
      <c r="I179" s="189"/>
      <c r="J179" s="190">
        <f t="shared" si="10"/>
        <v>0</v>
      </c>
      <c r="K179" s="191"/>
      <c r="L179" s="36"/>
      <c r="M179" s="192" t="s">
        <v>1</v>
      </c>
      <c r="N179" s="193" t="s">
        <v>44</v>
      </c>
      <c r="O179" s="68"/>
      <c r="P179" s="194">
        <f t="shared" si="11"/>
        <v>0</v>
      </c>
      <c r="Q179" s="194">
        <v>0</v>
      </c>
      <c r="R179" s="194">
        <f t="shared" si="12"/>
        <v>0</v>
      </c>
      <c r="S179" s="194">
        <v>0</v>
      </c>
      <c r="T179" s="195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193</v>
      </c>
      <c r="AT179" s="196" t="s">
        <v>189</v>
      </c>
      <c r="AU179" s="196" t="s">
        <v>89</v>
      </c>
      <c r="AY179" s="14" t="s">
        <v>186</v>
      </c>
      <c r="BE179" s="197">
        <f t="shared" si="14"/>
        <v>0</v>
      </c>
      <c r="BF179" s="197">
        <f t="shared" si="15"/>
        <v>0</v>
      </c>
      <c r="BG179" s="197">
        <f t="shared" si="16"/>
        <v>0</v>
      </c>
      <c r="BH179" s="197">
        <f t="shared" si="17"/>
        <v>0</v>
      </c>
      <c r="BI179" s="197">
        <f t="shared" si="18"/>
        <v>0</v>
      </c>
      <c r="BJ179" s="14" t="s">
        <v>87</v>
      </c>
      <c r="BK179" s="197">
        <f t="shared" si="19"/>
        <v>0</v>
      </c>
      <c r="BL179" s="14" t="s">
        <v>193</v>
      </c>
      <c r="BM179" s="196" t="s">
        <v>275</v>
      </c>
    </row>
    <row r="180" spans="1:65" s="2" customFormat="1" ht="21.75" customHeight="1">
      <c r="A180" s="31"/>
      <c r="B180" s="32"/>
      <c r="C180" s="184" t="s">
        <v>310</v>
      </c>
      <c r="D180" s="184" t="s">
        <v>189</v>
      </c>
      <c r="E180" s="185" t="s">
        <v>277</v>
      </c>
      <c r="F180" s="186" t="s">
        <v>278</v>
      </c>
      <c r="G180" s="187" t="s">
        <v>270</v>
      </c>
      <c r="H180" s="188">
        <v>5.005</v>
      </c>
      <c r="I180" s="189"/>
      <c r="J180" s="190">
        <f t="shared" si="10"/>
        <v>0</v>
      </c>
      <c r="K180" s="191"/>
      <c r="L180" s="36"/>
      <c r="M180" s="192" t="s">
        <v>1</v>
      </c>
      <c r="N180" s="193" t="s">
        <v>44</v>
      </c>
      <c r="O180" s="68"/>
      <c r="P180" s="194">
        <f t="shared" si="11"/>
        <v>0</v>
      </c>
      <c r="Q180" s="194">
        <v>0</v>
      </c>
      <c r="R180" s="194">
        <f t="shared" si="12"/>
        <v>0</v>
      </c>
      <c r="S180" s="194">
        <v>0</v>
      </c>
      <c r="T180" s="195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193</v>
      </c>
      <c r="AT180" s="196" t="s">
        <v>189</v>
      </c>
      <c r="AU180" s="196" t="s">
        <v>89</v>
      </c>
      <c r="AY180" s="14" t="s">
        <v>186</v>
      </c>
      <c r="BE180" s="197">
        <f t="shared" si="14"/>
        <v>0</v>
      </c>
      <c r="BF180" s="197">
        <f t="shared" si="15"/>
        <v>0</v>
      </c>
      <c r="BG180" s="197">
        <f t="shared" si="16"/>
        <v>0</v>
      </c>
      <c r="BH180" s="197">
        <f t="shared" si="17"/>
        <v>0</v>
      </c>
      <c r="BI180" s="197">
        <f t="shared" si="18"/>
        <v>0</v>
      </c>
      <c r="BJ180" s="14" t="s">
        <v>87</v>
      </c>
      <c r="BK180" s="197">
        <f t="shared" si="19"/>
        <v>0</v>
      </c>
      <c r="BL180" s="14" t="s">
        <v>193</v>
      </c>
      <c r="BM180" s="196" t="s">
        <v>279</v>
      </c>
    </row>
    <row r="181" spans="1:65" s="2" customFormat="1" ht="16.5" customHeight="1">
      <c r="A181" s="31"/>
      <c r="B181" s="32"/>
      <c r="C181" s="184" t="s">
        <v>314</v>
      </c>
      <c r="D181" s="184" t="s">
        <v>189</v>
      </c>
      <c r="E181" s="185" t="s">
        <v>280</v>
      </c>
      <c r="F181" s="186" t="s">
        <v>281</v>
      </c>
      <c r="G181" s="187" t="s">
        <v>270</v>
      </c>
      <c r="H181" s="188">
        <v>5.005</v>
      </c>
      <c r="I181" s="189"/>
      <c r="J181" s="190">
        <f t="shared" si="10"/>
        <v>0</v>
      </c>
      <c r="K181" s="191"/>
      <c r="L181" s="36"/>
      <c r="M181" s="192" t="s">
        <v>1</v>
      </c>
      <c r="N181" s="193" t="s">
        <v>44</v>
      </c>
      <c r="O181" s="68"/>
      <c r="P181" s="194">
        <f t="shared" si="11"/>
        <v>0</v>
      </c>
      <c r="Q181" s="194">
        <v>0</v>
      </c>
      <c r="R181" s="194">
        <f t="shared" si="12"/>
        <v>0</v>
      </c>
      <c r="S181" s="194">
        <v>0</v>
      </c>
      <c r="T181" s="195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193</v>
      </c>
      <c r="AT181" s="196" t="s">
        <v>189</v>
      </c>
      <c r="AU181" s="196" t="s">
        <v>89</v>
      </c>
      <c r="AY181" s="14" t="s">
        <v>186</v>
      </c>
      <c r="BE181" s="197">
        <f t="shared" si="14"/>
        <v>0</v>
      </c>
      <c r="BF181" s="197">
        <f t="shared" si="15"/>
        <v>0</v>
      </c>
      <c r="BG181" s="197">
        <f t="shared" si="16"/>
        <v>0</v>
      </c>
      <c r="BH181" s="197">
        <f t="shared" si="17"/>
        <v>0</v>
      </c>
      <c r="BI181" s="197">
        <f t="shared" si="18"/>
        <v>0</v>
      </c>
      <c r="BJ181" s="14" t="s">
        <v>87</v>
      </c>
      <c r="BK181" s="197">
        <f t="shared" si="19"/>
        <v>0</v>
      </c>
      <c r="BL181" s="14" t="s">
        <v>193</v>
      </c>
      <c r="BM181" s="196" t="s">
        <v>282</v>
      </c>
    </row>
    <row r="182" spans="1:65" s="2" customFormat="1" ht="16.5" customHeight="1">
      <c r="A182" s="31"/>
      <c r="B182" s="32"/>
      <c r="C182" s="184" t="s">
        <v>318</v>
      </c>
      <c r="D182" s="184" t="s">
        <v>189</v>
      </c>
      <c r="E182" s="185" t="s">
        <v>284</v>
      </c>
      <c r="F182" s="186" t="s">
        <v>285</v>
      </c>
      <c r="G182" s="187" t="s">
        <v>270</v>
      </c>
      <c r="H182" s="188">
        <v>95.095</v>
      </c>
      <c r="I182" s="189"/>
      <c r="J182" s="190">
        <f t="shared" si="10"/>
        <v>0</v>
      </c>
      <c r="K182" s="191"/>
      <c r="L182" s="36"/>
      <c r="M182" s="192" t="s">
        <v>1</v>
      </c>
      <c r="N182" s="193" t="s">
        <v>44</v>
      </c>
      <c r="O182" s="68"/>
      <c r="P182" s="194">
        <f t="shared" si="11"/>
        <v>0</v>
      </c>
      <c r="Q182" s="194">
        <v>0</v>
      </c>
      <c r="R182" s="194">
        <f t="shared" si="12"/>
        <v>0</v>
      </c>
      <c r="S182" s="194">
        <v>0</v>
      </c>
      <c r="T182" s="195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193</v>
      </c>
      <c r="AT182" s="196" t="s">
        <v>189</v>
      </c>
      <c r="AU182" s="196" t="s">
        <v>89</v>
      </c>
      <c r="AY182" s="14" t="s">
        <v>186</v>
      </c>
      <c r="BE182" s="197">
        <f t="shared" si="14"/>
        <v>0</v>
      </c>
      <c r="BF182" s="197">
        <f t="shared" si="15"/>
        <v>0</v>
      </c>
      <c r="BG182" s="197">
        <f t="shared" si="16"/>
        <v>0</v>
      </c>
      <c r="BH182" s="197">
        <f t="shared" si="17"/>
        <v>0</v>
      </c>
      <c r="BI182" s="197">
        <f t="shared" si="18"/>
        <v>0</v>
      </c>
      <c r="BJ182" s="14" t="s">
        <v>87</v>
      </c>
      <c r="BK182" s="197">
        <f t="shared" si="19"/>
        <v>0</v>
      </c>
      <c r="BL182" s="14" t="s">
        <v>193</v>
      </c>
      <c r="BM182" s="196" t="s">
        <v>286</v>
      </c>
    </row>
    <row r="183" spans="1:65" s="2" customFormat="1" ht="24.2" customHeight="1">
      <c r="A183" s="31"/>
      <c r="B183" s="32"/>
      <c r="C183" s="184" t="s">
        <v>322</v>
      </c>
      <c r="D183" s="184" t="s">
        <v>189</v>
      </c>
      <c r="E183" s="185" t="s">
        <v>288</v>
      </c>
      <c r="F183" s="186" t="s">
        <v>289</v>
      </c>
      <c r="G183" s="187" t="s">
        <v>270</v>
      </c>
      <c r="H183" s="188">
        <v>5.005</v>
      </c>
      <c r="I183" s="189"/>
      <c r="J183" s="190">
        <f t="shared" si="10"/>
        <v>0</v>
      </c>
      <c r="K183" s="191"/>
      <c r="L183" s="36"/>
      <c r="M183" s="192" t="s">
        <v>1</v>
      </c>
      <c r="N183" s="193" t="s">
        <v>44</v>
      </c>
      <c r="O183" s="68"/>
      <c r="P183" s="194">
        <f t="shared" si="11"/>
        <v>0</v>
      </c>
      <c r="Q183" s="194">
        <v>0</v>
      </c>
      <c r="R183" s="194">
        <f t="shared" si="12"/>
        <v>0</v>
      </c>
      <c r="S183" s="194">
        <v>0</v>
      </c>
      <c r="T183" s="195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193</v>
      </c>
      <c r="AT183" s="196" t="s">
        <v>189</v>
      </c>
      <c r="AU183" s="196" t="s">
        <v>89</v>
      </c>
      <c r="AY183" s="14" t="s">
        <v>186</v>
      </c>
      <c r="BE183" s="197">
        <f t="shared" si="14"/>
        <v>0</v>
      </c>
      <c r="BF183" s="197">
        <f t="shared" si="15"/>
        <v>0</v>
      </c>
      <c r="BG183" s="197">
        <f t="shared" si="16"/>
        <v>0</v>
      </c>
      <c r="BH183" s="197">
        <f t="shared" si="17"/>
        <v>0</v>
      </c>
      <c r="BI183" s="197">
        <f t="shared" si="18"/>
        <v>0</v>
      </c>
      <c r="BJ183" s="14" t="s">
        <v>87</v>
      </c>
      <c r="BK183" s="197">
        <f t="shared" si="19"/>
        <v>0</v>
      </c>
      <c r="BL183" s="14" t="s">
        <v>193</v>
      </c>
      <c r="BM183" s="196" t="s">
        <v>290</v>
      </c>
    </row>
    <row r="184" spans="2:63" s="12" customFormat="1" ht="22.9" customHeight="1">
      <c r="B184" s="168"/>
      <c r="C184" s="169"/>
      <c r="D184" s="170" t="s">
        <v>78</v>
      </c>
      <c r="E184" s="182" t="s">
        <v>291</v>
      </c>
      <c r="F184" s="182" t="s">
        <v>292</v>
      </c>
      <c r="G184" s="169"/>
      <c r="H184" s="169"/>
      <c r="I184" s="172"/>
      <c r="J184" s="183">
        <f>BK184</f>
        <v>0</v>
      </c>
      <c r="K184" s="169"/>
      <c r="L184" s="174"/>
      <c r="M184" s="175"/>
      <c r="N184" s="176"/>
      <c r="O184" s="176"/>
      <c r="P184" s="177">
        <f>SUM(P185:P186)</f>
        <v>0</v>
      </c>
      <c r="Q184" s="176"/>
      <c r="R184" s="177">
        <f>SUM(R185:R186)</f>
        <v>0</v>
      </c>
      <c r="S184" s="176"/>
      <c r="T184" s="178">
        <f>SUM(T185:T186)</f>
        <v>0</v>
      </c>
      <c r="AR184" s="179" t="s">
        <v>87</v>
      </c>
      <c r="AT184" s="180" t="s">
        <v>78</v>
      </c>
      <c r="AU184" s="180" t="s">
        <v>87</v>
      </c>
      <c r="AY184" s="179" t="s">
        <v>186</v>
      </c>
      <c r="BK184" s="181">
        <f>SUM(BK185:BK186)</f>
        <v>0</v>
      </c>
    </row>
    <row r="185" spans="1:65" s="2" customFormat="1" ht="16.5" customHeight="1">
      <c r="A185" s="31"/>
      <c r="B185" s="32"/>
      <c r="C185" s="184" t="s">
        <v>326</v>
      </c>
      <c r="D185" s="184" t="s">
        <v>189</v>
      </c>
      <c r="E185" s="185" t="s">
        <v>294</v>
      </c>
      <c r="F185" s="186" t="s">
        <v>295</v>
      </c>
      <c r="G185" s="187" t="s">
        <v>270</v>
      </c>
      <c r="H185" s="188">
        <v>11.029</v>
      </c>
      <c r="I185" s="189"/>
      <c r="J185" s="190">
        <f>ROUND(I185*H185,1)</f>
        <v>0</v>
      </c>
      <c r="K185" s="191"/>
      <c r="L185" s="36"/>
      <c r="M185" s="192" t="s">
        <v>1</v>
      </c>
      <c r="N185" s="193" t="s">
        <v>44</v>
      </c>
      <c r="O185" s="68"/>
      <c r="P185" s="194">
        <f>O185*H185</f>
        <v>0</v>
      </c>
      <c r="Q185" s="194">
        <v>0</v>
      </c>
      <c r="R185" s="194">
        <f>Q185*H185</f>
        <v>0</v>
      </c>
      <c r="S185" s="194">
        <v>0</v>
      </c>
      <c r="T185" s="19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193</v>
      </c>
      <c r="AT185" s="196" t="s">
        <v>189</v>
      </c>
      <c r="AU185" s="196" t="s">
        <v>89</v>
      </c>
      <c r="AY185" s="14" t="s">
        <v>186</v>
      </c>
      <c r="BE185" s="197">
        <f>IF(N185="základní",J185,0)</f>
        <v>0</v>
      </c>
      <c r="BF185" s="197">
        <f>IF(N185="snížená",J185,0)</f>
        <v>0</v>
      </c>
      <c r="BG185" s="197">
        <f>IF(N185="zákl. přenesená",J185,0)</f>
        <v>0</v>
      </c>
      <c r="BH185" s="197">
        <f>IF(N185="sníž. přenesená",J185,0)</f>
        <v>0</v>
      </c>
      <c r="BI185" s="197">
        <f>IF(N185="nulová",J185,0)</f>
        <v>0</v>
      </c>
      <c r="BJ185" s="14" t="s">
        <v>87</v>
      </c>
      <c r="BK185" s="197">
        <f>ROUND(I185*H185,1)</f>
        <v>0</v>
      </c>
      <c r="BL185" s="14" t="s">
        <v>193</v>
      </c>
      <c r="BM185" s="196" t="s">
        <v>296</v>
      </c>
    </row>
    <row r="186" spans="1:65" s="2" customFormat="1" ht="16.5" customHeight="1">
      <c r="A186" s="31"/>
      <c r="B186" s="32"/>
      <c r="C186" s="184" t="s">
        <v>330</v>
      </c>
      <c r="D186" s="184" t="s">
        <v>189</v>
      </c>
      <c r="E186" s="185" t="s">
        <v>298</v>
      </c>
      <c r="F186" s="186" t="s">
        <v>299</v>
      </c>
      <c r="G186" s="187" t="s">
        <v>270</v>
      </c>
      <c r="H186" s="188">
        <v>11.029</v>
      </c>
      <c r="I186" s="189"/>
      <c r="J186" s="190">
        <f>ROUND(I186*H186,1)</f>
        <v>0</v>
      </c>
      <c r="K186" s="191"/>
      <c r="L186" s="36"/>
      <c r="M186" s="192" t="s">
        <v>1</v>
      </c>
      <c r="N186" s="193" t="s">
        <v>44</v>
      </c>
      <c r="O186" s="68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193</v>
      </c>
      <c r="AT186" s="196" t="s">
        <v>189</v>
      </c>
      <c r="AU186" s="196" t="s">
        <v>89</v>
      </c>
      <c r="AY186" s="14" t="s">
        <v>186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4" t="s">
        <v>87</v>
      </c>
      <c r="BK186" s="197">
        <f>ROUND(I186*H186,1)</f>
        <v>0</v>
      </c>
      <c r="BL186" s="14" t="s">
        <v>193</v>
      </c>
      <c r="BM186" s="196" t="s">
        <v>300</v>
      </c>
    </row>
    <row r="187" spans="2:63" s="12" customFormat="1" ht="25.9" customHeight="1">
      <c r="B187" s="168"/>
      <c r="C187" s="169"/>
      <c r="D187" s="170" t="s">
        <v>78</v>
      </c>
      <c r="E187" s="171" t="s">
        <v>301</v>
      </c>
      <c r="F187" s="171" t="s">
        <v>302</v>
      </c>
      <c r="G187" s="169"/>
      <c r="H187" s="169"/>
      <c r="I187" s="172"/>
      <c r="J187" s="173">
        <f>BK187</f>
        <v>0</v>
      </c>
      <c r="K187" s="169"/>
      <c r="L187" s="174"/>
      <c r="M187" s="175"/>
      <c r="N187" s="176"/>
      <c r="O187" s="176"/>
      <c r="P187" s="177">
        <f>P188+P200+P216+P225+P234+P243+P252+P257+P260+P275+P278+P281+P295+P302+P310</f>
        <v>0</v>
      </c>
      <c r="Q187" s="176"/>
      <c r="R187" s="177">
        <f>R188+R200+R216+R225+R234+R243+R252+R257+R260+R275+R278+R281+R295+R302+R310</f>
        <v>2.2732910000000004</v>
      </c>
      <c r="S187" s="176"/>
      <c r="T187" s="178">
        <f>T188+T200+T216+T225+T234+T243+T252+T257+T260+T275+T278+T281+T295+T302+T310</f>
        <v>1.5274190000000003</v>
      </c>
      <c r="AR187" s="179" t="s">
        <v>89</v>
      </c>
      <c r="AT187" s="180" t="s">
        <v>78</v>
      </c>
      <c r="AU187" s="180" t="s">
        <v>79</v>
      </c>
      <c r="AY187" s="179" t="s">
        <v>186</v>
      </c>
      <c r="BK187" s="181">
        <f>BK188+BK200+BK216+BK225+BK234+BK243+BK252+BK257+BK260+BK275+BK278+BK281+BK295+BK302+BK310</f>
        <v>0</v>
      </c>
    </row>
    <row r="188" spans="2:63" s="12" customFormat="1" ht="22.9" customHeight="1">
      <c r="B188" s="168"/>
      <c r="C188" s="169"/>
      <c r="D188" s="170" t="s">
        <v>78</v>
      </c>
      <c r="E188" s="182" t="s">
        <v>303</v>
      </c>
      <c r="F188" s="182" t="s">
        <v>304</v>
      </c>
      <c r="G188" s="169"/>
      <c r="H188" s="169"/>
      <c r="I188" s="172"/>
      <c r="J188" s="183">
        <f>BK188</f>
        <v>0</v>
      </c>
      <c r="K188" s="169"/>
      <c r="L188" s="174"/>
      <c r="M188" s="175"/>
      <c r="N188" s="176"/>
      <c r="O188" s="176"/>
      <c r="P188" s="177">
        <f>SUM(P189:P199)</f>
        <v>0</v>
      </c>
      <c r="Q188" s="176"/>
      <c r="R188" s="177">
        <f>SUM(R189:R199)</f>
        <v>0.008660000000000001</v>
      </c>
      <c r="S188" s="176"/>
      <c r="T188" s="178">
        <f>SUM(T189:T199)</f>
        <v>0.08951999999999999</v>
      </c>
      <c r="AR188" s="179" t="s">
        <v>89</v>
      </c>
      <c r="AT188" s="180" t="s">
        <v>78</v>
      </c>
      <c r="AU188" s="180" t="s">
        <v>87</v>
      </c>
      <c r="AY188" s="179" t="s">
        <v>186</v>
      </c>
      <c r="BK188" s="181">
        <f>SUM(BK189:BK199)</f>
        <v>0</v>
      </c>
    </row>
    <row r="189" spans="1:65" s="2" customFormat="1" ht="16.5" customHeight="1">
      <c r="A189" s="31"/>
      <c r="B189" s="32"/>
      <c r="C189" s="184" t="s">
        <v>334</v>
      </c>
      <c r="D189" s="184" t="s">
        <v>189</v>
      </c>
      <c r="E189" s="185" t="s">
        <v>306</v>
      </c>
      <c r="F189" s="186" t="s">
        <v>307</v>
      </c>
      <c r="G189" s="187" t="s">
        <v>308</v>
      </c>
      <c r="H189" s="188">
        <v>6</v>
      </c>
      <c r="I189" s="189"/>
      <c r="J189" s="190">
        <f aca="true" t="shared" si="20" ref="J189:J199">ROUND(I189*H189,1)</f>
        <v>0</v>
      </c>
      <c r="K189" s="191"/>
      <c r="L189" s="36"/>
      <c r="M189" s="192" t="s">
        <v>1</v>
      </c>
      <c r="N189" s="193" t="s">
        <v>44</v>
      </c>
      <c r="O189" s="68"/>
      <c r="P189" s="194">
        <f aca="true" t="shared" si="21" ref="P189:P199">O189*H189</f>
        <v>0</v>
      </c>
      <c r="Q189" s="194">
        <v>0</v>
      </c>
      <c r="R189" s="194">
        <f aca="true" t="shared" si="22" ref="R189:R199">Q189*H189</f>
        <v>0</v>
      </c>
      <c r="S189" s="194">
        <v>0.01492</v>
      </c>
      <c r="T189" s="195">
        <f aca="true" t="shared" si="23" ref="T189:T199">S189*H189</f>
        <v>0.08951999999999999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256</v>
      </c>
      <c r="AT189" s="196" t="s">
        <v>189</v>
      </c>
      <c r="AU189" s="196" t="s">
        <v>89</v>
      </c>
      <c r="AY189" s="14" t="s">
        <v>186</v>
      </c>
      <c r="BE189" s="197">
        <f aca="true" t="shared" si="24" ref="BE189:BE199">IF(N189="základní",J189,0)</f>
        <v>0</v>
      </c>
      <c r="BF189" s="197">
        <f aca="true" t="shared" si="25" ref="BF189:BF199">IF(N189="snížená",J189,0)</f>
        <v>0</v>
      </c>
      <c r="BG189" s="197">
        <f aca="true" t="shared" si="26" ref="BG189:BG199">IF(N189="zákl. přenesená",J189,0)</f>
        <v>0</v>
      </c>
      <c r="BH189" s="197">
        <f aca="true" t="shared" si="27" ref="BH189:BH199">IF(N189="sníž. přenesená",J189,0)</f>
        <v>0</v>
      </c>
      <c r="BI189" s="197">
        <f aca="true" t="shared" si="28" ref="BI189:BI199">IF(N189="nulová",J189,0)</f>
        <v>0</v>
      </c>
      <c r="BJ189" s="14" t="s">
        <v>87</v>
      </c>
      <c r="BK189" s="197">
        <f aca="true" t="shared" si="29" ref="BK189:BK199">ROUND(I189*H189,1)</f>
        <v>0</v>
      </c>
      <c r="BL189" s="14" t="s">
        <v>256</v>
      </c>
      <c r="BM189" s="196" t="s">
        <v>309</v>
      </c>
    </row>
    <row r="190" spans="1:65" s="2" customFormat="1" ht="16.5" customHeight="1">
      <c r="A190" s="31"/>
      <c r="B190" s="32"/>
      <c r="C190" s="184" t="s">
        <v>338</v>
      </c>
      <c r="D190" s="184" t="s">
        <v>189</v>
      </c>
      <c r="E190" s="185" t="s">
        <v>311</v>
      </c>
      <c r="F190" s="186" t="s">
        <v>312</v>
      </c>
      <c r="G190" s="187" t="s">
        <v>192</v>
      </c>
      <c r="H190" s="188">
        <v>1</v>
      </c>
      <c r="I190" s="189"/>
      <c r="J190" s="190">
        <f t="shared" si="20"/>
        <v>0</v>
      </c>
      <c r="K190" s="191"/>
      <c r="L190" s="36"/>
      <c r="M190" s="192" t="s">
        <v>1</v>
      </c>
      <c r="N190" s="193" t="s">
        <v>44</v>
      </c>
      <c r="O190" s="68"/>
      <c r="P190" s="194">
        <f t="shared" si="21"/>
        <v>0</v>
      </c>
      <c r="Q190" s="194">
        <v>0.0005</v>
      </c>
      <c r="R190" s="194">
        <f t="shared" si="22"/>
        <v>0.0005</v>
      </c>
      <c r="S190" s="194">
        <v>0</v>
      </c>
      <c r="T190" s="195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256</v>
      </c>
      <c r="AT190" s="196" t="s">
        <v>189</v>
      </c>
      <c r="AU190" s="196" t="s">
        <v>89</v>
      </c>
      <c r="AY190" s="14" t="s">
        <v>186</v>
      </c>
      <c r="BE190" s="197">
        <f t="shared" si="24"/>
        <v>0</v>
      </c>
      <c r="BF190" s="197">
        <f t="shared" si="25"/>
        <v>0</v>
      </c>
      <c r="BG190" s="197">
        <f t="shared" si="26"/>
        <v>0</v>
      </c>
      <c r="BH190" s="197">
        <f t="shared" si="27"/>
        <v>0</v>
      </c>
      <c r="BI190" s="197">
        <f t="shared" si="28"/>
        <v>0</v>
      </c>
      <c r="BJ190" s="14" t="s">
        <v>87</v>
      </c>
      <c r="BK190" s="197">
        <f t="shared" si="29"/>
        <v>0</v>
      </c>
      <c r="BL190" s="14" t="s">
        <v>256</v>
      </c>
      <c r="BM190" s="196" t="s">
        <v>313</v>
      </c>
    </row>
    <row r="191" spans="1:65" s="2" customFormat="1" ht="16.5" customHeight="1">
      <c r="A191" s="31"/>
      <c r="B191" s="32"/>
      <c r="C191" s="184" t="s">
        <v>342</v>
      </c>
      <c r="D191" s="184" t="s">
        <v>189</v>
      </c>
      <c r="E191" s="185" t="s">
        <v>315</v>
      </c>
      <c r="F191" s="186" t="s">
        <v>316</v>
      </c>
      <c r="G191" s="187" t="s">
        <v>192</v>
      </c>
      <c r="H191" s="188">
        <v>1</v>
      </c>
      <c r="I191" s="189"/>
      <c r="J191" s="190">
        <f t="shared" si="20"/>
        <v>0</v>
      </c>
      <c r="K191" s="191"/>
      <c r="L191" s="36"/>
      <c r="M191" s="192" t="s">
        <v>1</v>
      </c>
      <c r="N191" s="193" t="s">
        <v>44</v>
      </c>
      <c r="O191" s="68"/>
      <c r="P191" s="194">
        <f t="shared" si="21"/>
        <v>0</v>
      </c>
      <c r="Q191" s="194">
        <v>0.00031</v>
      </c>
      <c r="R191" s="194">
        <f t="shared" si="22"/>
        <v>0.00031</v>
      </c>
      <c r="S191" s="194">
        <v>0</v>
      </c>
      <c r="T191" s="195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256</v>
      </c>
      <c r="AT191" s="196" t="s">
        <v>189</v>
      </c>
      <c r="AU191" s="196" t="s">
        <v>89</v>
      </c>
      <c r="AY191" s="14" t="s">
        <v>186</v>
      </c>
      <c r="BE191" s="197">
        <f t="shared" si="24"/>
        <v>0</v>
      </c>
      <c r="BF191" s="197">
        <f t="shared" si="25"/>
        <v>0</v>
      </c>
      <c r="BG191" s="197">
        <f t="shared" si="26"/>
        <v>0</v>
      </c>
      <c r="BH191" s="197">
        <f t="shared" si="27"/>
        <v>0</v>
      </c>
      <c r="BI191" s="197">
        <f t="shared" si="28"/>
        <v>0</v>
      </c>
      <c r="BJ191" s="14" t="s">
        <v>87</v>
      </c>
      <c r="BK191" s="197">
        <f t="shared" si="29"/>
        <v>0</v>
      </c>
      <c r="BL191" s="14" t="s">
        <v>256</v>
      </c>
      <c r="BM191" s="196" t="s">
        <v>317</v>
      </c>
    </row>
    <row r="192" spans="1:65" s="2" customFormat="1" ht="16.5" customHeight="1">
      <c r="A192" s="31"/>
      <c r="B192" s="32"/>
      <c r="C192" s="184" t="s">
        <v>346</v>
      </c>
      <c r="D192" s="184" t="s">
        <v>189</v>
      </c>
      <c r="E192" s="185" t="s">
        <v>323</v>
      </c>
      <c r="F192" s="186" t="s">
        <v>882</v>
      </c>
      <c r="G192" s="187" t="s">
        <v>308</v>
      </c>
      <c r="H192" s="188">
        <v>16</v>
      </c>
      <c r="I192" s="189"/>
      <c r="J192" s="190">
        <f t="shared" si="20"/>
        <v>0</v>
      </c>
      <c r="K192" s="191"/>
      <c r="L192" s="36"/>
      <c r="M192" s="192" t="s">
        <v>1</v>
      </c>
      <c r="N192" s="193" t="s">
        <v>44</v>
      </c>
      <c r="O192" s="68"/>
      <c r="P192" s="194">
        <f t="shared" si="21"/>
        <v>0</v>
      </c>
      <c r="Q192" s="194">
        <v>0.00048</v>
      </c>
      <c r="R192" s="194">
        <f t="shared" si="22"/>
        <v>0.00768</v>
      </c>
      <c r="S192" s="194">
        <v>0</v>
      </c>
      <c r="T192" s="195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256</v>
      </c>
      <c r="AT192" s="196" t="s">
        <v>189</v>
      </c>
      <c r="AU192" s="196" t="s">
        <v>89</v>
      </c>
      <c r="AY192" s="14" t="s">
        <v>186</v>
      </c>
      <c r="BE192" s="197">
        <f t="shared" si="24"/>
        <v>0</v>
      </c>
      <c r="BF192" s="197">
        <f t="shared" si="25"/>
        <v>0</v>
      </c>
      <c r="BG192" s="197">
        <f t="shared" si="26"/>
        <v>0</v>
      </c>
      <c r="BH192" s="197">
        <f t="shared" si="27"/>
        <v>0</v>
      </c>
      <c r="BI192" s="197">
        <f t="shared" si="28"/>
        <v>0</v>
      </c>
      <c r="BJ192" s="14" t="s">
        <v>87</v>
      </c>
      <c r="BK192" s="197">
        <f t="shared" si="29"/>
        <v>0</v>
      </c>
      <c r="BL192" s="14" t="s">
        <v>256</v>
      </c>
      <c r="BM192" s="196" t="s">
        <v>883</v>
      </c>
    </row>
    <row r="193" spans="1:65" s="2" customFormat="1" ht="16.5" customHeight="1">
      <c r="A193" s="31"/>
      <c r="B193" s="32"/>
      <c r="C193" s="184" t="s">
        <v>350</v>
      </c>
      <c r="D193" s="184" t="s">
        <v>189</v>
      </c>
      <c r="E193" s="185" t="s">
        <v>339</v>
      </c>
      <c r="F193" s="186" t="s">
        <v>340</v>
      </c>
      <c r="G193" s="187" t="s">
        <v>192</v>
      </c>
      <c r="H193" s="188">
        <v>3</v>
      </c>
      <c r="I193" s="189"/>
      <c r="J193" s="190">
        <f t="shared" si="20"/>
        <v>0</v>
      </c>
      <c r="K193" s="191"/>
      <c r="L193" s="36"/>
      <c r="M193" s="192" t="s">
        <v>1</v>
      </c>
      <c r="N193" s="193" t="s">
        <v>44</v>
      </c>
      <c r="O193" s="68"/>
      <c r="P193" s="194">
        <f t="shared" si="21"/>
        <v>0</v>
      </c>
      <c r="Q193" s="194">
        <v>0</v>
      </c>
      <c r="R193" s="194">
        <f t="shared" si="22"/>
        <v>0</v>
      </c>
      <c r="S193" s="194">
        <v>0</v>
      </c>
      <c r="T193" s="195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256</v>
      </c>
      <c r="AT193" s="196" t="s">
        <v>189</v>
      </c>
      <c r="AU193" s="196" t="s">
        <v>89</v>
      </c>
      <c r="AY193" s="14" t="s">
        <v>186</v>
      </c>
      <c r="BE193" s="197">
        <f t="shared" si="24"/>
        <v>0</v>
      </c>
      <c r="BF193" s="197">
        <f t="shared" si="25"/>
        <v>0</v>
      </c>
      <c r="BG193" s="197">
        <f t="shared" si="26"/>
        <v>0</v>
      </c>
      <c r="BH193" s="197">
        <f t="shared" si="27"/>
        <v>0</v>
      </c>
      <c r="BI193" s="197">
        <f t="shared" si="28"/>
        <v>0</v>
      </c>
      <c r="BJ193" s="14" t="s">
        <v>87</v>
      </c>
      <c r="BK193" s="197">
        <f t="shared" si="29"/>
        <v>0</v>
      </c>
      <c r="BL193" s="14" t="s">
        <v>256</v>
      </c>
      <c r="BM193" s="196" t="s">
        <v>341</v>
      </c>
    </row>
    <row r="194" spans="1:65" s="2" customFormat="1" ht="16.5" customHeight="1">
      <c r="A194" s="31"/>
      <c r="B194" s="32"/>
      <c r="C194" s="184" t="s">
        <v>354</v>
      </c>
      <c r="D194" s="184" t="s">
        <v>189</v>
      </c>
      <c r="E194" s="185" t="s">
        <v>1085</v>
      </c>
      <c r="F194" s="186" t="s">
        <v>1086</v>
      </c>
      <c r="G194" s="187" t="s">
        <v>192</v>
      </c>
      <c r="H194" s="188">
        <v>2</v>
      </c>
      <c r="I194" s="189"/>
      <c r="J194" s="190">
        <f t="shared" si="20"/>
        <v>0</v>
      </c>
      <c r="K194" s="191"/>
      <c r="L194" s="36"/>
      <c r="M194" s="192" t="s">
        <v>1</v>
      </c>
      <c r="N194" s="193" t="s">
        <v>44</v>
      </c>
      <c r="O194" s="68"/>
      <c r="P194" s="194">
        <f t="shared" si="21"/>
        <v>0</v>
      </c>
      <c r="Q194" s="194">
        <v>0</v>
      </c>
      <c r="R194" s="194">
        <f t="shared" si="22"/>
        <v>0</v>
      </c>
      <c r="S194" s="194">
        <v>0</v>
      </c>
      <c r="T194" s="195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256</v>
      </c>
      <c r="AT194" s="196" t="s">
        <v>189</v>
      </c>
      <c r="AU194" s="196" t="s">
        <v>89</v>
      </c>
      <c r="AY194" s="14" t="s">
        <v>186</v>
      </c>
      <c r="BE194" s="197">
        <f t="shared" si="24"/>
        <v>0</v>
      </c>
      <c r="BF194" s="197">
        <f t="shared" si="25"/>
        <v>0</v>
      </c>
      <c r="BG194" s="197">
        <f t="shared" si="26"/>
        <v>0</v>
      </c>
      <c r="BH194" s="197">
        <f t="shared" si="27"/>
        <v>0</v>
      </c>
      <c r="BI194" s="197">
        <f t="shared" si="28"/>
        <v>0</v>
      </c>
      <c r="BJ194" s="14" t="s">
        <v>87</v>
      </c>
      <c r="BK194" s="197">
        <f t="shared" si="29"/>
        <v>0</v>
      </c>
      <c r="BL194" s="14" t="s">
        <v>256</v>
      </c>
      <c r="BM194" s="196" t="s">
        <v>1087</v>
      </c>
    </row>
    <row r="195" spans="1:65" s="2" customFormat="1" ht="16.5" customHeight="1">
      <c r="A195" s="31"/>
      <c r="B195" s="32"/>
      <c r="C195" s="184" t="s">
        <v>358</v>
      </c>
      <c r="D195" s="184" t="s">
        <v>189</v>
      </c>
      <c r="E195" s="185" t="s">
        <v>343</v>
      </c>
      <c r="F195" s="186" t="s">
        <v>344</v>
      </c>
      <c r="G195" s="187" t="s">
        <v>192</v>
      </c>
      <c r="H195" s="188">
        <v>1</v>
      </c>
      <c r="I195" s="189"/>
      <c r="J195" s="190">
        <f t="shared" si="20"/>
        <v>0</v>
      </c>
      <c r="K195" s="191"/>
      <c r="L195" s="36"/>
      <c r="M195" s="192" t="s">
        <v>1</v>
      </c>
      <c r="N195" s="193" t="s">
        <v>44</v>
      </c>
      <c r="O195" s="68"/>
      <c r="P195" s="194">
        <f t="shared" si="21"/>
        <v>0</v>
      </c>
      <c r="Q195" s="194">
        <v>0.00017</v>
      </c>
      <c r="R195" s="194">
        <f t="shared" si="22"/>
        <v>0.00017</v>
      </c>
      <c r="S195" s="194">
        <v>0</v>
      </c>
      <c r="T195" s="195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256</v>
      </c>
      <c r="AT195" s="196" t="s">
        <v>189</v>
      </c>
      <c r="AU195" s="196" t="s">
        <v>89</v>
      </c>
      <c r="AY195" s="14" t="s">
        <v>186</v>
      </c>
      <c r="BE195" s="197">
        <f t="shared" si="24"/>
        <v>0</v>
      </c>
      <c r="BF195" s="197">
        <f t="shared" si="25"/>
        <v>0</v>
      </c>
      <c r="BG195" s="197">
        <f t="shared" si="26"/>
        <v>0</v>
      </c>
      <c r="BH195" s="197">
        <f t="shared" si="27"/>
        <v>0</v>
      </c>
      <c r="BI195" s="197">
        <f t="shared" si="28"/>
        <v>0</v>
      </c>
      <c r="BJ195" s="14" t="s">
        <v>87</v>
      </c>
      <c r="BK195" s="197">
        <f t="shared" si="29"/>
        <v>0</v>
      </c>
      <c r="BL195" s="14" t="s">
        <v>256</v>
      </c>
      <c r="BM195" s="196" t="s">
        <v>345</v>
      </c>
    </row>
    <row r="196" spans="1:65" s="2" customFormat="1" ht="16.5" customHeight="1">
      <c r="A196" s="31"/>
      <c r="B196" s="32"/>
      <c r="C196" s="184" t="s">
        <v>364</v>
      </c>
      <c r="D196" s="184" t="s">
        <v>189</v>
      </c>
      <c r="E196" s="185" t="s">
        <v>347</v>
      </c>
      <c r="F196" s="186" t="s">
        <v>348</v>
      </c>
      <c r="G196" s="187" t="s">
        <v>308</v>
      </c>
      <c r="H196" s="188">
        <v>16</v>
      </c>
      <c r="I196" s="189"/>
      <c r="J196" s="190">
        <f t="shared" si="20"/>
        <v>0</v>
      </c>
      <c r="K196" s="191"/>
      <c r="L196" s="36"/>
      <c r="M196" s="192" t="s">
        <v>1</v>
      </c>
      <c r="N196" s="193" t="s">
        <v>44</v>
      </c>
      <c r="O196" s="68"/>
      <c r="P196" s="194">
        <f t="shared" si="21"/>
        <v>0</v>
      </c>
      <c r="Q196" s="194">
        <v>0</v>
      </c>
      <c r="R196" s="194">
        <f t="shared" si="22"/>
        <v>0</v>
      </c>
      <c r="S196" s="194">
        <v>0</v>
      </c>
      <c r="T196" s="195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256</v>
      </c>
      <c r="AT196" s="196" t="s">
        <v>189</v>
      </c>
      <c r="AU196" s="196" t="s">
        <v>89</v>
      </c>
      <c r="AY196" s="14" t="s">
        <v>186</v>
      </c>
      <c r="BE196" s="197">
        <f t="shared" si="24"/>
        <v>0</v>
      </c>
      <c r="BF196" s="197">
        <f t="shared" si="25"/>
        <v>0</v>
      </c>
      <c r="BG196" s="197">
        <f t="shared" si="26"/>
        <v>0</v>
      </c>
      <c r="BH196" s="197">
        <f t="shared" si="27"/>
        <v>0</v>
      </c>
      <c r="BI196" s="197">
        <f t="shared" si="28"/>
        <v>0</v>
      </c>
      <c r="BJ196" s="14" t="s">
        <v>87</v>
      </c>
      <c r="BK196" s="197">
        <f t="shared" si="29"/>
        <v>0</v>
      </c>
      <c r="BL196" s="14" t="s">
        <v>256</v>
      </c>
      <c r="BM196" s="196" t="s">
        <v>349</v>
      </c>
    </row>
    <row r="197" spans="1:65" s="2" customFormat="1" ht="16.5" customHeight="1">
      <c r="A197" s="31"/>
      <c r="B197" s="32"/>
      <c r="C197" s="184" t="s">
        <v>368</v>
      </c>
      <c r="D197" s="184" t="s">
        <v>189</v>
      </c>
      <c r="E197" s="185" t="s">
        <v>351</v>
      </c>
      <c r="F197" s="186" t="s">
        <v>352</v>
      </c>
      <c r="G197" s="187" t="s">
        <v>270</v>
      </c>
      <c r="H197" s="188">
        <v>0.009</v>
      </c>
      <c r="I197" s="189"/>
      <c r="J197" s="190">
        <f t="shared" si="20"/>
        <v>0</v>
      </c>
      <c r="K197" s="191"/>
      <c r="L197" s="36"/>
      <c r="M197" s="192" t="s">
        <v>1</v>
      </c>
      <c r="N197" s="193" t="s">
        <v>44</v>
      </c>
      <c r="O197" s="68"/>
      <c r="P197" s="194">
        <f t="shared" si="21"/>
        <v>0</v>
      </c>
      <c r="Q197" s="194">
        <v>0</v>
      </c>
      <c r="R197" s="194">
        <f t="shared" si="22"/>
        <v>0</v>
      </c>
      <c r="S197" s="194">
        <v>0</v>
      </c>
      <c r="T197" s="195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256</v>
      </c>
      <c r="AT197" s="196" t="s">
        <v>189</v>
      </c>
      <c r="AU197" s="196" t="s">
        <v>89</v>
      </c>
      <c r="AY197" s="14" t="s">
        <v>186</v>
      </c>
      <c r="BE197" s="197">
        <f t="shared" si="24"/>
        <v>0</v>
      </c>
      <c r="BF197" s="197">
        <f t="shared" si="25"/>
        <v>0</v>
      </c>
      <c r="BG197" s="197">
        <f t="shared" si="26"/>
        <v>0</v>
      </c>
      <c r="BH197" s="197">
        <f t="shared" si="27"/>
        <v>0</v>
      </c>
      <c r="BI197" s="197">
        <f t="shared" si="28"/>
        <v>0</v>
      </c>
      <c r="BJ197" s="14" t="s">
        <v>87</v>
      </c>
      <c r="BK197" s="197">
        <f t="shared" si="29"/>
        <v>0</v>
      </c>
      <c r="BL197" s="14" t="s">
        <v>256</v>
      </c>
      <c r="BM197" s="196" t="s">
        <v>353</v>
      </c>
    </row>
    <row r="198" spans="1:65" s="2" customFormat="1" ht="16.5" customHeight="1">
      <c r="A198" s="31"/>
      <c r="B198" s="32"/>
      <c r="C198" s="184" t="s">
        <v>373</v>
      </c>
      <c r="D198" s="184" t="s">
        <v>189</v>
      </c>
      <c r="E198" s="185" t="s">
        <v>355</v>
      </c>
      <c r="F198" s="186" t="s">
        <v>356</v>
      </c>
      <c r="G198" s="187" t="s">
        <v>270</v>
      </c>
      <c r="H198" s="188">
        <v>0.009</v>
      </c>
      <c r="I198" s="189"/>
      <c r="J198" s="190">
        <f t="shared" si="20"/>
        <v>0</v>
      </c>
      <c r="K198" s="191"/>
      <c r="L198" s="36"/>
      <c r="M198" s="192" t="s">
        <v>1</v>
      </c>
      <c r="N198" s="193" t="s">
        <v>44</v>
      </c>
      <c r="O198" s="68"/>
      <c r="P198" s="194">
        <f t="shared" si="21"/>
        <v>0</v>
      </c>
      <c r="Q198" s="194">
        <v>0</v>
      </c>
      <c r="R198" s="194">
        <f t="shared" si="22"/>
        <v>0</v>
      </c>
      <c r="S198" s="194">
        <v>0</v>
      </c>
      <c r="T198" s="195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256</v>
      </c>
      <c r="AT198" s="196" t="s">
        <v>189</v>
      </c>
      <c r="AU198" s="196" t="s">
        <v>89</v>
      </c>
      <c r="AY198" s="14" t="s">
        <v>186</v>
      </c>
      <c r="BE198" s="197">
        <f t="shared" si="24"/>
        <v>0</v>
      </c>
      <c r="BF198" s="197">
        <f t="shared" si="25"/>
        <v>0</v>
      </c>
      <c r="BG198" s="197">
        <f t="shared" si="26"/>
        <v>0</v>
      </c>
      <c r="BH198" s="197">
        <f t="shared" si="27"/>
        <v>0</v>
      </c>
      <c r="BI198" s="197">
        <f t="shared" si="28"/>
        <v>0</v>
      </c>
      <c r="BJ198" s="14" t="s">
        <v>87</v>
      </c>
      <c r="BK198" s="197">
        <f t="shared" si="29"/>
        <v>0</v>
      </c>
      <c r="BL198" s="14" t="s">
        <v>256</v>
      </c>
      <c r="BM198" s="196" t="s">
        <v>357</v>
      </c>
    </row>
    <row r="199" spans="1:65" s="2" customFormat="1" ht="16.5" customHeight="1">
      <c r="A199" s="31"/>
      <c r="B199" s="32"/>
      <c r="C199" s="184" t="s">
        <v>377</v>
      </c>
      <c r="D199" s="184" t="s">
        <v>189</v>
      </c>
      <c r="E199" s="185" t="s">
        <v>359</v>
      </c>
      <c r="F199" s="186" t="s">
        <v>360</v>
      </c>
      <c r="G199" s="187" t="s">
        <v>270</v>
      </c>
      <c r="H199" s="188">
        <v>0.009</v>
      </c>
      <c r="I199" s="189"/>
      <c r="J199" s="190">
        <f t="shared" si="20"/>
        <v>0</v>
      </c>
      <c r="K199" s="191"/>
      <c r="L199" s="36"/>
      <c r="M199" s="192" t="s">
        <v>1</v>
      </c>
      <c r="N199" s="193" t="s">
        <v>44</v>
      </c>
      <c r="O199" s="68"/>
      <c r="P199" s="194">
        <f t="shared" si="21"/>
        <v>0</v>
      </c>
      <c r="Q199" s="194">
        <v>0</v>
      </c>
      <c r="R199" s="194">
        <f t="shared" si="22"/>
        <v>0</v>
      </c>
      <c r="S199" s="194">
        <v>0</v>
      </c>
      <c r="T199" s="195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256</v>
      </c>
      <c r="AT199" s="196" t="s">
        <v>189</v>
      </c>
      <c r="AU199" s="196" t="s">
        <v>89</v>
      </c>
      <c r="AY199" s="14" t="s">
        <v>186</v>
      </c>
      <c r="BE199" s="197">
        <f t="shared" si="24"/>
        <v>0</v>
      </c>
      <c r="BF199" s="197">
        <f t="shared" si="25"/>
        <v>0</v>
      </c>
      <c r="BG199" s="197">
        <f t="shared" si="26"/>
        <v>0</v>
      </c>
      <c r="BH199" s="197">
        <f t="shared" si="27"/>
        <v>0</v>
      </c>
      <c r="BI199" s="197">
        <f t="shared" si="28"/>
        <v>0</v>
      </c>
      <c r="BJ199" s="14" t="s">
        <v>87</v>
      </c>
      <c r="BK199" s="197">
        <f t="shared" si="29"/>
        <v>0</v>
      </c>
      <c r="BL199" s="14" t="s">
        <v>256</v>
      </c>
      <c r="BM199" s="196" t="s">
        <v>361</v>
      </c>
    </row>
    <row r="200" spans="2:63" s="12" customFormat="1" ht="22.9" customHeight="1">
      <c r="B200" s="168"/>
      <c r="C200" s="169"/>
      <c r="D200" s="170" t="s">
        <v>78</v>
      </c>
      <c r="E200" s="182" t="s">
        <v>362</v>
      </c>
      <c r="F200" s="182" t="s">
        <v>363</v>
      </c>
      <c r="G200" s="169"/>
      <c r="H200" s="169"/>
      <c r="I200" s="172"/>
      <c r="J200" s="183">
        <f>BK200</f>
        <v>0</v>
      </c>
      <c r="K200" s="169"/>
      <c r="L200" s="174"/>
      <c r="M200" s="175"/>
      <c r="N200" s="176"/>
      <c r="O200" s="176"/>
      <c r="P200" s="177">
        <f>SUM(P201:P215)</f>
        <v>0</v>
      </c>
      <c r="Q200" s="176"/>
      <c r="R200" s="177">
        <f>SUM(R201:R215)</f>
        <v>0.03457999999999999</v>
      </c>
      <c r="S200" s="176"/>
      <c r="T200" s="178">
        <f>SUM(T201:T215)</f>
        <v>0.02609</v>
      </c>
      <c r="AR200" s="179" t="s">
        <v>89</v>
      </c>
      <c r="AT200" s="180" t="s">
        <v>78</v>
      </c>
      <c r="AU200" s="180" t="s">
        <v>87</v>
      </c>
      <c r="AY200" s="179" t="s">
        <v>186</v>
      </c>
      <c r="BK200" s="181">
        <f>SUM(BK201:BK215)</f>
        <v>0</v>
      </c>
    </row>
    <row r="201" spans="1:65" s="2" customFormat="1" ht="16.5" customHeight="1">
      <c r="A201" s="31"/>
      <c r="B201" s="32"/>
      <c r="C201" s="184" t="s">
        <v>381</v>
      </c>
      <c r="D201" s="184" t="s">
        <v>189</v>
      </c>
      <c r="E201" s="185" t="s">
        <v>365</v>
      </c>
      <c r="F201" s="186" t="s">
        <v>366</v>
      </c>
      <c r="G201" s="187" t="s">
        <v>308</v>
      </c>
      <c r="H201" s="188">
        <v>12</v>
      </c>
      <c r="I201" s="189"/>
      <c r="J201" s="190">
        <f aca="true" t="shared" si="30" ref="J201:J215">ROUND(I201*H201,1)</f>
        <v>0</v>
      </c>
      <c r="K201" s="191"/>
      <c r="L201" s="36"/>
      <c r="M201" s="192" t="s">
        <v>1</v>
      </c>
      <c r="N201" s="193" t="s">
        <v>44</v>
      </c>
      <c r="O201" s="68"/>
      <c r="P201" s="194">
        <f aca="true" t="shared" si="31" ref="P201:P215">O201*H201</f>
        <v>0</v>
      </c>
      <c r="Q201" s="194">
        <v>0</v>
      </c>
      <c r="R201" s="194">
        <f aca="true" t="shared" si="32" ref="R201:R215">Q201*H201</f>
        <v>0</v>
      </c>
      <c r="S201" s="194">
        <v>0.00213</v>
      </c>
      <c r="T201" s="195">
        <f aca="true" t="shared" si="33" ref="T201:T215">S201*H201</f>
        <v>0.02556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256</v>
      </c>
      <c r="AT201" s="196" t="s">
        <v>189</v>
      </c>
      <c r="AU201" s="196" t="s">
        <v>89</v>
      </c>
      <c r="AY201" s="14" t="s">
        <v>186</v>
      </c>
      <c r="BE201" s="197">
        <f aca="true" t="shared" si="34" ref="BE201:BE215">IF(N201="základní",J201,0)</f>
        <v>0</v>
      </c>
      <c r="BF201" s="197">
        <f aca="true" t="shared" si="35" ref="BF201:BF215">IF(N201="snížená",J201,0)</f>
        <v>0</v>
      </c>
      <c r="BG201" s="197">
        <f aca="true" t="shared" si="36" ref="BG201:BG215">IF(N201="zákl. přenesená",J201,0)</f>
        <v>0</v>
      </c>
      <c r="BH201" s="197">
        <f aca="true" t="shared" si="37" ref="BH201:BH215">IF(N201="sníž. přenesená",J201,0)</f>
        <v>0</v>
      </c>
      <c r="BI201" s="197">
        <f aca="true" t="shared" si="38" ref="BI201:BI215">IF(N201="nulová",J201,0)</f>
        <v>0</v>
      </c>
      <c r="BJ201" s="14" t="s">
        <v>87</v>
      </c>
      <c r="BK201" s="197">
        <f aca="true" t="shared" si="39" ref="BK201:BK215">ROUND(I201*H201,1)</f>
        <v>0</v>
      </c>
      <c r="BL201" s="14" t="s">
        <v>256</v>
      </c>
      <c r="BM201" s="196" t="s">
        <v>367</v>
      </c>
    </row>
    <row r="202" spans="1:65" s="2" customFormat="1" ht="16.5" customHeight="1">
      <c r="A202" s="31"/>
      <c r="B202" s="32"/>
      <c r="C202" s="184" t="s">
        <v>385</v>
      </c>
      <c r="D202" s="184" t="s">
        <v>189</v>
      </c>
      <c r="E202" s="185" t="s">
        <v>369</v>
      </c>
      <c r="F202" s="186" t="s">
        <v>370</v>
      </c>
      <c r="G202" s="187" t="s">
        <v>371</v>
      </c>
      <c r="H202" s="188">
        <v>1</v>
      </c>
      <c r="I202" s="189"/>
      <c r="J202" s="190">
        <f t="shared" si="30"/>
        <v>0</v>
      </c>
      <c r="K202" s="191"/>
      <c r="L202" s="36"/>
      <c r="M202" s="192" t="s">
        <v>1</v>
      </c>
      <c r="N202" s="193" t="s">
        <v>44</v>
      </c>
      <c r="O202" s="68"/>
      <c r="P202" s="194">
        <f t="shared" si="31"/>
        <v>0</v>
      </c>
      <c r="Q202" s="194">
        <v>0.00524</v>
      </c>
      <c r="R202" s="194">
        <f t="shared" si="32"/>
        <v>0.00524</v>
      </c>
      <c r="S202" s="194">
        <v>0</v>
      </c>
      <c r="T202" s="195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256</v>
      </c>
      <c r="AT202" s="196" t="s">
        <v>189</v>
      </c>
      <c r="AU202" s="196" t="s">
        <v>89</v>
      </c>
      <c r="AY202" s="14" t="s">
        <v>186</v>
      </c>
      <c r="BE202" s="197">
        <f t="shared" si="34"/>
        <v>0</v>
      </c>
      <c r="BF202" s="197">
        <f t="shared" si="35"/>
        <v>0</v>
      </c>
      <c r="BG202" s="197">
        <f t="shared" si="36"/>
        <v>0</v>
      </c>
      <c r="BH202" s="197">
        <f t="shared" si="37"/>
        <v>0</v>
      </c>
      <c r="BI202" s="197">
        <f t="shared" si="38"/>
        <v>0</v>
      </c>
      <c r="BJ202" s="14" t="s">
        <v>87</v>
      </c>
      <c r="BK202" s="197">
        <f t="shared" si="39"/>
        <v>0</v>
      </c>
      <c r="BL202" s="14" t="s">
        <v>256</v>
      </c>
      <c r="BM202" s="196" t="s">
        <v>372</v>
      </c>
    </row>
    <row r="203" spans="1:65" s="2" customFormat="1" ht="16.5" customHeight="1">
      <c r="A203" s="31"/>
      <c r="B203" s="32"/>
      <c r="C203" s="184" t="s">
        <v>389</v>
      </c>
      <c r="D203" s="184" t="s">
        <v>189</v>
      </c>
      <c r="E203" s="185" t="s">
        <v>374</v>
      </c>
      <c r="F203" s="186" t="s">
        <v>375</v>
      </c>
      <c r="G203" s="187" t="s">
        <v>192</v>
      </c>
      <c r="H203" s="188">
        <v>1</v>
      </c>
      <c r="I203" s="189"/>
      <c r="J203" s="190">
        <f t="shared" si="30"/>
        <v>0</v>
      </c>
      <c r="K203" s="191"/>
      <c r="L203" s="36"/>
      <c r="M203" s="192" t="s">
        <v>1</v>
      </c>
      <c r="N203" s="193" t="s">
        <v>44</v>
      </c>
      <c r="O203" s="68"/>
      <c r="P203" s="194">
        <f t="shared" si="31"/>
        <v>0</v>
      </c>
      <c r="Q203" s="194">
        <v>0.0012</v>
      </c>
      <c r="R203" s="194">
        <f t="shared" si="32"/>
        <v>0.0012</v>
      </c>
      <c r="S203" s="194">
        <v>0</v>
      </c>
      <c r="T203" s="195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256</v>
      </c>
      <c r="AT203" s="196" t="s">
        <v>189</v>
      </c>
      <c r="AU203" s="196" t="s">
        <v>89</v>
      </c>
      <c r="AY203" s="14" t="s">
        <v>186</v>
      </c>
      <c r="BE203" s="197">
        <f t="shared" si="34"/>
        <v>0</v>
      </c>
      <c r="BF203" s="197">
        <f t="shared" si="35"/>
        <v>0</v>
      </c>
      <c r="BG203" s="197">
        <f t="shared" si="36"/>
        <v>0</v>
      </c>
      <c r="BH203" s="197">
        <f t="shared" si="37"/>
        <v>0</v>
      </c>
      <c r="BI203" s="197">
        <f t="shared" si="38"/>
        <v>0</v>
      </c>
      <c r="BJ203" s="14" t="s">
        <v>87</v>
      </c>
      <c r="BK203" s="197">
        <f t="shared" si="39"/>
        <v>0</v>
      </c>
      <c r="BL203" s="14" t="s">
        <v>256</v>
      </c>
      <c r="BM203" s="196" t="s">
        <v>376</v>
      </c>
    </row>
    <row r="204" spans="1:65" s="2" customFormat="1" ht="16.5" customHeight="1">
      <c r="A204" s="31"/>
      <c r="B204" s="32"/>
      <c r="C204" s="184" t="s">
        <v>393</v>
      </c>
      <c r="D204" s="184" t="s">
        <v>189</v>
      </c>
      <c r="E204" s="185" t="s">
        <v>378</v>
      </c>
      <c r="F204" s="186" t="s">
        <v>379</v>
      </c>
      <c r="G204" s="187" t="s">
        <v>308</v>
      </c>
      <c r="H204" s="188">
        <v>24</v>
      </c>
      <c r="I204" s="189"/>
      <c r="J204" s="190">
        <f t="shared" si="30"/>
        <v>0</v>
      </c>
      <c r="K204" s="191"/>
      <c r="L204" s="36"/>
      <c r="M204" s="192" t="s">
        <v>1</v>
      </c>
      <c r="N204" s="193" t="s">
        <v>44</v>
      </c>
      <c r="O204" s="68"/>
      <c r="P204" s="194">
        <f t="shared" si="31"/>
        <v>0</v>
      </c>
      <c r="Q204" s="194">
        <v>0.00084</v>
      </c>
      <c r="R204" s="194">
        <f t="shared" si="32"/>
        <v>0.02016</v>
      </c>
      <c r="S204" s="194">
        <v>0</v>
      </c>
      <c r="T204" s="195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256</v>
      </c>
      <c r="AT204" s="196" t="s">
        <v>189</v>
      </c>
      <c r="AU204" s="196" t="s">
        <v>89</v>
      </c>
      <c r="AY204" s="14" t="s">
        <v>186</v>
      </c>
      <c r="BE204" s="197">
        <f t="shared" si="34"/>
        <v>0</v>
      </c>
      <c r="BF204" s="197">
        <f t="shared" si="35"/>
        <v>0</v>
      </c>
      <c r="BG204" s="197">
        <f t="shared" si="36"/>
        <v>0</v>
      </c>
      <c r="BH204" s="197">
        <f t="shared" si="37"/>
        <v>0</v>
      </c>
      <c r="BI204" s="197">
        <f t="shared" si="38"/>
        <v>0</v>
      </c>
      <c r="BJ204" s="14" t="s">
        <v>87</v>
      </c>
      <c r="BK204" s="197">
        <f t="shared" si="39"/>
        <v>0</v>
      </c>
      <c r="BL204" s="14" t="s">
        <v>256</v>
      </c>
      <c r="BM204" s="196" t="s">
        <v>380</v>
      </c>
    </row>
    <row r="205" spans="1:65" s="2" customFormat="1" ht="16.5" customHeight="1">
      <c r="A205" s="31"/>
      <c r="B205" s="32"/>
      <c r="C205" s="184" t="s">
        <v>397</v>
      </c>
      <c r="D205" s="184" t="s">
        <v>189</v>
      </c>
      <c r="E205" s="185" t="s">
        <v>390</v>
      </c>
      <c r="F205" s="186" t="s">
        <v>391</v>
      </c>
      <c r="G205" s="187" t="s">
        <v>192</v>
      </c>
      <c r="H205" s="188">
        <v>12</v>
      </c>
      <c r="I205" s="189"/>
      <c r="J205" s="190">
        <f t="shared" si="30"/>
        <v>0</v>
      </c>
      <c r="K205" s="191"/>
      <c r="L205" s="36"/>
      <c r="M205" s="192" t="s">
        <v>1</v>
      </c>
      <c r="N205" s="193" t="s">
        <v>44</v>
      </c>
      <c r="O205" s="68"/>
      <c r="P205" s="194">
        <f t="shared" si="31"/>
        <v>0</v>
      </c>
      <c r="Q205" s="194">
        <v>8E-05</v>
      </c>
      <c r="R205" s="194">
        <f t="shared" si="32"/>
        <v>0.0009600000000000001</v>
      </c>
      <c r="S205" s="194">
        <v>0</v>
      </c>
      <c r="T205" s="195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256</v>
      </c>
      <c r="AT205" s="196" t="s">
        <v>189</v>
      </c>
      <c r="AU205" s="196" t="s">
        <v>89</v>
      </c>
      <c r="AY205" s="14" t="s">
        <v>186</v>
      </c>
      <c r="BE205" s="197">
        <f t="shared" si="34"/>
        <v>0</v>
      </c>
      <c r="BF205" s="197">
        <f t="shared" si="35"/>
        <v>0</v>
      </c>
      <c r="BG205" s="197">
        <f t="shared" si="36"/>
        <v>0</v>
      </c>
      <c r="BH205" s="197">
        <f t="shared" si="37"/>
        <v>0</v>
      </c>
      <c r="BI205" s="197">
        <f t="shared" si="38"/>
        <v>0</v>
      </c>
      <c r="BJ205" s="14" t="s">
        <v>87</v>
      </c>
      <c r="BK205" s="197">
        <f t="shared" si="39"/>
        <v>0</v>
      </c>
      <c r="BL205" s="14" t="s">
        <v>256</v>
      </c>
      <c r="BM205" s="196" t="s">
        <v>392</v>
      </c>
    </row>
    <row r="206" spans="1:65" s="2" customFormat="1" ht="21.75" customHeight="1">
      <c r="A206" s="31"/>
      <c r="B206" s="32"/>
      <c r="C206" s="184" t="s">
        <v>401</v>
      </c>
      <c r="D206" s="184" t="s">
        <v>189</v>
      </c>
      <c r="E206" s="185" t="s">
        <v>394</v>
      </c>
      <c r="F206" s="186" t="s">
        <v>395</v>
      </c>
      <c r="G206" s="187" t="s">
        <v>308</v>
      </c>
      <c r="H206" s="188">
        <v>24</v>
      </c>
      <c r="I206" s="189"/>
      <c r="J206" s="190">
        <f t="shared" si="30"/>
        <v>0</v>
      </c>
      <c r="K206" s="191"/>
      <c r="L206" s="36"/>
      <c r="M206" s="192" t="s">
        <v>1</v>
      </c>
      <c r="N206" s="193" t="s">
        <v>44</v>
      </c>
      <c r="O206" s="68"/>
      <c r="P206" s="194">
        <f t="shared" si="31"/>
        <v>0</v>
      </c>
      <c r="Q206" s="194">
        <v>5E-05</v>
      </c>
      <c r="R206" s="194">
        <f t="shared" si="32"/>
        <v>0.0012000000000000001</v>
      </c>
      <c r="S206" s="194">
        <v>0</v>
      </c>
      <c r="T206" s="195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256</v>
      </c>
      <c r="AT206" s="196" t="s">
        <v>189</v>
      </c>
      <c r="AU206" s="196" t="s">
        <v>89</v>
      </c>
      <c r="AY206" s="14" t="s">
        <v>186</v>
      </c>
      <c r="BE206" s="197">
        <f t="shared" si="34"/>
        <v>0</v>
      </c>
      <c r="BF206" s="197">
        <f t="shared" si="35"/>
        <v>0</v>
      </c>
      <c r="BG206" s="197">
        <f t="shared" si="36"/>
        <v>0</v>
      </c>
      <c r="BH206" s="197">
        <f t="shared" si="37"/>
        <v>0</v>
      </c>
      <c r="BI206" s="197">
        <f t="shared" si="38"/>
        <v>0</v>
      </c>
      <c r="BJ206" s="14" t="s">
        <v>87</v>
      </c>
      <c r="BK206" s="197">
        <f t="shared" si="39"/>
        <v>0</v>
      </c>
      <c r="BL206" s="14" t="s">
        <v>256</v>
      </c>
      <c r="BM206" s="196" t="s">
        <v>396</v>
      </c>
    </row>
    <row r="207" spans="1:65" s="2" customFormat="1" ht="16.5" customHeight="1">
      <c r="A207" s="31"/>
      <c r="B207" s="32"/>
      <c r="C207" s="184" t="s">
        <v>405</v>
      </c>
      <c r="D207" s="184" t="s">
        <v>189</v>
      </c>
      <c r="E207" s="185" t="s">
        <v>402</v>
      </c>
      <c r="F207" s="186" t="s">
        <v>403</v>
      </c>
      <c r="G207" s="187" t="s">
        <v>192</v>
      </c>
      <c r="H207" s="188">
        <v>6</v>
      </c>
      <c r="I207" s="189"/>
      <c r="J207" s="190">
        <f t="shared" si="30"/>
        <v>0</v>
      </c>
      <c r="K207" s="191"/>
      <c r="L207" s="36"/>
      <c r="M207" s="192" t="s">
        <v>1</v>
      </c>
      <c r="N207" s="193" t="s">
        <v>44</v>
      </c>
      <c r="O207" s="68"/>
      <c r="P207" s="194">
        <f t="shared" si="31"/>
        <v>0</v>
      </c>
      <c r="Q207" s="194">
        <v>0</v>
      </c>
      <c r="R207" s="194">
        <f t="shared" si="32"/>
        <v>0</v>
      </c>
      <c r="S207" s="194">
        <v>0</v>
      </c>
      <c r="T207" s="195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256</v>
      </c>
      <c r="AT207" s="196" t="s">
        <v>189</v>
      </c>
      <c r="AU207" s="196" t="s">
        <v>89</v>
      </c>
      <c r="AY207" s="14" t="s">
        <v>186</v>
      </c>
      <c r="BE207" s="197">
        <f t="shared" si="34"/>
        <v>0</v>
      </c>
      <c r="BF207" s="197">
        <f t="shared" si="35"/>
        <v>0</v>
      </c>
      <c r="BG207" s="197">
        <f t="shared" si="36"/>
        <v>0</v>
      </c>
      <c r="BH207" s="197">
        <f t="shared" si="37"/>
        <v>0</v>
      </c>
      <c r="BI207" s="197">
        <f t="shared" si="38"/>
        <v>0</v>
      </c>
      <c r="BJ207" s="14" t="s">
        <v>87</v>
      </c>
      <c r="BK207" s="197">
        <f t="shared" si="39"/>
        <v>0</v>
      </c>
      <c r="BL207" s="14" t="s">
        <v>256</v>
      </c>
      <c r="BM207" s="196" t="s">
        <v>404</v>
      </c>
    </row>
    <row r="208" spans="1:65" s="2" customFormat="1" ht="16.5" customHeight="1">
      <c r="A208" s="31"/>
      <c r="B208" s="32"/>
      <c r="C208" s="184" t="s">
        <v>409</v>
      </c>
      <c r="D208" s="184" t="s">
        <v>189</v>
      </c>
      <c r="E208" s="185" t="s">
        <v>406</v>
      </c>
      <c r="F208" s="186" t="s">
        <v>407</v>
      </c>
      <c r="G208" s="187" t="s">
        <v>192</v>
      </c>
      <c r="H208" s="188">
        <v>2</v>
      </c>
      <c r="I208" s="189"/>
      <c r="J208" s="190">
        <f t="shared" si="30"/>
        <v>0</v>
      </c>
      <c r="K208" s="191"/>
      <c r="L208" s="36"/>
      <c r="M208" s="192" t="s">
        <v>1</v>
      </c>
      <c r="N208" s="193" t="s">
        <v>44</v>
      </c>
      <c r="O208" s="68"/>
      <c r="P208" s="194">
        <f t="shared" si="31"/>
        <v>0</v>
      </c>
      <c r="Q208" s="194">
        <v>0</v>
      </c>
      <c r="R208" s="194">
        <f t="shared" si="32"/>
        <v>0</v>
      </c>
      <c r="S208" s="194">
        <v>0</v>
      </c>
      <c r="T208" s="195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256</v>
      </c>
      <c r="AT208" s="196" t="s">
        <v>189</v>
      </c>
      <c r="AU208" s="196" t="s">
        <v>89</v>
      </c>
      <c r="AY208" s="14" t="s">
        <v>186</v>
      </c>
      <c r="BE208" s="197">
        <f t="shared" si="34"/>
        <v>0</v>
      </c>
      <c r="BF208" s="197">
        <f t="shared" si="35"/>
        <v>0</v>
      </c>
      <c r="BG208" s="197">
        <f t="shared" si="36"/>
        <v>0</v>
      </c>
      <c r="BH208" s="197">
        <f t="shared" si="37"/>
        <v>0</v>
      </c>
      <c r="BI208" s="197">
        <f t="shared" si="38"/>
        <v>0</v>
      </c>
      <c r="BJ208" s="14" t="s">
        <v>87</v>
      </c>
      <c r="BK208" s="197">
        <f t="shared" si="39"/>
        <v>0</v>
      </c>
      <c r="BL208" s="14" t="s">
        <v>256</v>
      </c>
      <c r="BM208" s="196" t="s">
        <v>408</v>
      </c>
    </row>
    <row r="209" spans="1:65" s="2" customFormat="1" ht="16.5" customHeight="1">
      <c r="A209" s="31"/>
      <c r="B209" s="32"/>
      <c r="C209" s="184" t="s">
        <v>413</v>
      </c>
      <c r="D209" s="184" t="s">
        <v>189</v>
      </c>
      <c r="E209" s="185" t="s">
        <v>410</v>
      </c>
      <c r="F209" s="186" t="s">
        <v>411</v>
      </c>
      <c r="G209" s="187" t="s">
        <v>192</v>
      </c>
      <c r="H209" s="188">
        <v>6</v>
      </c>
      <c r="I209" s="189"/>
      <c r="J209" s="190">
        <f t="shared" si="30"/>
        <v>0</v>
      </c>
      <c r="K209" s="191"/>
      <c r="L209" s="36"/>
      <c r="M209" s="192" t="s">
        <v>1</v>
      </c>
      <c r="N209" s="193" t="s">
        <v>44</v>
      </c>
      <c r="O209" s="68"/>
      <c r="P209" s="194">
        <f t="shared" si="31"/>
        <v>0</v>
      </c>
      <c r="Q209" s="194">
        <v>0.00017</v>
      </c>
      <c r="R209" s="194">
        <f t="shared" si="32"/>
        <v>0.00102</v>
      </c>
      <c r="S209" s="194">
        <v>0</v>
      </c>
      <c r="T209" s="195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256</v>
      </c>
      <c r="AT209" s="196" t="s">
        <v>189</v>
      </c>
      <c r="AU209" s="196" t="s">
        <v>89</v>
      </c>
      <c r="AY209" s="14" t="s">
        <v>186</v>
      </c>
      <c r="BE209" s="197">
        <f t="shared" si="34"/>
        <v>0</v>
      </c>
      <c r="BF209" s="197">
        <f t="shared" si="35"/>
        <v>0</v>
      </c>
      <c r="BG209" s="197">
        <f t="shared" si="36"/>
        <v>0</v>
      </c>
      <c r="BH209" s="197">
        <f t="shared" si="37"/>
        <v>0</v>
      </c>
      <c r="BI209" s="197">
        <f t="shared" si="38"/>
        <v>0</v>
      </c>
      <c r="BJ209" s="14" t="s">
        <v>87</v>
      </c>
      <c r="BK209" s="197">
        <f t="shared" si="39"/>
        <v>0</v>
      </c>
      <c r="BL209" s="14" t="s">
        <v>256</v>
      </c>
      <c r="BM209" s="196" t="s">
        <v>412</v>
      </c>
    </row>
    <row r="210" spans="1:65" s="2" customFormat="1" ht="16.5" customHeight="1">
      <c r="A210" s="31"/>
      <c r="B210" s="32"/>
      <c r="C210" s="184" t="s">
        <v>417</v>
      </c>
      <c r="D210" s="184" t="s">
        <v>189</v>
      </c>
      <c r="E210" s="185" t="s">
        <v>414</v>
      </c>
      <c r="F210" s="186" t="s">
        <v>415</v>
      </c>
      <c r="G210" s="187" t="s">
        <v>192</v>
      </c>
      <c r="H210" s="188">
        <v>1</v>
      </c>
      <c r="I210" s="189"/>
      <c r="J210" s="190">
        <f t="shared" si="30"/>
        <v>0</v>
      </c>
      <c r="K210" s="191"/>
      <c r="L210" s="36"/>
      <c r="M210" s="192" t="s">
        <v>1</v>
      </c>
      <c r="N210" s="193" t="s">
        <v>44</v>
      </c>
      <c r="O210" s="68"/>
      <c r="P210" s="194">
        <f t="shared" si="31"/>
        <v>0</v>
      </c>
      <c r="Q210" s="194">
        <v>0</v>
      </c>
      <c r="R210" s="194">
        <f t="shared" si="32"/>
        <v>0</v>
      </c>
      <c r="S210" s="194">
        <v>0.00053</v>
      </c>
      <c r="T210" s="195">
        <f t="shared" si="33"/>
        <v>0.00053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256</v>
      </c>
      <c r="AT210" s="196" t="s">
        <v>189</v>
      </c>
      <c r="AU210" s="196" t="s">
        <v>89</v>
      </c>
      <c r="AY210" s="14" t="s">
        <v>186</v>
      </c>
      <c r="BE210" s="197">
        <f t="shared" si="34"/>
        <v>0</v>
      </c>
      <c r="BF210" s="197">
        <f t="shared" si="35"/>
        <v>0</v>
      </c>
      <c r="BG210" s="197">
        <f t="shared" si="36"/>
        <v>0</v>
      </c>
      <c r="BH210" s="197">
        <f t="shared" si="37"/>
        <v>0</v>
      </c>
      <c r="BI210" s="197">
        <f t="shared" si="38"/>
        <v>0</v>
      </c>
      <c r="BJ210" s="14" t="s">
        <v>87</v>
      </c>
      <c r="BK210" s="197">
        <f t="shared" si="39"/>
        <v>0</v>
      </c>
      <c r="BL210" s="14" t="s">
        <v>256</v>
      </c>
      <c r="BM210" s="196" t="s">
        <v>416</v>
      </c>
    </row>
    <row r="211" spans="1:65" s="2" customFormat="1" ht="16.5" customHeight="1">
      <c r="A211" s="31"/>
      <c r="B211" s="32"/>
      <c r="C211" s="184" t="s">
        <v>421</v>
      </c>
      <c r="D211" s="184" t="s">
        <v>189</v>
      </c>
      <c r="E211" s="185" t="s">
        <v>422</v>
      </c>
      <c r="F211" s="186" t="s">
        <v>423</v>
      </c>
      <c r="G211" s="187" t="s">
        <v>308</v>
      </c>
      <c r="H211" s="188">
        <v>24</v>
      </c>
      <c r="I211" s="189"/>
      <c r="J211" s="190">
        <f t="shared" si="30"/>
        <v>0</v>
      </c>
      <c r="K211" s="191"/>
      <c r="L211" s="36"/>
      <c r="M211" s="192" t="s">
        <v>1</v>
      </c>
      <c r="N211" s="193" t="s">
        <v>44</v>
      </c>
      <c r="O211" s="68"/>
      <c r="P211" s="194">
        <f t="shared" si="31"/>
        <v>0</v>
      </c>
      <c r="Q211" s="194">
        <v>0.00019</v>
      </c>
      <c r="R211" s="194">
        <f t="shared" si="32"/>
        <v>0.00456</v>
      </c>
      <c r="S211" s="194">
        <v>0</v>
      </c>
      <c r="T211" s="195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256</v>
      </c>
      <c r="AT211" s="196" t="s">
        <v>189</v>
      </c>
      <c r="AU211" s="196" t="s">
        <v>89</v>
      </c>
      <c r="AY211" s="14" t="s">
        <v>186</v>
      </c>
      <c r="BE211" s="197">
        <f t="shared" si="34"/>
        <v>0</v>
      </c>
      <c r="BF211" s="197">
        <f t="shared" si="35"/>
        <v>0</v>
      </c>
      <c r="BG211" s="197">
        <f t="shared" si="36"/>
        <v>0</v>
      </c>
      <c r="BH211" s="197">
        <f t="shared" si="37"/>
        <v>0</v>
      </c>
      <c r="BI211" s="197">
        <f t="shared" si="38"/>
        <v>0</v>
      </c>
      <c r="BJ211" s="14" t="s">
        <v>87</v>
      </c>
      <c r="BK211" s="197">
        <f t="shared" si="39"/>
        <v>0</v>
      </c>
      <c r="BL211" s="14" t="s">
        <v>256</v>
      </c>
      <c r="BM211" s="196" t="s">
        <v>424</v>
      </c>
    </row>
    <row r="212" spans="1:65" s="2" customFormat="1" ht="16.5" customHeight="1">
      <c r="A212" s="31"/>
      <c r="B212" s="32"/>
      <c r="C212" s="184" t="s">
        <v>425</v>
      </c>
      <c r="D212" s="184" t="s">
        <v>189</v>
      </c>
      <c r="E212" s="185" t="s">
        <v>426</v>
      </c>
      <c r="F212" s="186" t="s">
        <v>427</v>
      </c>
      <c r="G212" s="187" t="s">
        <v>308</v>
      </c>
      <c r="H212" s="188">
        <v>24</v>
      </c>
      <c r="I212" s="189"/>
      <c r="J212" s="190">
        <f t="shared" si="30"/>
        <v>0</v>
      </c>
      <c r="K212" s="191"/>
      <c r="L212" s="36"/>
      <c r="M212" s="192" t="s">
        <v>1</v>
      </c>
      <c r="N212" s="193" t="s">
        <v>44</v>
      </c>
      <c r="O212" s="68"/>
      <c r="P212" s="194">
        <f t="shared" si="31"/>
        <v>0</v>
      </c>
      <c r="Q212" s="194">
        <v>1E-05</v>
      </c>
      <c r="R212" s="194">
        <f t="shared" si="32"/>
        <v>0.00024000000000000003</v>
      </c>
      <c r="S212" s="194">
        <v>0</v>
      </c>
      <c r="T212" s="195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256</v>
      </c>
      <c r="AT212" s="196" t="s">
        <v>189</v>
      </c>
      <c r="AU212" s="196" t="s">
        <v>89</v>
      </c>
      <c r="AY212" s="14" t="s">
        <v>186</v>
      </c>
      <c r="BE212" s="197">
        <f t="shared" si="34"/>
        <v>0</v>
      </c>
      <c r="BF212" s="197">
        <f t="shared" si="35"/>
        <v>0</v>
      </c>
      <c r="BG212" s="197">
        <f t="shared" si="36"/>
        <v>0</v>
      </c>
      <c r="BH212" s="197">
        <f t="shared" si="37"/>
        <v>0</v>
      </c>
      <c r="BI212" s="197">
        <f t="shared" si="38"/>
        <v>0</v>
      </c>
      <c r="BJ212" s="14" t="s">
        <v>87</v>
      </c>
      <c r="BK212" s="197">
        <f t="shared" si="39"/>
        <v>0</v>
      </c>
      <c r="BL212" s="14" t="s">
        <v>256</v>
      </c>
      <c r="BM212" s="196" t="s">
        <v>428</v>
      </c>
    </row>
    <row r="213" spans="1:65" s="2" customFormat="1" ht="16.5" customHeight="1">
      <c r="A213" s="31"/>
      <c r="B213" s="32"/>
      <c r="C213" s="184" t="s">
        <v>429</v>
      </c>
      <c r="D213" s="184" t="s">
        <v>189</v>
      </c>
      <c r="E213" s="185" t="s">
        <v>430</v>
      </c>
      <c r="F213" s="186" t="s">
        <v>431</v>
      </c>
      <c r="G213" s="187" t="s">
        <v>270</v>
      </c>
      <c r="H213" s="188">
        <v>0.035</v>
      </c>
      <c r="I213" s="189"/>
      <c r="J213" s="190">
        <f t="shared" si="30"/>
        <v>0</v>
      </c>
      <c r="K213" s="191"/>
      <c r="L213" s="36"/>
      <c r="M213" s="192" t="s">
        <v>1</v>
      </c>
      <c r="N213" s="193" t="s">
        <v>44</v>
      </c>
      <c r="O213" s="68"/>
      <c r="P213" s="194">
        <f t="shared" si="31"/>
        <v>0</v>
      </c>
      <c r="Q213" s="194">
        <v>0</v>
      </c>
      <c r="R213" s="194">
        <f t="shared" si="32"/>
        <v>0</v>
      </c>
      <c r="S213" s="194">
        <v>0</v>
      </c>
      <c r="T213" s="195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256</v>
      </c>
      <c r="AT213" s="196" t="s">
        <v>189</v>
      </c>
      <c r="AU213" s="196" t="s">
        <v>89</v>
      </c>
      <c r="AY213" s="14" t="s">
        <v>186</v>
      </c>
      <c r="BE213" s="197">
        <f t="shared" si="34"/>
        <v>0</v>
      </c>
      <c r="BF213" s="197">
        <f t="shared" si="35"/>
        <v>0</v>
      </c>
      <c r="BG213" s="197">
        <f t="shared" si="36"/>
        <v>0</v>
      </c>
      <c r="BH213" s="197">
        <f t="shared" si="37"/>
        <v>0</v>
      </c>
      <c r="BI213" s="197">
        <f t="shared" si="38"/>
        <v>0</v>
      </c>
      <c r="BJ213" s="14" t="s">
        <v>87</v>
      </c>
      <c r="BK213" s="197">
        <f t="shared" si="39"/>
        <v>0</v>
      </c>
      <c r="BL213" s="14" t="s">
        <v>256</v>
      </c>
      <c r="BM213" s="196" t="s">
        <v>432</v>
      </c>
    </row>
    <row r="214" spans="1:65" s="2" customFormat="1" ht="16.5" customHeight="1">
      <c r="A214" s="31"/>
      <c r="B214" s="32"/>
      <c r="C214" s="184" t="s">
        <v>433</v>
      </c>
      <c r="D214" s="184" t="s">
        <v>189</v>
      </c>
      <c r="E214" s="185" t="s">
        <v>434</v>
      </c>
      <c r="F214" s="186" t="s">
        <v>435</v>
      </c>
      <c r="G214" s="187" t="s">
        <v>270</v>
      </c>
      <c r="H214" s="188">
        <v>0.035</v>
      </c>
      <c r="I214" s="189"/>
      <c r="J214" s="190">
        <f t="shared" si="30"/>
        <v>0</v>
      </c>
      <c r="K214" s="191"/>
      <c r="L214" s="36"/>
      <c r="M214" s="192" t="s">
        <v>1</v>
      </c>
      <c r="N214" s="193" t="s">
        <v>44</v>
      </c>
      <c r="O214" s="68"/>
      <c r="P214" s="194">
        <f t="shared" si="31"/>
        <v>0</v>
      </c>
      <c r="Q214" s="194">
        <v>0</v>
      </c>
      <c r="R214" s="194">
        <f t="shared" si="32"/>
        <v>0</v>
      </c>
      <c r="S214" s="194">
        <v>0</v>
      </c>
      <c r="T214" s="195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256</v>
      </c>
      <c r="AT214" s="196" t="s">
        <v>189</v>
      </c>
      <c r="AU214" s="196" t="s">
        <v>89</v>
      </c>
      <c r="AY214" s="14" t="s">
        <v>186</v>
      </c>
      <c r="BE214" s="197">
        <f t="shared" si="34"/>
        <v>0</v>
      </c>
      <c r="BF214" s="197">
        <f t="shared" si="35"/>
        <v>0</v>
      </c>
      <c r="BG214" s="197">
        <f t="shared" si="36"/>
        <v>0</v>
      </c>
      <c r="BH214" s="197">
        <f t="shared" si="37"/>
        <v>0</v>
      </c>
      <c r="BI214" s="197">
        <f t="shared" si="38"/>
        <v>0</v>
      </c>
      <c r="BJ214" s="14" t="s">
        <v>87</v>
      </c>
      <c r="BK214" s="197">
        <f t="shared" si="39"/>
        <v>0</v>
      </c>
      <c r="BL214" s="14" t="s">
        <v>256</v>
      </c>
      <c r="BM214" s="196" t="s">
        <v>436</v>
      </c>
    </row>
    <row r="215" spans="1:65" s="2" customFormat="1" ht="16.5" customHeight="1">
      <c r="A215" s="31"/>
      <c r="B215" s="32"/>
      <c r="C215" s="184" t="s">
        <v>437</v>
      </c>
      <c r="D215" s="184" t="s">
        <v>189</v>
      </c>
      <c r="E215" s="185" t="s">
        <v>438</v>
      </c>
      <c r="F215" s="186" t="s">
        <v>439</v>
      </c>
      <c r="G215" s="187" t="s">
        <v>270</v>
      </c>
      <c r="H215" s="188">
        <v>0.035</v>
      </c>
      <c r="I215" s="189"/>
      <c r="J215" s="190">
        <f t="shared" si="30"/>
        <v>0</v>
      </c>
      <c r="K215" s="191"/>
      <c r="L215" s="36"/>
      <c r="M215" s="192" t="s">
        <v>1</v>
      </c>
      <c r="N215" s="193" t="s">
        <v>44</v>
      </c>
      <c r="O215" s="68"/>
      <c r="P215" s="194">
        <f t="shared" si="31"/>
        <v>0</v>
      </c>
      <c r="Q215" s="194">
        <v>0</v>
      </c>
      <c r="R215" s="194">
        <f t="shared" si="32"/>
        <v>0</v>
      </c>
      <c r="S215" s="194">
        <v>0</v>
      </c>
      <c r="T215" s="195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256</v>
      </c>
      <c r="AT215" s="196" t="s">
        <v>189</v>
      </c>
      <c r="AU215" s="196" t="s">
        <v>89</v>
      </c>
      <c r="AY215" s="14" t="s">
        <v>186</v>
      </c>
      <c r="BE215" s="197">
        <f t="shared" si="34"/>
        <v>0</v>
      </c>
      <c r="BF215" s="197">
        <f t="shared" si="35"/>
        <v>0</v>
      </c>
      <c r="BG215" s="197">
        <f t="shared" si="36"/>
        <v>0</v>
      </c>
      <c r="BH215" s="197">
        <f t="shared" si="37"/>
        <v>0</v>
      </c>
      <c r="BI215" s="197">
        <f t="shared" si="38"/>
        <v>0</v>
      </c>
      <c r="BJ215" s="14" t="s">
        <v>87</v>
      </c>
      <c r="BK215" s="197">
        <f t="shared" si="39"/>
        <v>0</v>
      </c>
      <c r="BL215" s="14" t="s">
        <v>256</v>
      </c>
      <c r="BM215" s="196" t="s">
        <v>440</v>
      </c>
    </row>
    <row r="216" spans="2:63" s="12" customFormat="1" ht="22.9" customHeight="1">
      <c r="B216" s="168"/>
      <c r="C216" s="169"/>
      <c r="D216" s="170" t="s">
        <v>78</v>
      </c>
      <c r="E216" s="182" t="s">
        <v>441</v>
      </c>
      <c r="F216" s="182" t="s">
        <v>442</v>
      </c>
      <c r="G216" s="169"/>
      <c r="H216" s="169"/>
      <c r="I216" s="172"/>
      <c r="J216" s="183">
        <f>BK216</f>
        <v>0</v>
      </c>
      <c r="K216" s="169"/>
      <c r="L216" s="174"/>
      <c r="M216" s="175"/>
      <c r="N216" s="176"/>
      <c r="O216" s="176"/>
      <c r="P216" s="177">
        <f>SUM(P217:P224)</f>
        <v>0</v>
      </c>
      <c r="Q216" s="176"/>
      <c r="R216" s="177">
        <f>SUM(R217:R224)</f>
        <v>0.05554</v>
      </c>
      <c r="S216" s="176"/>
      <c r="T216" s="178">
        <f>SUM(T217:T224)</f>
        <v>0</v>
      </c>
      <c r="AR216" s="179" t="s">
        <v>89</v>
      </c>
      <c r="AT216" s="180" t="s">
        <v>78</v>
      </c>
      <c r="AU216" s="180" t="s">
        <v>87</v>
      </c>
      <c r="AY216" s="179" t="s">
        <v>186</v>
      </c>
      <c r="BK216" s="181">
        <f>SUM(BK217:BK224)</f>
        <v>0</v>
      </c>
    </row>
    <row r="217" spans="1:65" s="2" customFormat="1" ht="16.5" customHeight="1">
      <c r="A217" s="31"/>
      <c r="B217" s="32"/>
      <c r="C217" s="184" t="s">
        <v>443</v>
      </c>
      <c r="D217" s="184" t="s">
        <v>189</v>
      </c>
      <c r="E217" s="185" t="s">
        <v>1088</v>
      </c>
      <c r="F217" s="186" t="s">
        <v>1089</v>
      </c>
      <c r="G217" s="187" t="s">
        <v>371</v>
      </c>
      <c r="H217" s="188">
        <v>1</v>
      </c>
      <c r="I217" s="189"/>
      <c r="J217" s="190">
        <f>ROUND(I217*H217,1)</f>
        <v>0</v>
      </c>
      <c r="K217" s="191"/>
      <c r="L217" s="36"/>
      <c r="M217" s="192" t="s">
        <v>1</v>
      </c>
      <c r="N217" s="193" t="s">
        <v>44</v>
      </c>
      <c r="O217" s="68"/>
      <c r="P217" s="194">
        <f>O217*H217</f>
        <v>0</v>
      </c>
      <c r="Q217" s="194">
        <v>0.05434</v>
      </c>
      <c r="R217" s="194">
        <f>Q217*H217</f>
        <v>0.05434</v>
      </c>
      <c r="S217" s="194">
        <v>0</v>
      </c>
      <c r="T217" s="19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256</v>
      </c>
      <c r="AT217" s="196" t="s">
        <v>189</v>
      </c>
      <c r="AU217" s="196" t="s">
        <v>89</v>
      </c>
      <c r="AY217" s="14" t="s">
        <v>186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4" t="s">
        <v>87</v>
      </c>
      <c r="BK217" s="197">
        <f>ROUND(I217*H217,1)</f>
        <v>0</v>
      </c>
      <c r="BL217" s="14" t="s">
        <v>256</v>
      </c>
      <c r="BM217" s="196" t="s">
        <v>1090</v>
      </c>
    </row>
    <row r="218" spans="1:47" s="2" customFormat="1" ht="19.5">
      <c r="A218" s="31"/>
      <c r="B218" s="32"/>
      <c r="C218" s="33"/>
      <c r="D218" s="198" t="s">
        <v>206</v>
      </c>
      <c r="E218" s="33"/>
      <c r="F218" s="199" t="s">
        <v>1091</v>
      </c>
      <c r="G218" s="33"/>
      <c r="H218" s="33"/>
      <c r="I218" s="200"/>
      <c r="J218" s="33"/>
      <c r="K218" s="33"/>
      <c r="L218" s="36"/>
      <c r="M218" s="201"/>
      <c r="N218" s="202"/>
      <c r="O218" s="68"/>
      <c r="P218" s="68"/>
      <c r="Q218" s="68"/>
      <c r="R218" s="68"/>
      <c r="S218" s="68"/>
      <c r="T218" s="69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4" t="s">
        <v>206</v>
      </c>
      <c r="AU218" s="14" t="s">
        <v>89</v>
      </c>
    </row>
    <row r="219" spans="1:65" s="2" customFormat="1" ht="16.5" customHeight="1">
      <c r="A219" s="31"/>
      <c r="B219" s="32"/>
      <c r="C219" s="184" t="s">
        <v>447</v>
      </c>
      <c r="D219" s="184" t="s">
        <v>189</v>
      </c>
      <c r="E219" s="185" t="s">
        <v>467</v>
      </c>
      <c r="F219" s="186" t="s">
        <v>468</v>
      </c>
      <c r="G219" s="187" t="s">
        <v>371</v>
      </c>
      <c r="H219" s="188">
        <v>4</v>
      </c>
      <c r="I219" s="189"/>
      <c r="J219" s="190">
        <f>ROUND(I219*H219,1)</f>
        <v>0</v>
      </c>
      <c r="K219" s="191"/>
      <c r="L219" s="36"/>
      <c r="M219" s="192" t="s">
        <v>1</v>
      </c>
      <c r="N219" s="193" t="s">
        <v>44</v>
      </c>
      <c r="O219" s="68"/>
      <c r="P219" s="194">
        <f>O219*H219</f>
        <v>0</v>
      </c>
      <c r="Q219" s="194">
        <v>0.00024</v>
      </c>
      <c r="R219" s="194">
        <f>Q219*H219</f>
        <v>0.00096</v>
      </c>
      <c r="S219" s="194">
        <v>0</v>
      </c>
      <c r="T219" s="19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256</v>
      </c>
      <c r="AT219" s="196" t="s">
        <v>189</v>
      </c>
      <c r="AU219" s="196" t="s">
        <v>89</v>
      </c>
      <c r="AY219" s="14" t="s">
        <v>186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4" t="s">
        <v>87</v>
      </c>
      <c r="BK219" s="197">
        <f>ROUND(I219*H219,1)</f>
        <v>0</v>
      </c>
      <c r="BL219" s="14" t="s">
        <v>256</v>
      </c>
      <c r="BM219" s="196" t="s">
        <v>469</v>
      </c>
    </row>
    <row r="220" spans="1:65" s="2" customFormat="1" ht="16.5" customHeight="1">
      <c r="A220" s="31"/>
      <c r="B220" s="32"/>
      <c r="C220" s="184" t="s">
        <v>452</v>
      </c>
      <c r="D220" s="184" t="s">
        <v>189</v>
      </c>
      <c r="E220" s="185" t="s">
        <v>1092</v>
      </c>
      <c r="F220" s="186" t="s">
        <v>1093</v>
      </c>
      <c r="G220" s="187" t="s">
        <v>371</v>
      </c>
      <c r="H220" s="188">
        <v>1</v>
      </c>
      <c r="I220" s="189"/>
      <c r="J220" s="190">
        <f>ROUND(I220*H220,1)</f>
        <v>0</v>
      </c>
      <c r="K220" s="191"/>
      <c r="L220" s="36"/>
      <c r="M220" s="192" t="s">
        <v>1</v>
      </c>
      <c r="N220" s="193" t="s">
        <v>44</v>
      </c>
      <c r="O220" s="68"/>
      <c r="P220" s="194">
        <f>O220*H220</f>
        <v>0</v>
      </c>
      <c r="Q220" s="194">
        <v>0.00024</v>
      </c>
      <c r="R220" s="194">
        <f>Q220*H220</f>
        <v>0.00024</v>
      </c>
      <c r="S220" s="194">
        <v>0</v>
      </c>
      <c r="T220" s="195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256</v>
      </c>
      <c r="AT220" s="196" t="s">
        <v>189</v>
      </c>
      <c r="AU220" s="196" t="s">
        <v>89</v>
      </c>
      <c r="AY220" s="14" t="s">
        <v>186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4" t="s">
        <v>87</v>
      </c>
      <c r="BK220" s="197">
        <f>ROUND(I220*H220,1)</f>
        <v>0</v>
      </c>
      <c r="BL220" s="14" t="s">
        <v>256</v>
      </c>
      <c r="BM220" s="196" t="s">
        <v>1094</v>
      </c>
    </row>
    <row r="221" spans="1:47" s="2" customFormat="1" ht="19.5">
      <c r="A221" s="31"/>
      <c r="B221" s="32"/>
      <c r="C221" s="33"/>
      <c r="D221" s="198" t="s">
        <v>206</v>
      </c>
      <c r="E221" s="33"/>
      <c r="F221" s="199" t="s">
        <v>1095</v>
      </c>
      <c r="G221" s="33"/>
      <c r="H221" s="33"/>
      <c r="I221" s="200"/>
      <c r="J221" s="33"/>
      <c r="K221" s="33"/>
      <c r="L221" s="36"/>
      <c r="M221" s="201"/>
      <c r="N221" s="202"/>
      <c r="O221" s="68"/>
      <c r="P221" s="68"/>
      <c r="Q221" s="68"/>
      <c r="R221" s="68"/>
      <c r="S221" s="68"/>
      <c r="T221" s="69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T221" s="14" t="s">
        <v>206</v>
      </c>
      <c r="AU221" s="14" t="s">
        <v>89</v>
      </c>
    </row>
    <row r="222" spans="1:65" s="2" customFormat="1" ht="16.5" customHeight="1">
      <c r="A222" s="31"/>
      <c r="B222" s="32"/>
      <c r="C222" s="184" t="s">
        <v>457</v>
      </c>
      <c r="D222" s="184" t="s">
        <v>189</v>
      </c>
      <c r="E222" s="185" t="s">
        <v>493</v>
      </c>
      <c r="F222" s="186" t="s">
        <v>494</v>
      </c>
      <c r="G222" s="187" t="s">
        <v>270</v>
      </c>
      <c r="H222" s="188">
        <v>0.056</v>
      </c>
      <c r="I222" s="189"/>
      <c r="J222" s="190">
        <f>ROUND(I222*H222,1)</f>
        <v>0</v>
      </c>
      <c r="K222" s="191"/>
      <c r="L222" s="36"/>
      <c r="M222" s="192" t="s">
        <v>1</v>
      </c>
      <c r="N222" s="193" t="s">
        <v>44</v>
      </c>
      <c r="O222" s="68"/>
      <c r="P222" s="194">
        <f>O222*H222</f>
        <v>0</v>
      </c>
      <c r="Q222" s="194">
        <v>0</v>
      </c>
      <c r="R222" s="194">
        <f>Q222*H222</f>
        <v>0</v>
      </c>
      <c r="S222" s="194">
        <v>0</v>
      </c>
      <c r="T222" s="195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256</v>
      </c>
      <c r="AT222" s="196" t="s">
        <v>189</v>
      </c>
      <c r="AU222" s="196" t="s">
        <v>89</v>
      </c>
      <c r="AY222" s="14" t="s">
        <v>186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14" t="s">
        <v>87</v>
      </c>
      <c r="BK222" s="197">
        <f>ROUND(I222*H222,1)</f>
        <v>0</v>
      </c>
      <c r="BL222" s="14" t="s">
        <v>256</v>
      </c>
      <c r="BM222" s="196" t="s">
        <v>495</v>
      </c>
    </row>
    <row r="223" spans="1:65" s="2" customFormat="1" ht="16.5" customHeight="1">
      <c r="A223" s="31"/>
      <c r="B223" s="32"/>
      <c r="C223" s="184" t="s">
        <v>462</v>
      </c>
      <c r="D223" s="184" t="s">
        <v>189</v>
      </c>
      <c r="E223" s="185" t="s">
        <v>497</v>
      </c>
      <c r="F223" s="186" t="s">
        <v>498</v>
      </c>
      <c r="G223" s="187" t="s">
        <v>270</v>
      </c>
      <c r="H223" s="188">
        <v>0.056</v>
      </c>
      <c r="I223" s="189"/>
      <c r="J223" s="190">
        <f>ROUND(I223*H223,1)</f>
        <v>0</v>
      </c>
      <c r="K223" s="191"/>
      <c r="L223" s="36"/>
      <c r="M223" s="192" t="s">
        <v>1</v>
      </c>
      <c r="N223" s="193" t="s">
        <v>44</v>
      </c>
      <c r="O223" s="68"/>
      <c r="P223" s="194">
        <f>O223*H223</f>
        <v>0</v>
      </c>
      <c r="Q223" s="194">
        <v>0</v>
      </c>
      <c r="R223" s="194">
        <f>Q223*H223</f>
        <v>0</v>
      </c>
      <c r="S223" s="194">
        <v>0</v>
      </c>
      <c r="T223" s="195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256</v>
      </c>
      <c r="AT223" s="196" t="s">
        <v>189</v>
      </c>
      <c r="AU223" s="196" t="s">
        <v>89</v>
      </c>
      <c r="AY223" s="14" t="s">
        <v>186</v>
      </c>
      <c r="BE223" s="197">
        <f>IF(N223="základní",J223,0)</f>
        <v>0</v>
      </c>
      <c r="BF223" s="197">
        <f>IF(N223="snížená",J223,0)</f>
        <v>0</v>
      </c>
      <c r="BG223" s="197">
        <f>IF(N223="zákl. přenesená",J223,0)</f>
        <v>0</v>
      </c>
      <c r="BH223" s="197">
        <f>IF(N223="sníž. přenesená",J223,0)</f>
        <v>0</v>
      </c>
      <c r="BI223" s="197">
        <f>IF(N223="nulová",J223,0)</f>
        <v>0</v>
      </c>
      <c r="BJ223" s="14" t="s">
        <v>87</v>
      </c>
      <c r="BK223" s="197">
        <f>ROUND(I223*H223,1)</f>
        <v>0</v>
      </c>
      <c r="BL223" s="14" t="s">
        <v>256</v>
      </c>
      <c r="BM223" s="196" t="s">
        <v>1096</v>
      </c>
    </row>
    <row r="224" spans="1:65" s="2" customFormat="1" ht="16.5" customHeight="1">
      <c r="A224" s="31"/>
      <c r="B224" s="32"/>
      <c r="C224" s="184" t="s">
        <v>466</v>
      </c>
      <c r="D224" s="184" t="s">
        <v>189</v>
      </c>
      <c r="E224" s="185" t="s">
        <v>501</v>
      </c>
      <c r="F224" s="186" t="s">
        <v>502</v>
      </c>
      <c r="G224" s="187" t="s">
        <v>270</v>
      </c>
      <c r="H224" s="188">
        <v>0.056</v>
      </c>
      <c r="I224" s="189"/>
      <c r="J224" s="190">
        <f>ROUND(I224*H224,1)</f>
        <v>0</v>
      </c>
      <c r="K224" s="191"/>
      <c r="L224" s="36"/>
      <c r="M224" s="192" t="s">
        <v>1</v>
      </c>
      <c r="N224" s="193" t="s">
        <v>44</v>
      </c>
      <c r="O224" s="68"/>
      <c r="P224" s="194">
        <f>O224*H224</f>
        <v>0</v>
      </c>
      <c r="Q224" s="194">
        <v>0</v>
      </c>
      <c r="R224" s="194">
        <f>Q224*H224</f>
        <v>0</v>
      </c>
      <c r="S224" s="194">
        <v>0</v>
      </c>
      <c r="T224" s="195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256</v>
      </c>
      <c r="AT224" s="196" t="s">
        <v>189</v>
      </c>
      <c r="AU224" s="196" t="s">
        <v>89</v>
      </c>
      <c r="AY224" s="14" t="s">
        <v>186</v>
      </c>
      <c r="BE224" s="197">
        <f>IF(N224="základní",J224,0)</f>
        <v>0</v>
      </c>
      <c r="BF224" s="197">
        <f>IF(N224="snížená",J224,0)</f>
        <v>0</v>
      </c>
      <c r="BG224" s="197">
        <f>IF(N224="zákl. přenesená",J224,0)</f>
        <v>0</v>
      </c>
      <c r="BH224" s="197">
        <f>IF(N224="sníž. přenesená",J224,0)</f>
        <v>0</v>
      </c>
      <c r="BI224" s="197">
        <f>IF(N224="nulová",J224,0)</f>
        <v>0</v>
      </c>
      <c r="BJ224" s="14" t="s">
        <v>87</v>
      </c>
      <c r="BK224" s="197">
        <f>ROUND(I224*H224,1)</f>
        <v>0</v>
      </c>
      <c r="BL224" s="14" t="s">
        <v>256</v>
      </c>
      <c r="BM224" s="196" t="s">
        <v>1097</v>
      </c>
    </row>
    <row r="225" spans="2:63" s="12" customFormat="1" ht="22.9" customHeight="1">
      <c r="B225" s="168"/>
      <c r="C225" s="169"/>
      <c r="D225" s="170" t="s">
        <v>78</v>
      </c>
      <c r="E225" s="182" t="s">
        <v>504</v>
      </c>
      <c r="F225" s="182" t="s">
        <v>505</v>
      </c>
      <c r="G225" s="169"/>
      <c r="H225" s="169"/>
      <c r="I225" s="172"/>
      <c r="J225" s="183">
        <f>BK225</f>
        <v>0</v>
      </c>
      <c r="K225" s="169"/>
      <c r="L225" s="174"/>
      <c r="M225" s="175"/>
      <c r="N225" s="176"/>
      <c r="O225" s="176"/>
      <c r="P225" s="177">
        <f>SUM(P226:P233)</f>
        <v>0</v>
      </c>
      <c r="Q225" s="176"/>
      <c r="R225" s="177">
        <f>SUM(R226:R233)</f>
        <v>0.06912</v>
      </c>
      <c r="S225" s="176"/>
      <c r="T225" s="178">
        <f>SUM(T226:T233)</f>
        <v>0.06312</v>
      </c>
      <c r="AR225" s="179" t="s">
        <v>89</v>
      </c>
      <c r="AT225" s="180" t="s">
        <v>78</v>
      </c>
      <c r="AU225" s="180" t="s">
        <v>87</v>
      </c>
      <c r="AY225" s="179" t="s">
        <v>186</v>
      </c>
      <c r="BK225" s="181">
        <f>SUM(BK226:BK233)</f>
        <v>0</v>
      </c>
    </row>
    <row r="226" spans="1:65" s="2" customFormat="1" ht="16.5" customHeight="1">
      <c r="A226" s="31"/>
      <c r="B226" s="32"/>
      <c r="C226" s="184" t="s">
        <v>470</v>
      </c>
      <c r="D226" s="184" t="s">
        <v>189</v>
      </c>
      <c r="E226" s="185" t="s">
        <v>507</v>
      </c>
      <c r="F226" s="186" t="s">
        <v>508</v>
      </c>
      <c r="G226" s="187" t="s">
        <v>308</v>
      </c>
      <c r="H226" s="188">
        <v>24</v>
      </c>
      <c r="I226" s="189"/>
      <c r="J226" s="190">
        <f aca="true" t="shared" si="40" ref="J226:J233">ROUND(I226*H226,1)</f>
        <v>0</v>
      </c>
      <c r="K226" s="191"/>
      <c r="L226" s="36"/>
      <c r="M226" s="192" t="s">
        <v>1</v>
      </c>
      <c r="N226" s="193" t="s">
        <v>44</v>
      </c>
      <c r="O226" s="68"/>
      <c r="P226" s="194">
        <f aca="true" t="shared" si="41" ref="P226:P233">O226*H226</f>
        <v>0</v>
      </c>
      <c r="Q226" s="194">
        <v>0.00284</v>
      </c>
      <c r="R226" s="194">
        <f aca="true" t="shared" si="42" ref="R226:R233">Q226*H226</f>
        <v>0.06816</v>
      </c>
      <c r="S226" s="194">
        <v>0</v>
      </c>
      <c r="T226" s="195">
        <f aca="true" t="shared" si="43" ref="T226:T233"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256</v>
      </c>
      <c r="AT226" s="196" t="s">
        <v>189</v>
      </c>
      <c r="AU226" s="196" t="s">
        <v>89</v>
      </c>
      <c r="AY226" s="14" t="s">
        <v>186</v>
      </c>
      <c r="BE226" s="197">
        <f aca="true" t="shared" si="44" ref="BE226:BE233">IF(N226="základní",J226,0)</f>
        <v>0</v>
      </c>
      <c r="BF226" s="197">
        <f aca="true" t="shared" si="45" ref="BF226:BF233">IF(N226="snížená",J226,0)</f>
        <v>0</v>
      </c>
      <c r="BG226" s="197">
        <f aca="true" t="shared" si="46" ref="BG226:BG233">IF(N226="zákl. přenesená",J226,0)</f>
        <v>0</v>
      </c>
      <c r="BH226" s="197">
        <f aca="true" t="shared" si="47" ref="BH226:BH233">IF(N226="sníž. přenesená",J226,0)</f>
        <v>0</v>
      </c>
      <c r="BI226" s="197">
        <f aca="true" t="shared" si="48" ref="BI226:BI233">IF(N226="nulová",J226,0)</f>
        <v>0</v>
      </c>
      <c r="BJ226" s="14" t="s">
        <v>87</v>
      </c>
      <c r="BK226" s="197">
        <f aca="true" t="shared" si="49" ref="BK226:BK233">ROUND(I226*H226,1)</f>
        <v>0</v>
      </c>
      <c r="BL226" s="14" t="s">
        <v>256</v>
      </c>
      <c r="BM226" s="196" t="s">
        <v>509</v>
      </c>
    </row>
    <row r="227" spans="1:65" s="2" customFormat="1" ht="16.5" customHeight="1">
      <c r="A227" s="31"/>
      <c r="B227" s="32"/>
      <c r="C227" s="184" t="s">
        <v>474</v>
      </c>
      <c r="D227" s="184" t="s">
        <v>189</v>
      </c>
      <c r="E227" s="185" t="s">
        <v>511</v>
      </c>
      <c r="F227" s="186" t="s">
        <v>512</v>
      </c>
      <c r="G227" s="187" t="s">
        <v>308</v>
      </c>
      <c r="H227" s="188">
        <v>24</v>
      </c>
      <c r="I227" s="189"/>
      <c r="J227" s="190">
        <f t="shared" si="40"/>
        <v>0</v>
      </c>
      <c r="K227" s="191"/>
      <c r="L227" s="36"/>
      <c r="M227" s="192" t="s">
        <v>1</v>
      </c>
      <c r="N227" s="193" t="s">
        <v>44</v>
      </c>
      <c r="O227" s="68"/>
      <c r="P227" s="194">
        <f t="shared" si="41"/>
        <v>0</v>
      </c>
      <c r="Q227" s="194">
        <v>4E-05</v>
      </c>
      <c r="R227" s="194">
        <f t="shared" si="42"/>
        <v>0.0009600000000000001</v>
      </c>
      <c r="S227" s="194">
        <v>0.00254</v>
      </c>
      <c r="T227" s="195">
        <f t="shared" si="43"/>
        <v>0.06096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256</v>
      </c>
      <c r="AT227" s="196" t="s">
        <v>189</v>
      </c>
      <c r="AU227" s="196" t="s">
        <v>89</v>
      </c>
      <c r="AY227" s="14" t="s">
        <v>186</v>
      </c>
      <c r="BE227" s="197">
        <f t="shared" si="44"/>
        <v>0</v>
      </c>
      <c r="BF227" s="197">
        <f t="shared" si="45"/>
        <v>0</v>
      </c>
      <c r="BG227" s="197">
        <f t="shared" si="46"/>
        <v>0</v>
      </c>
      <c r="BH227" s="197">
        <f t="shared" si="47"/>
        <v>0</v>
      </c>
      <c r="BI227" s="197">
        <f t="shared" si="48"/>
        <v>0</v>
      </c>
      <c r="BJ227" s="14" t="s">
        <v>87</v>
      </c>
      <c r="BK227" s="197">
        <f t="shared" si="49"/>
        <v>0</v>
      </c>
      <c r="BL227" s="14" t="s">
        <v>256</v>
      </c>
      <c r="BM227" s="196" t="s">
        <v>513</v>
      </c>
    </row>
    <row r="228" spans="1:65" s="2" customFormat="1" ht="16.5" customHeight="1">
      <c r="A228" s="31"/>
      <c r="B228" s="32"/>
      <c r="C228" s="184" t="s">
        <v>479</v>
      </c>
      <c r="D228" s="184" t="s">
        <v>189</v>
      </c>
      <c r="E228" s="185" t="s">
        <v>515</v>
      </c>
      <c r="F228" s="186" t="s">
        <v>516</v>
      </c>
      <c r="G228" s="187" t="s">
        <v>308</v>
      </c>
      <c r="H228" s="188">
        <v>24</v>
      </c>
      <c r="I228" s="189"/>
      <c r="J228" s="190">
        <f t="shared" si="40"/>
        <v>0</v>
      </c>
      <c r="K228" s="191"/>
      <c r="L228" s="36"/>
      <c r="M228" s="192" t="s">
        <v>1</v>
      </c>
      <c r="N228" s="193" t="s">
        <v>44</v>
      </c>
      <c r="O228" s="68"/>
      <c r="P228" s="194">
        <f t="shared" si="41"/>
        <v>0</v>
      </c>
      <c r="Q228" s="194">
        <v>0</v>
      </c>
      <c r="R228" s="194">
        <f t="shared" si="42"/>
        <v>0</v>
      </c>
      <c r="S228" s="194">
        <v>0</v>
      </c>
      <c r="T228" s="195">
        <f t="shared" si="4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256</v>
      </c>
      <c r="AT228" s="196" t="s">
        <v>189</v>
      </c>
      <c r="AU228" s="196" t="s">
        <v>89</v>
      </c>
      <c r="AY228" s="14" t="s">
        <v>186</v>
      </c>
      <c r="BE228" s="197">
        <f t="shared" si="44"/>
        <v>0</v>
      </c>
      <c r="BF228" s="197">
        <f t="shared" si="45"/>
        <v>0</v>
      </c>
      <c r="BG228" s="197">
        <f t="shared" si="46"/>
        <v>0</v>
      </c>
      <c r="BH228" s="197">
        <f t="shared" si="47"/>
        <v>0</v>
      </c>
      <c r="BI228" s="197">
        <f t="shared" si="48"/>
        <v>0</v>
      </c>
      <c r="BJ228" s="14" t="s">
        <v>87</v>
      </c>
      <c r="BK228" s="197">
        <f t="shared" si="49"/>
        <v>0</v>
      </c>
      <c r="BL228" s="14" t="s">
        <v>256</v>
      </c>
      <c r="BM228" s="196" t="s">
        <v>517</v>
      </c>
    </row>
    <row r="229" spans="1:65" s="2" customFormat="1" ht="16.5" customHeight="1">
      <c r="A229" s="31"/>
      <c r="B229" s="32"/>
      <c r="C229" s="184" t="s">
        <v>484</v>
      </c>
      <c r="D229" s="184" t="s">
        <v>189</v>
      </c>
      <c r="E229" s="185" t="s">
        <v>519</v>
      </c>
      <c r="F229" s="186" t="s">
        <v>520</v>
      </c>
      <c r="G229" s="187" t="s">
        <v>192</v>
      </c>
      <c r="H229" s="188">
        <v>3</v>
      </c>
      <c r="I229" s="189"/>
      <c r="J229" s="190">
        <f t="shared" si="40"/>
        <v>0</v>
      </c>
      <c r="K229" s="191"/>
      <c r="L229" s="36"/>
      <c r="M229" s="192" t="s">
        <v>1</v>
      </c>
      <c r="N229" s="193" t="s">
        <v>44</v>
      </c>
      <c r="O229" s="68"/>
      <c r="P229" s="194">
        <f t="shared" si="41"/>
        <v>0</v>
      </c>
      <c r="Q229" s="194">
        <v>0</v>
      </c>
      <c r="R229" s="194">
        <f t="shared" si="42"/>
        <v>0</v>
      </c>
      <c r="S229" s="194">
        <v>0.00072</v>
      </c>
      <c r="T229" s="195">
        <f t="shared" si="43"/>
        <v>0.00216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256</v>
      </c>
      <c r="AT229" s="196" t="s">
        <v>189</v>
      </c>
      <c r="AU229" s="196" t="s">
        <v>89</v>
      </c>
      <c r="AY229" s="14" t="s">
        <v>186</v>
      </c>
      <c r="BE229" s="197">
        <f t="shared" si="44"/>
        <v>0</v>
      </c>
      <c r="BF229" s="197">
        <f t="shared" si="45"/>
        <v>0</v>
      </c>
      <c r="BG229" s="197">
        <f t="shared" si="46"/>
        <v>0</v>
      </c>
      <c r="BH229" s="197">
        <f t="shared" si="47"/>
        <v>0</v>
      </c>
      <c r="BI229" s="197">
        <f t="shared" si="48"/>
        <v>0</v>
      </c>
      <c r="BJ229" s="14" t="s">
        <v>87</v>
      </c>
      <c r="BK229" s="197">
        <f t="shared" si="49"/>
        <v>0</v>
      </c>
      <c r="BL229" s="14" t="s">
        <v>256</v>
      </c>
      <c r="BM229" s="196" t="s">
        <v>521</v>
      </c>
    </row>
    <row r="230" spans="1:65" s="2" customFormat="1" ht="16.5" customHeight="1">
      <c r="A230" s="31"/>
      <c r="B230" s="32"/>
      <c r="C230" s="184" t="s">
        <v>488</v>
      </c>
      <c r="D230" s="184" t="s">
        <v>189</v>
      </c>
      <c r="E230" s="185" t="s">
        <v>523</v>
      </c>
      <c r="F230" s="186" t="s">
        <v>524</v>
      </c>
      <c r="G230" s="187" t="s">
        <v>270</v>
      </c>
      <c r="H230" s="188">
        <v>0.064</v>
      </c>
      <c r="I230" s="189"/>
      <c r="J230" s="190">
        <f t="shared" si="40"/>
        <v>0</v>
      </c>
      <c r="K230" s="191"/>
      <c r="L230" s="36"/>
      <c r="M230" s="192" t="s">
        <v>1</v>
      </c>
      <c r="N230" s="193" t="s">
        <v>44</v>
      </c>
      <c r="O230" s="68"/>
      <c r="P230" s="194">
        <f t="shared" si="41"/>
        <v>0</v>
      </c>
      <c r="Q230" s="194">
        <v>0</v>
      </c>
      <c r="R230" s="194">
        <f t="shared" si="42"/>
        <v>0</v>
      </c>
      <c r="S230" s="194">
        <v>0</v>
      </c>
      <c r="T230" s="195">
        <f t="shared" si="4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256</v>
      </c>
      <c r="AT230" s="196" t="s">
        <v>189</v>
      </c>
      <c r="AU230" s="196" t="s">
        <v>89</v>
      </c>
      <c r="AY230" s="14" t="s">
        <v>186</v>
      </c>
      <c r="BE230" s="197">
        <f t="shared" si="44"/>
        <v>0</v>
      </c>
      <c r="BF230" s="197">
        <f t="shared" si="45"/>
        <v>0</v>
      </c>
      <c r="BG230" s="197">
        <f t="shared" si="46"/>
        <v>0</v>
      </c>
      <c r="BH230" s="197">
        <f t="shared" si="47"/>
        <v>0</v>
      </c>
      <c r="BI230" s="197">
        <f t="shared" si="48"/>
        <v>0</v>
      </c>
      <c r="BJ230" s="14" t="s">
        <v>87</v>
      </c>
      <c r="BK230" s="197">
        <f t="shared" si="49"/>
        <v>0</v>
      </c>
      <c r="BL230" s="14" t="s">
        <v>256</v>
      </c>
      <c r="BM230" s="196" t="s">
        <v>525</v>
      </c>
    </row>
    <row r="231" spans="1:65" s="2" customFormat="1" ht="16.5" customHeight="1">
      <c r="A231" s="31"/>
      <c r="B231" s="32"/>
      <c r="C231" s="184" t="s">
        <v>492</v>
      </c>
      <c r="D231" s="184" t="s">
        <v>189</v>
      </c>
      <c r="E231" s="185" t="s">
        <v>527</v>
      </c>
      <c r="F231" s="186" t="s">
        <v>528</v>
      </c>
      <c r="G231" s="187" t="s">
        <v>270</v>
      </c>
      <c r="H231" s="188">
        <v>0.069</v>
      </c>
      <c r="I231" s="189"/>
      <c r="J231" s="190">
        <f t="shared" si="40"/>
        <v>0</v>
      </c>
      <c r="K231" s="191"/>
      <c r="L231" s="36"/>
      <c r="M231" s="192" t="s">
        <v>1</v>
      </c>
      <c r="N231" s="193" t="s">
        <v>44</v>
      </c>
      <c r="O231" s="68"/>
      <c r="P231" s="194">
        <f t="shared" si="41"/>
        <v>0</v>
      </c>
      <c r="Q231" s="194">
        <v>0</v>
      </c>
      <c r="R231" s="194">
        <f t="shared" si="42"/>
        <v>0</v>
      </c>
      <c r="S231" s="194">
        <v>0</v>
      </c>
      <c r="T231" s="195">
        <f t="shared" si="4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256</v>
      </c>
      <c r="AT231" s="196" t="s">
        <v>189</v>
      </c>
      <c r="AU231" s="196" t="s">
        <v>89</v>
      </c>
      <c r="AY231" s="14" t="s">
        <v>186</v>
      </c>
      <c r="BE231" s="197">
        <f t="shared" si="44"/>
        <v>0</v>
      </c>
      <c r="BF231" s="197">
        <f t="shared" si="45"/>
        <v>0</v>
      </c>
      <c r="BG231" s="197">
        <f t="shared" si="46"/>
        <v>0</v>
      </c>
      <c r="BH231" s="197">
        <f t="shared" si="47"/>
        <v>0</v>
      </c>
      <c r="BI231" s="197">
        <f t="shared" si="48"/>
        <v>0</v>
      </c>
      <c r="BJ231" s="14" t="s">
        <v>87</v>
      </c>
      <c r="BK231" s="197">
        <f t="shared" si="49"/>
        <v>0</v>
      </c>
      <c r="BL231" s="14" t="s">
        <v>256</v>
      </c>
      <c r="BM231" s="196" t="s">
        <v>529</v>
      </c>
    </row>
    <row r="232" spans="1:65" s="2" customFormat="1" ht="16.5" customHeight="1">
      <c r="A232" s="31"/>
      <c r="B232" s="32"/>
      <c r="C232" s="184" t="s">
        <v>496</v>
      </c>
      <c r="D232" s="184" t="s">
        <v>189</v>
      </c>
      <c r="E232" s="185" t="s">
        <v>531</v>
      </c>
      <c r="F232" s="186" t="s">
        <v>532</v>
      </c>
      <c r="G232" s="187" t="s">
        <v>270</v>
      </c>
      <c r="H232" s="188">
        <v>0.069</v>
      </c>
      <c r="I232" s="189"/>
      <c r="J232" s="190">
        <f t="shared" si="40"/>
        <v>0</v>
      </c>
      <c r="K232" s="191"/>
      <c r="L232" s="36"/>
      <c r="M232" s="192" t="s">
        <v>1</v>
      </c>
      <c r="N232" s="193" t="s">
        <v>44</v>
      </c>
      <c r="O232" s="68"/>
      <c r="P232" s="194">
        <f t="shared" si="41"/>
        <v>0</v>
      </c>
      <c r="Q232" s="194">
        <v>0</v>
      </c>
      <c r="R232" s="194">
        <f t="shared" si="42"/>
        <v>0</v>
      </c>
      <c r="S232" s="194">
        <v>0</v>
      </c>
      <c r="T232" s="195">
        <f t="shared" si="4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256</v>
      </c>
      <c r="AT232" s="196" t="s">
        <v>189</v>
      </c>
      <c r="AU232" s="196" t="s">
        <v>89</v>
      </c>
      <c r="AY232" s="14" t="s">
        <v>186</v>
      </c>
      <c r="BE232" s="197">
        <f t="shared" si="44"/>
        <v>0</v>
      </c>
      <c r="BF232" s="197">
        <f t="shared" si="45"/>
        <v>0</v>
      </c>
      <c r="BG232" s="197">
        <f t="shared" si="46"/>
        <v>0</v>
      </c>
      <c r="BH232" s="197">
        <f t="shared" si="47"/>
        <v>0</v>
      </c>
      <c r="BI232" s="197">
        <f t="shared" si="48"/>
        <v>0</v>
      </c>
      <c r="BJ232" s="14" t="s">
        <v>87</v>
      </c>
      <c r="BK232" s="197">
        <f t="shared" si="49"/>
        <v>0</v>
      </c>
      <c r="BL232" s="14" t="s">
        <v>256</v>
      </c>
      <c r="BM232" s="196" t="s">
        <v>533</v>
      </c>
    </row>
    <row r="233" spans="1:65" s="2" customFormat="1" ht="16.5" customHeight="1">
      <c r="A233" s="31"/>
      <c r="B233" s="32"/>
      <c r="C233" s="184" t="s">
        <v>500</v>
      </c>
      <c r="D233" s="184" t="s">
        <v>189</v>
      </c>
      <c r="E233" s="185" t="s">
        <v>535</v>
      </c>
      <c r="F233" s="186" t="s">
        <v>536</v>
      </c>
      <c r="G233" s="187" t="s">
        <v>270</v>
      </c>
      <c r="H233" s="188">
        <v>0.069</v>
      </c>
      <c r="I233" s="189"/>
      <c r="J233" s="190">
        <f t="shared" si="40"/>
        <v>0</v>
      </c>
      <c r="K233" s="191"/>
      <c r="L233" s="36"/>
      <c r="M233" s="192" t="s">
        <v>1</v>
      </c>
      <c r="N233" s="193" t="s">
        <v>44</v>
      </c>
      <c r="O233" s="68"/>
      <c r="P233" s="194">
        <f t="shared" si="41"/>
        <v>0</v>
      </c>
      <c r="Q233" s="194">
        <v>0</v>
      </c>
      <c r="R233" s="194">
        <f t="shared" si="42"/>
        <v>0</v>
      </c>
      <c r="S233" s="194">
        <v>0</v>
      </c>
      <c r="T233" s="195">
        <f t="shared" si="4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256</v>
      </c>
      <c r="AT233" s="196" t="s">
        <v>189</v>
      </c>
      <c r="AU233" s="196" t="s">
        <v>89</v>
      </c>
      <c r="AY233" s="14" t="s">
        <v>186</v>
      </c>
      <c r="BE233" s="197">
        <f t="shared" si="44"/>
        <v>0</v>
      </c>
      <c r="BF233" s="197">
        <f t="shared" si="45"/>
        <v>0</v>
      </c>
      <c r="BG233" s="197">
        <f t="shared" si="46"/>
        <v>0</v>
      </c>
      <c r="BH233" s="197">
        <f t="shared" si="47"/>
        <v>0</v>
      </c>
      <c r="BI233" s="197">
        <f t="shared" si="48"/>
        <v>0</v>
      </c>
      <c r="BJ233" s="14" t="s">
        <v>87</v>
      </c>
      <c r="BK233" s="197">
        <f t="shared" si="49"/>
        <v>0</v>
      </c>
      <c r="BL233" s="14" t="s">
        <v>256</v>
      </c>
      <c r="BM233" s="196" t="s">
        <v>537</v>
      </c>
    </row>
    <row r="234" spans="2:63" s="12" customFormat="1" ht="22.9" customHeight="1">
      <c r="B234" s="168"/>
      <c r="C234" s="169"/>
      <c r="D234" s="170" t="s">
        <v>78</v>
      </c>
      <c r="E234" s="182" t="s">
        <v>538</v>
      </c>
      <c r="F234" s="182" t="s">
        <v>539</v>
      </c>
      <c r="G234" s="169"/>
      <c r="H234" s="169"/>
      <c r="I234" s="172"/>
      <c r="J234" s="183">
        <f>BK234</f>
        <v>0</v>
      </c>
      <c r="K234" s="169"/>
      <c r="L234" s="174"/>
      <c r="M234" s="175"/>
      <c r="N234" s="176"/>
      <c r="O234" s="176"/>
      <c r="P234" s="177">
        <f>SUM(P235:P242)</f>
        <v>0</v>
      </c>
      <c r="Q234" s="176"/>
      <c r="R234" s="177">
        <f>SUM(R235:R242)</f>
        <v>0.00628</v>
      </c>
      <c r="S234" s="176"/>
      <c r="T234" s="178">
        <f>SUM(T235:T242)</f>
        <v>0.0044</v>
      </c>
      <c r="AR234" s="179" t="s">
        <v>89</v>
      </c>
      <c r="AT234" s="180" t="s">
        <v>78</v>
      </c>
      <c r="AU234" s="180" t="s">
        <v>87</v>
      </c>
      <c r="AY234" s="179" t="s">
        <v>186</v>
      </c>
      <c r="BK234" s="181">
        <f>SUM(BK235:BK242)</f>
        <v>0</v>
      </c>
    </row>
    <row r="235" spans="1:65" s="2" customFormat="1" ht="16.5" customHeight="1">
      <c r="A235" s="31"/>
      <c r="B235" s="32"/>
      <c r="C235" s="184" t="s">
        <v>506</v>
      </c>
      <c r="D235" s="184" t="s">
        <v>189</v>
      </c>
      <c r="E235" s="185" t="s">
        <v>541</v>
      </c>
      <c r="F235" s="186" t="s">
        <v>542</v>
      </c>
      <c r="G235" s="187" t="s">
        <v>192</v>
      </c>
      <c r="H235" s="188">
        <v>4</v>
      </c>
      <c r="I235" s="189"/>
      <c r="J235" s="190">
        <f aca="true" t="shared" si="50" ref="J235:J242">ROUND(I235*H235,1)</f>
        <v>0</v>
      </c>
      <c r="K235" s="191"/>
      <c r="L235" s="36"/>
      <c r="M235" s="192" t="s">
        <v>1</v>
      </c>
      <c r="N235" s="193" t="s">
        <v>44</v>
      </c>
      <c r="O235" s="68"/>
      <c r="P235" s="194">
        <f aca="true" t="shared" si="51" ref="P235:P242">O235*H235</f>
        <v>0</v>
      </c>
      <c r="Q235" s="194">
        <v>0.00013</v>
      </c>
      <c r="R235" s="194">
        <f aca="true" t="shared" si="52" ref="R235:R242">Q235*H235</f>
        <v>0.00052</v>
      </c>
      <c r="S235" s="194">
        <v>0.0011</v>
      </c>
      <c r="T235" s="195">
        <f aca="true" t="shared" si="53" ref="T235:T242">S235*H235</f>
        <v>0.0044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256</v>
      </c>
      <c r="AT235" s="196" t="s">
        <v>189</v>
      </c>
      <c r="AU235" s="196" t="s">
        <v>89</v>
      </c>
      <c r="AY235" s="14" t="s">
        <v>186</v>
      </c>
      <c r="BE235" s="197">
        <f aca="true" t="shared" si="54" ref="BE235:BE242">IF(N235="základní",J235,0)</f>
        <v>0</v>
      </c>
      <c r="BF235" s="197">
        <f aca="true" t="shared" si="55" ref="BF235:BF242">IF(N235="snížená",J235,0)</f>
        <v>0</v>
      </c>
      <c r="BG235" s="197">
        <f aca="true" t="shared" si="56" ref="BG235:BG242">IF(N235="zákl. přenesená",J235,0)</f>
        <v>0</v>
      </c>
      <c r="BH235" s="197">
        <f aca="true" t="shared" si="57" ref="BH235:BH242">IF(N235="sníž. přenesená",J235,0)</f>
        <v>0</v>
      </c>
      <c r="BI235" s="197">
        <f aca="true" t="shared" si="58" ref="BI235:BI242">IF(N235="nulová",J235,0)</f>
        <v>0</v>
      </c>
      <c r="BJ235" s="14" t="s">
        <v>87</v>
      </c>
      <c r="BK235" s="197">
        <f aca="true" t="shared" si="59" ref="BK235:BK242">ROUND(I235*H235,1)</f>
        <v>0</v>
      </c>
      <c r="BL235" s="14" t="s">
        <v>256</v>
      </c>
      <c r="BM235" s="196" t="s">
        <v>543</v>
      </c>
    </row>
    <row r="236" spans="1:65" s="2" customFormat="1" ht="21.75" customHeight="1">
      <c r="A236" s="31"/>
      <c r="B236" s="32"/>
      <c r="C236" s="184" t="s">
        <v>510</v>
      </c>
      <c r="D236" s="184" t="s">
        <v>189</v>
      </c>
      <c r="E236" s="185" t="s">
        <v>545</v>
      </c>
      <c r="F236" s="186" t="s">
        <v>546</v>
      </c>
      <c r="G236" s="187" t="s">
        <v>192</v>
      </c>
      <c r="H236" s="188">
        <v>4</v>
      </c>
      <c r="I236" s="189"/>
      <c r="J236" s="190">
        <f t="shared" si="50"/>
        <v>0</v>
      </c>
      <c r="K236" s="191"/>
      <c r="L236" s="36"/>
      <c r="M236" s="192" t="s">
        <v>1</v>
      </c>
      <c r="N236" s="193" t="s">
        <v>44</v>
      </c>
      <c r="O236" s="68"/>
      <c r="P236" s="194">
        <f t="shared" si="51"/>
        <v>0</v>
      </c>
      <c r="Q236" s="194">
        <v>0.00025</v>
      </c>
      <c r="R236" s="194">
        <f t="shared" si="52"/>
        <v>0.001</v>
      </c>
      <c r="S236" s="194">
        <v>0</v>
      </c>
      <c r="T236" s="195">
        <f t="shared" si="5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256</v>
      </c>
      <c r="AT236" s="196" t="s">
        <v>189</v>
      </c>
      <c r="AU236" s="196" t="s">
        <v>89</v>
      </c>
      <c r="AY236" s="14" t="s">
        <v>186</v>
      </c>
      <c r="BE236" s="197">
        <f t="shared" si="54"/>
        <v>0</v>
      </c>
      <c r="BF236" s="197">
        <f t="shared" si="55"/>
        <v>0</v>
      </c>
      <c r="BG236" s="197">
        <f t="shared" si="56"/>
        <v>0</v>
      </c>
      <c r="BH236" s="197">
        <f t="shared" si="57"/>
        <v>0</v>
      </c>
      <c r="BI236" s="197">
        <f t="shared" si="58"/>
        <v>0</v>
      </c>
      <c r="BJ236" s="14" t="s">
        <v>87</v>
      </c>
      <c r="BK236" s="197">
        <f t="shared" si="59"/>
        <v>0</v>
      </c>
      <c r="BL236" s="14" t="s">
        <v>256</v>
      </c>
      <c r="BM236" s="196" t="s">
        <v>547</v>
      </c>
    </row>
    <row r="237" spans="1:65" s="2" customFormat="1" ht="16.5" customHeight="1">
      <c r="A237" s="31"/>
      <c r="B237" s="32"/>
      <c r="C237" s="184" t="s">
        <v>514</v>
      </c>
      <c r="D237" s="184" t="s">
        <v>189</v>
      </c>
      <c r="E237" s="185" t="s">
        <v>549</v>
      </c>
      <c r="F237" s="186" t="s">
        <v>550</v>
      </c>
      <c r="G237" s="187" t="s">
        <v>192</v>
      </c>
      <c r="H237" s="188">
        <v>4</v>
      </c>
      <c r="I237" s="189"/>
      <c r="J237" s="190">
        <f t="shared" si="50"/>
        <v>0</v>
      </c>
      <c r="K237" s="191"/>
      <c r="L237" s="36"/>
      <c r="M237" s="192" t="s">
        <v>1</v>
      </c>
      <c r="N237" s="193" t="s">
        <v>44</v>
      </c>
      <c r="O237" s="68"/>
      <c r="P237" s="194">
        <f t="shared" si="51"/>
        <v>0</v>
      </c>
      <c r="Q237" s="194">
        <v>0.00069</v>
      </c>
      <c r="R237" s="194">
        <f t="shared" si="52"/>
        <v>0.00276</v>
      </c>
      <c r="S237" s="194">
        <v>0</v>
      </c>
      <c r="T237" s="195">
        <f t="shared" si="5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256</v>
      </c>
      <c r="AT237" s="196" t="s">
        <v>189</v>
      </c>
      <c r="AU237" s="196" t="s">
        <v>89</v>
      </c>
      <c r="AY237" s="14" t="s">
        <v>186</v>
      </c>
      <c r="BE237" s="197">
        <f t="shared" si="54"/>
        <v>0</v>
      </c>
      <c r="BF237" s="197">
        <f t="shared" si="55"/>
        <v>0</v>
      </c>
      <c r="BG237" s="197">
        <f t="shared" si="56"/>
        <v>0</v>
      </c>
      <c r="BH237" s="197">
        <f t="shared" si="57"/>
        <v>0</v>
      </c>
      <c r="BI237" s="197">
        <f t="shared" si="58"/>
        <v>0</v>
      </c>
      <c r="BJ237" s="14" t="s">
        <v>87</v>
      </c>
      <c r="BK237" s="197">
        <f t="shared" si="59"/>
        <v>0</v>
      </c>
      <c r="BL237" s="14" t="s">
        <v>256</v>
      </c>
      <c r="BM237" s="196" t="s">
        <v>551</v>
      </c>
    </row>
    <row r="238" spans="1:65" s="2" customFormat="1" ht="16.5" customHeight="1">
      <c r="A238" s="31"/>
      <c r="B238" s="32"/>
      <c r="C238" s="184" t="s">
        <v>518</v>
      </c>
      <c r="D238" s="184" t="s">
        <v>189</v>
      </c>
      <c r="E238" s="185" t="s">
        <v>553</v>
      </c>
      <c r="F238" s="186" t="s">
        <v>554</v>
      </c>
      <c r="G238" s="187" t="s">
        <v>192</v>
      </c>
      <c r="H238" s="188">
        <v>4</v>
      </c>
      <c r="I238" s="189"/>
      <c r="J238" s="190">
        <f t="shared" si="50"/>
        <v>0</v>
      </c>
      <c r="K238" s="191"/>
      <c r="L238" s="36"/>
      <c r="M238" s="192" t="s">
        <v>1</v>
      </c>
      <c r="N238" s="193" t="s">
        <v>44</v>
      </c>
      <c r="O238" s="68"/>
      <c r="P238" s="194">
        <f t="shared" si="51"/>
        <v>0</v>
      </c>
      <c r="Q238" s="194">
        <v>0.00014</v>
      </c>
      <c r="R238" s="194">
        <f t="shared" si="52"/>
        <v>0.00056</v>
      </c>
      <c r="S238" s="194">
        <v>0</v>
      </c>
      <c r="T238" s="195">
        <f t="shared" si="5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256</v>
      </c>
      <c r="AT238" s="196" t="s">
        <v>189</v>
      </c>
      <c r="AU238" s="196" t="s">
        <v>89</v>
      </c>
      <c r="AY238" s="14" t="s">
        <v>186</v>
      </c>
      <c r="BE238" s="197">
        <f t="shared" si="54"/>
        <v>0</v>
      </c>
      <c r="BF238" s="197">
        <f t="shared" si="55"/>
        <v>0</v>
      </c>
      <c r="BG238" s="197">
        <f t="shared" si="56"/>
        <v>0</v>
      </c>
      <c r="BH238" s="197">
        <f t="shared" si="57"/>
        <v>0</v>
      </c>
      <c r="BI238" s="197">
        <f t="shared" si="58"/>
        <v>0</v>
      </c>
      <c r="BJ238" s="14" t="s">
        <v>87</v>
      </c>
      <c r="BK238" s="197">
        <f t="shared" si="59"/>
        <v>0</v>
      </c>
      <c r="BL238" s="14" t="s">
        <v>256</v>
      </c>
      <c r="BM238" s="196" t="s">
        <v>555</v>
      </c>
    </row>
    <row r="239" spans="1:65" s="2" customFormat="1" ht="16.5" customHeight="1">
      <c r="A239" s="31"/>
      <c r="B239" s="32"/>
      <c r="C239" s="184" t="s">
        <v>522</v>
      </c>
      <c r="D239" s="184" t="s">
        <v>189</v>
      </c>
      <c r="E239" s="185" t="s">
        <v>557</v>
      </c>
      <c r="F239" s="186" t="s">
        <v>558</v>
      </c>
      <c r="G239" s="187" t="s">
        <v>192</v>
      </c>
      <c r="H239" s="188">
        <v>4</v>
      </c>
      <c r="I239" s="189"/>
      <c r="J239" s="190">
        <f t="shared" si="50"/>
        <v>0</v>
      </c>
      <c r="K239" s="191"/>
      <c r="L239" s="36"/>
      <c r="M239" s="192" t="s">
        <v>1</v>
      </c>
      <c r="N239" s="193" t="s">
        <v>44</v>
      </c>
      <c r="O239" s="68"/>
      <c r="P239" s="194">
        <f t="shared" si="51"/>
        <v>0</v>
      </c>
      <c r="Q239" s="194">
        <v>0.00036</v>
      </c>
      <c r="R239" s="194">
        <f t="shared" si="52"/>
        <v>0.00144</v>
      </c>
      <c r="S239" s="194">
        <v>0</v>
      </c>
      <c r="T239" s="195">
        <f t="shared" si="5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256</v>
      </c>
      <c r="AT239" s="196" t="s">
        <v>189</v>
      </c>
      <c r="AU239" s="196" t="s">
        <v>89</v>
      </c>
      <c r="AY239" s="14" t="s">
        <v>186</v>
      </c>
      <c r="BE239" s="197">
        <f t="shared" si="54"/>
        <v>0</v>
      </c>
      <c r="BF239" s="197">
        <f t="shared" si="55"/>
        <v>0</v>
      </c>
      <c r="BG239" s="197">
        <f t="shared" si="56"/>
        <v>0</v>
      </c>
      <c r="BH239" s="197">
        <f t="shared" si="57"/>
        <v>0</v>
      </c>
      <c r="BI239" s="197">
        <f t="shared" si="58"/>
        <v>0</v>
      </c>
      <c r="BJ239" s="14" t="s">
        <v>87</v>
      </c>
      <c r="BK239" s="197">
        <f t="shared" si="59"/>
        <v>0</v>
      </c>
      <c r="BL239" s="14" t="s">
        <v>256</v>
      </c>
      <c r="BM239" s="196" t="s">
        <v>559</v>
      </c>
    </row>
    <row r="240" spans="1:65" s="2" customFormat="1" ht="16.5" customHeight="1">
      <c r="A240" s="31"/>
      <c r="B240" s="32"/>
      <c r="C240" s="184" t="s">
        <v>526</v>
      </c>
      <c r="D240" s="184" t="s">
        <v>189</v>
      </c>
      <c r="E240" s="185" t="s">
        <v>561</v>
      </c>
      <c r="F240" s="186" t="s">
        <v>562</v>
      </c>
      <c r="G240" s="187" t="s">
        <v>270</v>
      </c>
      <c r="H240" s="188">
        <v>0.006</v>
      </c>
      <c r="I240" s="189"/>
      <c r="J240" s="190">
        <f t="shared" si="50"/>
        <v>0</v>
      </c>
      <c r="K240" s="191"/>
      <c r="L240" s="36"/>
      <c r="M240" s="192" t="s">
        <v>1</v>
      </c>
      <c r="N240" s="193" t="s">
        <v>44</v>
      </c>
      <c r="O240" s="68"/>
      <c r="P240" s="194">
        <f t="shared" si="51"/>
        <v>0</v>
      </c>
      <c r="Q240" s="194">
        <v>0</v>
      </c>
      <c r="R240" s="194">
        <f t="shared" si="52"/>
        <v>0</v>
      </c>
      <c r="S240" s="194">
        <v>0</v>
      </c>
      <c r="T240" s="195">
        <f t="shared" si="5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256</v>
      </c>
      <c r="AT240" s="196" t="s">
        <v>189</v>
      </c>
      <c r="AU240" s="196" t="s">
        <v>89</v>
      </c>
      <c r="AY240" s="14" t="s">
        <v>186</v>
      </c>
      <c r="BE240" s="197">
        <f t="shared" si="54"/>
        <v>0</v>
      </c>
      <c r="BF240" s="197">
        <f t="shared" si="55"/>
        <v>0</v>
      </c>
      <c r="BG240" s="197">
        <f t="shared" si="56"/>
        <v>0</v>
      </c>
      <c r="BH240" s="197">
        <f t="shared" si="57"/>
        <v>0</v>
      </c>
      <c r="BI240" s="197">
        <f t="shared" si="58"/>
        <v>0</v>
      </c>
      <c r="BJ240" s="14" t="s">
        <v>87</v>
      </c>
      <c r="BK240" s="197">
        <f t="shared" si="59"/>
        <v>0</v>
      </c>
      <c r="BL240" s="14" t="s">
        <v>256</v>
      </c>
      <c r="BM240" s="196" t="s">
        <v>563</v>
      </c>
    </row>
    <row r="241" spans="1:65" s="2" customFormat="1" ht="16.5" customHeight="1">
      <c r="A241" s="31"/>
      <c r="B241" s="32"/>
      <c r="C241" s="184" t="s">
        <v>530</v>
      </c>
      <c r="D241" s="184" t="s">
        <v>189</v>
      </c>
      <c r="E241" s="185" t="s">
        <v>565</v>
      </c>
      <c r="F241" s="186" t="s">
        <v>566</v>
      </c>
      <c r="G241" s="187" t="s">
        <v>270</v>
      </c>
      <c r="H241" s="188">
        <v>0.006</v>
      </c>
      <c r="I241" s="189"/>
      <c r="J241" s="190">
        <f t="shared" si="50"/>
        <v>0</v>
      </c>
      <c r="K241" s="191"/>
      <c r="L241" s="36"/>
      <c r="M241" s="192" t="s">
        <v>1</v>
      </c>
      <c r="N241" s="193" t="s">
        <v>44</v>
      </c>
      <c r="O241" s="68"/>
      <c r="P241" s="194">
        <f t="shared" si="51"/>
        <v>0</v>
      </c>
      <c r="Q241" s="194">
        <v>0</v>
      </c>
      <c r="R241" s="194">
        <f t="shared" si="52"/>
        <v>0</v>
      </c>
      <c r="S241" s="194">
        <v>0</v>
      </c>
      <c r="T241" s="195">
        <f t="shared" si="5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256</v>
      </c>
      <c r="AT241" s="196" t="s">
        <v>189</v>
      </c>
      <c r="AU241" s="196" t="s">
        <v>89</v>
      </c>
      <c r="AY241" s="14" t="s">
        <v>186</v>
      </c>
      <c r="BE241" s="197">
        <f t="shared" si="54"/>
        <v>0</v>
      </c>
      <c r="BF241" s="197">
        <f t="shared" si="55"/>
        <v>0</v>
      </c>
      <c r="BG241" s="197">
        <f t="shared" si="56"/>
        <v>0</v>
      </c>
      <c r="BH241" s="197">
        <f t="shared" si="57"/>
        <v>0</v>
      </c>
      <c r="BI241" s="197">
        <f t="shared" si="58"/>
        <v>0</v>
      </c>
      <c r="BJ241" s="14" t="s">
        <v>87</v>
      </c>
      <c r="BK241" s="197">
        <f t="shared" si="59"/>
        <v>0</v>
      </c>
      <c r="BL241" s="14" t="s">
        <v>256</v>
      </c>
      <c r="BM241" s="196" t="s">
        <v>567</v>
      </c>
    </row>
    <row r="242" spans="1:65" s="2" customFormat="1" ht="16.5" customHeight="1">
      <c r="A242" s="31"/>
      <c r="B242" s="32"/>
      <c r="C242" s="184" t="s">
        <v>534</v>
      </c>
      <c r="D242" s="184" t="s">
        <v>189</v>
      </c>
      <c r="E242" s="185" t="s">
        <v>569</v>
      </c>
      <c r="F242" s="186" t="s">
        <v>570</v>
      </c>
      <c r="G242" s="187" t="s">
        <v>270</v>
      </c>
      <c r="H242" s="188">
        <v>0.006</v>
      </c>
      <c r="I242" s="189"/>
      <c r="J242" s="190">
        <f t="shared" si="50"/>
        <v>0</v>
      </c>
      <c r="K242" s="191"/>
      <c r="L242" s="36"/>
      <c r="M242" s="192" t="s">
        <v>1</v>
      </c>
      <c r="N242" s="193" t="s">
        <v>44</v>
      </c>
      <c r="O242" s="68"/>
      <c r="P242" s="194">
        <f t="shared" si="51"/>
        <v>0</v>
      </c>
      <c r="Q242" s="194">
        <v>0</v>
      </c>
      <c r="R242" s="194">
        <f t="shared" si="52"/>
        <v>0</v>
      </c>
      <c r="S242" s="194">
        <v>0</v>
      </c>
      <c r="T242" s="195">
        <f t="shared" si="5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256</v>
      </c>
      <c r="AT242" s="196" t="s">
        <v>189</v>
      </c>
      <c r="AU242" s="196" t="s">
        <v>89</v>
      </c>
      <c r="AY242" s="14" t="s">
        <v>186</v>
      </c>
      <c r="BE242" s="197">
        <f t="shared" si="54"/>
        <v>0</v>
      </c>
      <c r="BF242" s="197">
        <f t="shared" si="55"/>
        <v>0</v>
      </c>
      <c r="BG242" s="197">
        <f t="shared" si="56"/>
        <v>0</v>
      </c>
      <c r="BH242" s="197">
        <f t="shared" si="57"/>
        <v>0</v>
      </c>
      <c r="BI242" s="197">
        <f t="shared" si="58"/>
        <v>0</v>
      </c>
      <c r="BJ242" s="14" t="s">
        <v>87</v>
      </c>
      <c r="BK242" s="197">
        <f t="shared" si="59"/>
        <v>0</v>
      </c>
      <c r="BL242" s="14" t="s">
        <v>256</v>
      </c>
      <c r="BM242" s="196" t="s">
        <v>571</v>
      </c>
    </row>
    <row r="243" spans="2:63" s="12" customFormat="1" ht="22.9" customHeight="1">
      <c r="B243" s="168"/>
      <c r="C243" s="169"/>
      <c r="D243" s="170" t="s">
        <v>78</v>
      </c>
      <c r="E243" s="182" t="s">
        <v>572</v>
      </c>
      <c r="F243" s="182" t="s">
        <v>573</v>
      </c>
      <c r="G243" s="169"/>
      <c r="H243" s="169"/>
      <c r="I243" s="172"/>
      <c r="J243" s="183">
        <f>BK243</f>
        <v>0</v>
      </c>
      <c r="K243" s="169"/>
      <c r="L243" s="174"/>
      <c r="M243" s="175"/>
      <c r="N243" s="176"/>
      <c r="O243" s="176"/>
      <c r="P243" s="177">
        <f>SUM(P244:P251)</f>
        <v>0</v>
      </c>
      <c r="Q243" s="176"/>
      <c r="R243" s="177">
        <f>SUM(R244:R251)</f>
        <v>0.20748</v>
      </c>
      <c r="S243" s="176"/>
      <c r="T243" s="178">
        <f>SUM(T244:T251)</f>
        <v>0.5890500000000001</v>
      </c>
      <c r="AR243" s="179" t="s">
        <v>89</v>
      </c>
      <c r="AT243" s="180" t="s">
        <v>78</v>
      </c>
      <c r="AU243" s="180" t="s">
        <v>87</v>
      </c>
      <c r="AY243" s="179" t="s">
        <v>186</v>
      </c>
      <c r="BK243" s="181">
        <f>SUM(BK244:BK251)</f>
        <v>0</v>
      </c>
    </row>
    <row r="244" spans="1:65" s="2" customFormat="1" ht="16.5" customHeight="1">
      <c r="A244" s="31"/>
      <c r="B244" s="32"/>
      <c r="C244" s="184" t="s">
        <v>540</v>
      </c>
      <c r="D244" s="184" t="s">
        <v>189</v>
      </c>
      <c r="E244" s="185" t="s">
        <v>575</v>
      </c>
      <c r="F244" s="186" t="s">
        <v>576</v>
      </c>
      <c r="G244" s="187" t="s">
        <v>197</v>
      </c>
      <c r="H244" s="188">
        <v>24.75</v>
      </c>
      <c r="I244" s="189"/>
      <c r="J244" s="190">
        <f>ROUND(I244*H244,1)</f>
        <v>0</v>
      </c>
      <c r="K244" s="191"/>
      <c r="L244" s="36"/>
      <c r="M244" s="192" t="s">
        <v>1</v>
      </c>
      <c r="N244" s="193" t="s">
        <v>44</v>
      </c>
      <c r="O244" s="68"/>
      <c r="P244" s="194">
        <f>O244*H244</f>
        <v>0</v>
      </c>
      <c r="Q244" s="194">
        <v>0</v>
      </c>
      <c r="R244" s="194">
        <f>Q244*H244</f>
        <v>0</v>
      </c>
      <c r="S244" s="194">
        <v>0.0238</v>
      </c>
      <c r="T244" s="195">
        <f>S244*H244</f>
        <v>0.5890500000000001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256</v>
      </c>
      <c r="AT244" s="196" t="s">
        <v>189</v>
      </c>
      <c r="AU244" s="196" t="s">
        <v>89</v>
      </c>
      <c r="AY244" s="14" t="s">
        <v>186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4" t="s">
        <v>87</v>
      </c>
      <c r="BK244" s="197">
        <f>ROUND(I244*H244,1)</f>
        <v>0</v>
      </c>
      <c r="BL244" s="14" t="s">
        <v>256</v>
      </c>
      <c r="BM244" s="196" t="s">
        <v>577</v>
      </c>
    </row>
    <row r="245" spans="1:47" s="2" customFormat="1" ht="19.5">
      <c r="A245" s="31"/>
      <c r="B245" s="32"/>
      <c r="C245" s="33"/>
      <c r="D245" s="198" t="s">
        <v>206</v>
      </c>
      <c r="E245" s="33"/>
      <c r="F245" s="199" t="s">
        <v>1098</v>
      </c>
      <c r="G245" s="33"/>
      <c r="H245" s="33"/>
      <c r="I245" s="200"/>
      <c r="J245" s="33"/>
      <c r="K245" s="33"/>
      <c r="L245" s="36"/>
      <c r="M245" s="201"/>
      <c r="N245" s="202"/>
      <c r="O245" s="68"/>
      <c r="P245" s="68"/>
      <c r="Q245" s="68"/>
      <c r="R245" s="68"/>
      <c r="S245" s="68"/>
      <c r="T245" s="69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T245" s="14" t="s">
        <v>206</v>
      </c>
      <c r="AU245" s="14" t="s">
        <v>89</v>
      </c>
    </row>
    <row r="246" spans="1:65" s="2" customFormat="1" ht="21.75" customHeight="1">
      <c r="A246" s="31"/>
      <c r="B246" s="32"/>
      <c r="C246" s="184" t="s">
        <v>544</v>
      </c>
      <c r="D246" s="184" t="s">
        <v>189</v>
      </c>
      <c r="E246" s="185" t="s">
        <v>892</v>
      </c>
      <c r="F246" s="186" t="s">
        <v>893</v>
      </c>
      <c r="G246" s="187" t="s">
        <v>192</v>
      </c>
      <c r="H246" s="188">
        <v>3</v>
      </c>
      <c r="I246" s="189"/>
      <c r="J246" s="190">
        <f>ROUND(I246*H246,1)</f>
        <v>0</v>
      </c>
      <c r="K246" s="191"/>
      <c r="L246" s="36"/>
      <c r="M246" s="192" t="s">
        <v>1</v>
      </c>
      <c r="N246" s="193" t="s">
        <v>44</v>
      </c>
      <c r="O246" s="68"/>
      <c r="P246" s="194">
        <f>O246*H246</f>
        <v>0</v>
      </c>
      <c r="Q246" s="194">
        <v>0.06916</v>
      </c>
      <c r="R246" s="194">
        <f>Q246*H246</f>
        <v>0.20748</v>
      </c>
      <c r="S246" s="194">
        <v>0</v>
      </c>
      <c r="T246" s="195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256</v>
      </c>
      <c r="AT246" s="196" t="s">
        <v>189</v>
      </c>
      <c r="AU246" s="196" t="s">
        <v>89</v>
      </c>
      <c r="AY246" s="14" t="s">
        <v>186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4" t="s">
        <v>87</v>
      </c>
      <c r="BK246" s="197">
        <f>ROUND(I246*H246,1)</f>
        <v>0</v>
      </c>
      <c r="BL246" s="14" t="s">
        <v>256</v>
      </c>
      <c r="BM246" s="196" t="s">
        <v>1099</v>
      </c>
    </row>
    <row r="247" spans="1:47" s="2" customFormat="1" ht="19.5">
      <c r="A247" s="31"/>
      <c r="B247" s="32"/>
      <c r="C247" s="33"/>
      <c r="D247" s="198" t="s">
        <v>206</v>
      </c>
      <c r="E247" s="33"/>
      <c r="F247" s="199" t="s">
        <v>1100</v>
      </c>
      <c r="G247" s="33"/>
      <c r="H247" s="33"/>
      <c r="I247" s="200"/>
      <c r="J247" s="33"/>
      <c r="K247" s="33"/>
      <c r="L247" s="36"/>
      <c r="M247" s="201"/>
      <c r="N247" s="202"/>
      <c r="O247" s="68"/>
      <c r="P247" s="68"/>
      <c r="Q247" s="68"/>
      <c r="R247" s="68"/>
      <c r="S247" s="68"/>
      <c r="T247" s="69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T247" s="14" t="s">
        <v>206</v>
      </c>
      <c r="AU247" s="14" t="s">
        <v>89</v>
      </c>
    </row>
    <row r="248" spans="1:65" s="2" customFormat="1" ht="16.5" customHeight="1">
      <c r="A248" s="31"/>
      <c r="B248" s="32"/>
      <c r="C248" s="184" t="s">
        <v>548</v>
      </c>
      <c r="D248" s="184" t="s">
        <v>189</v>
      </c>
      <c r="E248" s="185" t="s">
        <v>585</v>
      </c>
      <c r="F248" s="186" t="s">
        <v>586</v>
      </c>
      <c r="G248" s="187" t="s">
        <v>270</v>
      </c>
      <c r="H248" s="188">
        <v>0.589</v>
      </c>
      <c r="I248" s="189"/>
      <c r="J248" s="190">
        <f>ROUND(I248*H248,1)</f>
        <v>0</v>
      </c>
      <c r="K248" s="191"/>
      <c r="L248" s="36"/>
      <c r="M248" s="192" t="s">
        <v>1</v>
      </c>
      <c r="N248" s="193" t="s">
        <v>44</v>
      </c>
      <c r="O248" s="68"/>
      <c r="P248" s="194">
        <f>O248*H248</f>
        <v>0</v>
      </c>
      <c r="Q248" s="194">
        <v>0</v>
      </c>
      <c r="R248" s="194">
        <f>Q248*H248</f>
        <v>0</v>
      </c>
      <c r="S248" s="194">
        <v>0</v>
      </c>
      <c r="T248" s="195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6" t="s">
        <v>256</v>
      </c>
      <c r="AT248" s="196" t="s">
        <v>189</v>
      </c>
      <c r="AU248" s="196" t="s">
        <v>89</v>
      </c>
      <c r="AY248" s="14" t="s">
        <v>186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14" t="s">
        <v>87</v>
      </c>
      <c r="BK248" s="197">
        <f>ROUND(I248*H248,1)</f>
        <v>0</v>
      </c>
      <c r="BL248" s="14" t="s">
        <v>256</v>
      </c>
      <c r="BM248" s="196" t="s">
        <v>587</v>
      </c>
    </row>
    <row r="249" spans="1:65" s="2" customFormat="1" ht="16.5" customHeight="1">
      <c r="A249" s="31"/>
      <c r="B249" s="32"/>
      <c r="C249" s="184" t="s">
        <v>552</v>
      </c>
      <c r="D249" s="184" t="s">
        <v>189</v>
      </c>
      <c r="E249" s="185" t="s">
        <v>589</v>
      </c>
      <c r="F249" s="186" t="s">
        <v>590</v>
      </c>
      <c r="G249" s="187" t="s">
        <v>270</v>
      </c>
      <c r="H249" s="188">
        <v>0.207</v>
      </c>
      <c r="I249" s="189"/>
      <c r="J249" s="190">
        <f>ROUND(I249*H249,1)</f>
        <v>0</v>
      </c>
      <c r="K249" s="191"/>
      <c r="L249" s="36"/>
      <c r="M249" s="192" t="s">
        <v>1</v>
      </c>
      <c r="N249" s="193" t="s">
        <v>44</v>
      </c>
      <c r="O249" s="68"/>
      <c r="P249" s="194">
        <f>O249*H249</f>
        <v>0</v>
      </c>
      <c r="Q249" s="194">
        <v>0</v>
      </c>
      <c r="R249" s="194">
        <f>Q249*H249</f>
        <v>0</v>
      </c>
      <c r="S249" s="194">
        <v>0</v>
      </c>
      <c r="T249" s="19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6" t="s">
        <v>256</v>
      </c>
      <c r="AT249" s="196" t="s">
        <v>189</v>
      </c>
      <c r="AU249" s="196" t="s">
        <v>89</v>
      </c>
      <c r="AY249" s="14" t="s">
        <v>186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4" t="s">
        <v>87</v>
      </c>
      <c r="BK249" s="197">
        <f>ROUND(I249*H249,1)</f>
        <v>0</v>
      </c>
      <c r="BL249" s="14" t="s">
        <v>256</v>
      </c>
      <c r="BM249" s="196" t="s">
        <v>591</v>
      </c>
    </row>
    <row r="250" spans="1:65" s="2" customFormat="1" ht="16.5" customHeight="1">
      <c r="A250" s="31"/>
      <c r="B250" s="32"/>
      <c r="C250" s="184" t="s">
        <v>556</v>
      </c>
      <c r="D250" s="184" t="s">
        <v>189</v>
      </c>
      <c r="E250" s="185" t="s">
        <v>593</v>
      </c>
      <c r="F250" s="186" t="s">
        <v>594</v>
      </c>
      <c r="G250" s="187" t="s">
        <v>270</v>
      </c>
      <c r="H250" s="188">
        <v>0.207</v>
      </c>
      <c r="I250" s="189"/>
      <c r="J250" s="190">
        <f>ROUND(I250*H250,1)</f>
        <v>0</v>
      </c>
      <c r="K250" s="191"/>
      <c r="L250" s="36"/>
      <c r="M250" s="192" t="s">
        <v>1</v>
      </c>
      <c r="N250" s="193" t="s">
        <v>44</v>
      </c>
      <c r="O250" s="68"/>
      <c r="P250" s="194">
        <f>O250*H250</f>
        <v>0</v>
      </c>
      <c r="Q250" s="194">
        <v>0</v>
      </c>
      <c r="R250" s="194">
        <f>Q250*H250</f>
        <v>0</v>
      </c>
      <c r="S250" s="194">
        <v>0</v>
      </c>
      <c r="T250" s="195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6" t="s">
        <v>256</v>
      </c>
      <c r="AT250" s="196" t="s">
        <v>189</v>
      </c>
      <c r="AU250" s="196" t="s">
        <v>89</v>
      </c>
      <c r="AY250" s="14" t="s">
        <v>186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14" t="s">
        <v>87</v>
      </c>
      <c r="BK250" s="197">
        <f>ROUND(I250*H250,1)</f>
        <v>0</v>
      </c>
      <c r="BL250" s="14" t="s">
        <v>256</v>
      </c>
      <c r="BM250" s="196" t="s">
        <v>595</v>
      </c>
    </row>
    <row r="251" spans="1:65" s="2" customFormat="1" ht="16.5" customHeight="1">
      <c r="A251" s="31"/>
      <c r="B251" s="32"/>
      <c r="C251" s="184" t="s">
        <v>560</v>
      </c>
      <c r="D251" s="184" t="s">
        <v>189</v>
      </c>
      <c r="E251" s="185" t="s">
        <v>597</v>
      </c>
      <c r="F251" s="186" t="s">
        <v>598</v>
      </c>
      <c r="G251" s="187" t="s">
        <v>270</v>
      </c>
      <c r="H251" s="188">
        <v>0.207</v>
      </c>
      <c r="I251" s="189"/>
      <c r="J251" s="190">
        <f>ROUND(I251*H251,1)</f>
        <v>0</v>
      </c>
      <c r="K251" s="191"/>
      <c r="L251" s="36"/>
      <c r="M251" s="192" t="s">
        <v>1</v>
      </c>
      <c r="N251" s="193" t="s">
        <v>44</v>
      </c>
      <c r="O251" s="68"/>
      <c r="P251" s="194">
        <f>O251*H251</f>
        <v>0</v>
      </c>
      <c r="Q251" s="194">
        <v>0</v>
      </c>
      <c r="R251" s="194">
        <f>Q251*H251</f>
        <v>0</v>
      </c>
      <c r="S251" s="194">
        <v>0</v>
      </c>
      <c r="T251" s="195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6" t="s">
        <v>256</v>
      </c>
      <c r="AT251" s="196" t="s">
        <v>189</v>
      </c>
      <c r="AU251" s="196" t="s">
        <v>89</v>
      </c>
      <c r="AY251" s="14" t="s">
        <v>186</v>
      </c>
      <c r="BE251" s="197">
        <f>IF(N251="základní",J251,0)</f>
        <v>0</v>
      </c>
      <c r="BF251" s="197">
        <f>IF(N251="snížená",J251,0)</f>
        <v>0</v>
      </c>
      <c r="BG251" s="197">
        <f>IF(N251="zákl. přenesená",J251,0)</f>
        <v>0</v>
      </c>
      <c r="BH251" s="197">
        <f>IF(N251="sníž. přenesená",J251,0)</f>
        <v>0</v>
      </c>
      <c r="BI251" s="197">
        <f>IF(N251="nulová",J251,0)</f>
        <v>0</v>
      </c>
      <c r="BJ251" s="14" t="s">
        <v>87</v>
      </c>
      <c r="BK251" s="197">
        <f>ROUND(I251*H251,1)</f>
        <v>0</v>
      </c>
      <c r="BL251" s="14" t="s">
        <v>256</v>
      </c>
      <c r="BM251" s="196" t="s">
        <v>599</v>
      </c>
    </row>
    <row r="252" spans="2:63" s="12" customFormat="1" ht="22.9" customHeight="1">
      <c r="B252" s="168"/>
      <c r="C252" s="169"/>
      <c r="D252" s="170" t="s">
        <v>78</v>
      </c>
      <c r="E252" s="182" t="s">
        <v>600</v>
      </c>
      <c r="F252" s="182" t="s">
        <v>601</v>
      </c>
      <c r="G252" s="169"/>
      <c r="H252" s="169"/>
      <c r="I252" s="172"/>
      <c r="J252" s="183">
        <f>BK252</f>
        <v>0</v>
      </c>
      <c r="K252" s="169"/>
      <c r="L252" s="174"/>
      <c r="M252" s="175"/>
      <c r="N252" s="176"/>
      <c r="O252" s="176"/>
      <c r="P252" s="177">
        <f>SUM(P253:P256)</f>
        <v>0</v>
      </c>
      <c r="Q252" s="176"/>
      <c r="R252" s="177">
        <f>SUM(R253:R256)</f>
        <v>0</v>
      </c>
      <c r="S252" s="176"/>
      <c r="T252" s="178">
        <f>SUM(T253:T256)</f>
        <v>0.27269000000000004</v>
      </c>
      <c r="AR252" s="179" t="s">
        <v>89</v>
      </c>
      <c r="AT252" s="180" t="s">
        <v>78</v>
      </c>
      <c r="AU252" s="180" t="s">
        <v>87</v>
      </c>
      <c r="AY252" s="179" t="s">
        <v>186</v>
      </c>
      <c r="BK252" s="181">
        <f>SUM(BK253:BK256)</f>
        <v>0</v>
      </c>
    </row>
    <row r="253" spans="1:65" s="2" customFormat="1" ht="16.5" customHeight="1">
      <c r="A253" s="31"/>
      <c r="B253" s="32"/>
      <c r="C253" s="184" t="s">
        <v>564</v>
      </c>
      <c r="D253" s="184" t="s">
        <v>189</v>
      </c>
      <c r="E253" s="185" t="s">
        <v>603</v>
      </c>
      <c r="F253" s="186" t="s">
        <v>604</v>
      </c>
      <c r="G253" s="187" t="s">
        <v>308</v>
      </c>
      <c r="H253" s="188">
        <v>123</v>
      </c>
      <c r="I253" s="189"/>
      <c r="J253" s="190">
        <f>ROUND(I253*H253,1)</f>
        <v>0</v>
      </c>
      <c r="K253" s="191"/>
      <c r="L253" s="36"/>
      <c r="M253" s="192" t="s">
        <v>1</v>
      </c>
      <c r="N253" s="193" t="s">
        <v>44</v>
      </c>
      <c r="O253" s="68"/>
      <c r="P253" s="194">
        <f>O253*H253</f>
        <v>0</v>
      </c>
      <c r="Q253" s="194">
        <v>0</v>
      </c>
      <c r="R253" s="194">
        <f>Q253*H253</f>
        <v>0</v>
      </c>
      <c r="S253" s="194">
        <v>0.00215</v>
      </c>
      <c r="T253" s="195">
        <f>S253*H253</f>
        <v>0.26445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6" t="s">
        <v>256</v>
      </c>
      <c r="AT253" s="196" t="s">
        <v>189</v>
      </c>
      <c r="AU253" s="196" t="s">
        <v>89</v>
      </c>
      <c r="AY253" s="14" t="s">
        <v>186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4" t="s">
        <v>87</v>
      </c>
      <c r="BK253" s="197">
        <f>ROUND(I253*H253,1)</f>
        <v>0</v>
      </c>
      <c r="BL253" s="14" t="s">
        <v>256</v>
      </c>
      <c r="BM253" s="196" t="s">
        <v>605</v>
      </c>
    </row>
    <row r="254" spans="1:65" s="2" customFormat="1" ht="21.75" customHeight="1">
      <c r="A254" s="31"/>
      <c r="B254" s="32"/>
      <c r="C254" s="184" t="s">
        <v>568</v>
      </c>
      <c r="D254" s="184" t="s">
        <v>189</v>
      </c>
      <c r="E254" s="185" t="s">
        <v>607</v>
      </c>
      <c r="F254" s="186" t="s">
        <v>608</v>
      </c>
      <c r="G254" s="187" t="s">
        <v>192</v>
      </c>
      <c r="H254" s="188">
        <v>4</v>
      </c>
      <c r="I254" s="189"/>
      <c r="J254" s="190">
        <f>ROUND(I254*H254,1)</f>
        <v>0</v>
      </c>
      <c r="K254" s="191"/>
      <c r="L254" s="36"/>
      <c r="M254" s="192" t="s">
        <v>1</v>
      </c>
      <c r="N254" s="193" t="s">
        <v>44</v>
      </c>
      <c r="O254" s="68"/>
      <c r="P254" s="194">
        <f>O254*H254</f>
        <v>0</v>
      </c>
      <c r="Q254" s="194">
        <v>0</v>
      </c>
      <c r="R254" s="194">
        <f>Q254*H254</f>
        <v>0</v>
      </c>
      <c r="S254" s="194">
        <v>4.8E-05</v>
      </c>
      <c r="T254" s="195">
        <f>S254*H254</f>
        <v>0.000192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6" t="s">
        <v>256</v>
      </c>
      <c r="AT254" s="196" t="s">
        <v>189</v>
      </c>
      <c r="AU254" s="196" t="s">
        <v>89</v>
      </c>
      <c r="AY254" s="14" t="s">
        <v>186</v>
      </c>
      <c r="BE254" s="197">
        <f>IF(N254="základní",J254,0)</f>
        <v>0</v>
      </c>
      <c r="BF254" s="197">
        <f>IF(N254="snížená",J254,0)</f>
        <v>0</v>
      </c>
      <c r="BG254" s="197">
        <f>IF(N254="zákl. přenesená",J254,0)</f>
        <v>0</v>
      </c>
      <c r="BH254" s="197">
        <f>IF(N254="sníž. přenesená",J254,0)</f>
        <v>0</v>
      </c>
      <c r="BI254" s="197">
        <f>IF(N254="nulová",J254,0)</f>
        <v>0</v>
      </c>
      <c r="BJ254" s="14" t="s">
        <v>87</v>
      </c>
      <c r="BK254" s="197">
        <f>ROUND(I254*H254,1)</f>
        <v>0</v>
      </c>
      <c r="BL254" s="14" t="s">
        <v>256</v>
      </c>
      <c r="BM254" s="196" t="s">
        <v>609</v>
      </c>
    </row>
    <row r="255" spans="1:65" s="2" customFormat="1" ht="24.2" customHeight="1">
      <c r="A255" s="31"/>
      <c r="B255" s="32"/>
      <c r="C255" s="184" t="s">
        <v>574</v>
      </c>
      <c r="D255" s="184" t="s">
        <v>189</v>
      </c>
      <c r="E255" s="185" t="s">
        <v>611</v>
      </c>
      <c r="F255" s="186" t="s">
        <v>612</v>
      </c>
      <c r="G255" s="187" t="s">
        <v>192</v>
      </c>
      <c r="H255" s="188">
        <v>1</v>
      </c>
      <c r="I255" s="189"/>
      <c r="J255" s="190">
        <f>ROUND(I255*H255,1)</f>
        <v>0</v>
      </c>
      <c r="K255" s="191"/>
      <c r="L255" s="36"/>
      <c r="M255" s="192" t="s">
        <v>1</v>
      </c>
      <c r="N255" s="193" t="s">
        <v>44</v>
      </c>
      <c r="O255" s="68"/>
      <c r="P255" s="194">
        <f>O255*H255</f>
        <v>0</v>
      </c>
      <c r="Q255" s="194">
        <v>0</v>
      </c>
      <c r="R255" s="194">
        <f>Q255*H255</f>
        <v>0</v>
      </c>
      <c r="S255" s="194">
        <v>4.8E-05</v>
      </c>
      <c r="T255" s="195">
        <f>S255*H255</f>
        <v>4.8E-05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6" t="s">
        <v>256</v>
      </c>
      <c r="AT255" s="196" t="s">
        <v>189</v>
      </c>
      <c r="AU255" s="196" t="s">
        <v>89</v>
      </c>
      <c r="AY255" s="14" t="s">
        <v>186</v>
      </c>
      <c r="BE255" s="197">
        <f>IF(N255="základní",J255,0)</f>
        <v>0</v>
      </c>
      <c r="BF255" s="197">
        <f>IF(N255="snížená",J255,0)</f>
        <v>0</v>
      </c>
      <c r="BG255" s="197">
        <f>IF(N255="zákl. přenesená",J255,0)</f>
        <v>0</v>
      </c>
      <c r="BH255" s="197">
        <f>IF(N255="sníž. přenesená",J255,0)</f>
        <v>0</v>
      </c>
      <c r="BI255" s="197">
        <f>IF(N255="nulová",J255,0)</f>
        <v>0</v>
      </c>
      <c r="BJ255" s="14" t="s">
        <v>87</v>
      </c>
      <c r="BK255" s="197">
        <f>ROUND(I255*H255,1)</f>
        <v>0</v>
      </c>
      <c r="BL255" s="14" t="s">
        <v>256</v>
      </c>
      <c r="BM255" s="196" t="s">
        <v>613</v>
      </c>
    </row>
    <row r="256" spans="1:65" s="2" customFormat="1" ht="21.75" customHeight="1">
      <c r="A256" s="31"/>
      <c r="B256" s="32"/>
      <c r="C256" s="184" t="s">
        <v>579</v>
      </c>
      <c r="D256" s="184" t="s">
        <v>189</v>
      </c>
      <c r="E256" s="185" t="s">
        <v>615</v>
      </c>
      <c r="F256" s="186" t="s">
        <v>616</v>
      </c>
      <c r="G256" s="187" t="s">
        <v>192</v>
      </c>
      <c r="H256" s="188">
        <v>8</v>
      </c>
      <c r="I256" s="189"/>
      <c r="J256" s="190">
        <f>ROUND(I256*H256,1)</f>
        <v>0</v>
      </c>
      <c r="K256" s="191"/>
      <c r="L256" s="36"/>
      <c r="M256" s="192" t="s">
        <v>1</v>
      </c>
      <c r="N256" s="193" t="s">
        <v>44</v>
      </c>
      <c r="O256" s="68"/>
      <c r="P256" s="194">
        <f>O256*H256</f>
        <v>0</v>
      </c>
      <c r="Q256" s="194">
        <v>0</v>
      </c>
      <c r="R256" s="194">
        <f>Q256*H256</f>
        <v>0</v>
      </c>
      <c r="S256" s="194">
        <v>0.001</v>
      </c>
      <c r="T256" s="195">
        <f>S256*H256</f>
        <v>0.008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6" t="s">
        <v>256</v>
      </c>
      <c r="AT256" s="196" t="s">
        <v>189</v>
      </c>
      <c r="AU256" s="196" t="s">
        <v>89</v>
      </c>
      <c r="AY256" s="14" t="s">
        <v>186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14" t="s">
        <v>87</v>
      </c>
      <c r="BK256" s="197">
        <f>ROUND(I256*H256,1)</f>
        <v>0</v>
      </c>
      <c r="BL256" s="14" t="s">
        <v>256</v>
      </c>
      <c r="BM256" s="196" t="s">
        <v>617</v>
      </c>
    </row>
    <row r="257" spans="2:63" s="12" customFormat="1" ht="22.9" customHeight="1">
      <c r="B257" s="168"/>
      <c r="C257" s="169"/>
      <c r="D257" s="170" t="s">
        <v>78</v>
      </c>
      <c r="E257" s="182" t="s">
        <v>627</v>
      </c>
      <c r="F257" s="182" t="s">
        <v>628</v>
      </c>
      <c r="G257" s="169"/>
      <c r="H257" s="169"/>
      <c r="I257" s="172"/>
      <c r="J257" s="183">
        <f>BK257</f>
        <v>0</v>
      </c>
      <c r="K257" s="169"/>
      <c r="L257" s="174"/>
      <c r="M257" s="175"/>
      <c r="N257" s="176"/>
      <c r="O257" s="176"/>
      <c r="P257" s="177">
        <f>SUM(P258:P259)</f>
        <v>0</v>
      </c>
      <c r="Q257" s="176"/>
      <c r="R257" s="177">
        <f>SUM(R258:R259)</f>
        <v>0</v>
      </c>
      <c r="S257" s="176"/>
      <c r="T257" s="178">
        <f>SUM(T258:T259)</f>
        <v>0.0258</v>
      </c>
      <c r="AR257" s="179" t="s">
        <v>89</v>
      </c>
      <c r="AT257" s="180" t="s">
        <v>78</v>
      </c>
      <c r="AU257" s="180" t="s">
        <v>87</v>
      </c>
      <c r="AY257" s="179" t="s">
        <v>186</v>
      </c>
      <c r="BK257" s="181">
        <f>SUM(BK258:BK259)</f>
        <v>0</v>
      </c>
    </row>
    <row r="258" spans="1:65" s="2" customFormat="1" ht="16.5" customHeight="1">
      <c r="A258" s="31"/>
      <c r="B258" s="32"/>
      <c r="C258" s="184" t="s">
        <v>584</v>
      </c>
      <c r="D258" s="184" t="s">
        <v>189</v>
      </c>
      <c r="E258" s="185" t="s">
        <v>630</v>
      </c>
      <c r="F258" s="186" t="s">
        <v>631</v>
      </c>
      <c r="G258" s="187" t="s">
        <v>192</v>
      </c>
      <c r="H258" s="188">
        <v>1</v>
      </c>
      <c r="I258" s="189"/>
      <c r="J258" s="190">
        <f>ROUND(I258*H258,1)</f>
        <v>0</v>
      </c>
      <c r="K258" s="191"/>
      <c r="L258" s="36"/>
      <c r="M258" s="192" t="s">
        <v>1</v>
      </c>
      <c r="N258" s="193" t="s">
        <v>44</v>
      </c>
      <c r="O258" s="68"/>
      <c r="P258" s="194">
        <f>O258*H258</f>
        <v>0</v>
      </c>
      <c r="Q258" s="194">
        <v>0</v>
      </c>
      <c r="R258" s="194">
        <f>Q258*H258</f>
        <v>0</v>
      </c>
      <c r="S258" s="194">
        <v>0.0018</v>
      </c>
      <c r="T258" s="195">
        <f>S258*H258</f>
        <v>0.0018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6" t="s">
        <v>256</v>
      </c>
      <c r="AT258" s="196" t="s">
        <v>189</v>
      </c>
      <c r="AU258" s="196" t="s">
        <v>89</v>
      </c>
      <c r="AY258" s="14" t="s">
        <v>186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14" t="s">
        <v>87</v>
      </c>
      <c r="BK258" s="197">
        <f>ROUND(I258*H258,1)</f>
        <v>0</v>
      </c>
      <c r="BL258" s="14" t="s">
        <v>256</v>
      </c>
      <c r="BM258" s="196" t="s">
        <v>632</v>
      </c>
    </row>
    <row r="259" spans="1:65" s="2" customFormat="1" ht="16.5" customHeight="1">
      <c r="A259" s="31"/>
      <c r="B259" s="32"/>
      <c r="C259" s="184" t="s">
        <v>588</v>
      </c>
      <c r="D259" s="184" t="s">
        <v>189</v>
      </c>
      <c r="E259" s="185" t="s">
        <v>634</v>
      </c>
      <c r="F259" s="186" t="s">
        <v>635</v>
      </c>
      <c r="G259" s="187" t="s">
        <v>192</v>
      </c>
      <c r="H259" s="188">
        <v>1</v>
      </c>
      <c r="I259" s="189"/>
      <c r="J259" s="190">
        <f>ROUND(I259*H259,1)</f>
        <v>0</v>
      </c>
      <c r="K259" s="191"/>
      <c r="L259" s="36"/>
      <c r="M259" s="192" t="s">
        <v>1</v>
      </c>
      <c r="N259" s="193" t="s">
        <v>44</v>
      </c>
      <c r="O259" s="68"/>
      <c r="P259" s="194">
        <f>O259*H259</f>
        <v>0</v>
      </c>
      <c r="Q259" s="194">
        <v>0</v>
      </c>
      <c r="R259" s="194">
        <f>Q259*H259</f>
        <v>0</v>
      </c>
      <c r="S259" s="194">
        <v>0.024</v>
      </c>
      <c r="T259" s="195">
        <f>S259*H259</f>
        <v>0.024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6" t="s">
        <v>256</v>
      </c>
      <c r="AT259" s="196" t="s">
        <v>189</v>
      </c>
      <c r="AU259" s="196" t="s">
        <v>89</v>
      </c>
      <c r="AY259" s="14" t="s">
        <v>186</v>
      </c>
      <c r="BE259" s="197">
        <f>IF(N259="základní",J259,0)</f>
        <v>0</v>
      </c>
      <c r="BF259" s="197">
        <f>IF(N259="snížená",J259,0)</f>
        <v>0</v>
      </c>
      <c r="BG259" s="197">
        <f>IF(N259="zákl. přenesená",J259,0)</f>
        <v>0</v>
      </c>
      <c r="BH259" s="197">
        <f>IF(N259="sníž. přenesená",J259,0)</f>
        <v>0</v>
      </c>
      <c r="BI259" s="197">
        <f>IF(N259="nulová",J259,0)</f>
        <v>0</v>
      </c>
      <c r="BJ259" s="14" t="s">
        <v>87</v>
      </c>
      <c r="BK259" s="197">
        <f>ROUND(I259*H259,1)</f>
        <v>0</v>
      </c>
      <c r="BL259" s="14" t="s">
        <v>256</v>
      </c>
      <c r="BM259" s="196" t="s">
        <v>636</v>
      </c>
    </row>
    <row r="260" spans="2:63" s="12" customFormat="1" ht="22.9" customHeight="1">
      <c r="B260" s="168"/>
      <c r="C260" s="169"/>
      <c r="D260" s="170" t="s">
        <v>78</v>
      </c>
      <c r="E260" s="182" t="s">
        <v>997</v>
      </c>
      <c r="F260" s="182" t="s">
        <v>998</v>
      </c>
      <c r="G260" s="169"/>
      <c r="H260" s="169"/>
      <c r="I260" s="172"/>
      <c r="J260" s="183">
        <f>BK260</f>
        <v>0</v>
      </c>
      <c r="K260" s="169"/>
      <c r="L260" s="174"/>
      <c r="M260" s="175"/>
      <c r="N260" s="176"/>
      <c r="O260" s="176"/>
      <c r="P260" s="177">
        <f>SUM(P261:P274)</f>
        <v>0</v>
      </c>
      <c r="Q260" s="176"/>
      <c r="R260" s="177">
        <f>SUM(R261:R274)</f>
        <v>1.6651840000000002</v>
      </c>
      <c r="S260" s="176"/>
      <c r="T260" s="178">
        <f>SUM(T261:T274)</f>
        <v>0</v>
      </c>
      <c r="AR260" s="179" t="s">
        <v>89</v>
      </c>
      <c r="AT260" s="180" t="s">
        <v>78</v>
      </c>
      <c r="AU260" s="180" t="s">
        <v>87</v>
      </c>
      <c r="AY260" s="179" t="s">
        <v>186</v>
      </c>
      <c r="BK260" s="181">
        <f>SUM(BK261:BK274)</f>
        <v>0</v>
      </c>
    </row>
    <row r="261" spans="1:65" s="2" customFormat="1" ht="16.5" customHeight="1">
      <c r="A261" s="31"/>
      <c r="B261" s="32"/>
      <c r="C261" s="184" t="s">
        <v>592</v>
      </c>
      <c r="D261" s="184" t="s">
        <v>189</v>
      </c>
      <c r="E261" s="185" t="s">
        <v>999</v>
      </c>
      <c r="F261" s="186" t="s">
        <v>1000</v>
      </c>
      <c r="G261" s="187" t="s">
        <v>197</v>
      </c>
      <c r="H261" s="188">
        <v>42.4</v>
      </c>
      <c r="I261" s="189"/>
      <c r="J261" s="190">
        <f aca="true" t="shared" si="60" ref="J261:J266">ROUND(I261*H261,1)</f>
        <v>0</v>
      </c>
      <c r="K261" s="191"/>
      <c r="L261" s="36"/>
      <c r="M261" s="192" t="s">
        <v>1</v>
      </c>
      <c r="N261" s="193" t="s">
        <v>44</v>
      </c>
      <c r="O261" s="68"/>
      <c r="P261" s="194">
        <f aca="true" t="shared" si="61" ref="P261:P266">O261*H261</f>
        <v>0</v>
      </c>
      <c r="Q261" s="194">
        <v>0</v>
      </c>
      <c r="R261" s="194">
        <f aca="true" t="shared" si="62" ref="R261:R266">Q261*H261</f>
        <v>0</v>
      </c>
      <c r="S261" s="194">
        <v>0</v>
      </c>
      <c r="T261" s="195">
        <f aca="true" t="shared" si="63" ref="T261:T266"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6" t="s">
        <v>256</v>
      </c>
      <c r="AT261" s="196" t="s">
        <v>189</v>
      </c>
      <c r="AU261" s="196" t="s">
        <v>89</v>
      </c>
      <c r="AY261" s="14" t="s">
        <v>186</v>
      </c>
      <c r="BE261" s="197">
        <f aca="true" t="shared" si="64" ref="BE261:BE266">IF(N261="základní",J261,0)</f>
        <v>0</v>
      </c>
      <c r="BF261" s="197">
        <f aca="true" t="shared" si="65" ref="BF261:BF266">IF(N261="snížená",J261,0)</f>
        <v>0</v>
      </c>
      <c r="BG261" s="197">
        <f aca="true" t="shared" si="66" ref="BG261:BG266">IF(N261="zákl. přenesená",J261,0)</f>
        <v>0</v>
      </c>
      <c r="BH261" s="197">
        <f aca="true" t="shared" si="67" ref="BH261:BH266">IF(N261="sníž. přenesená",J261,0)</f>
        <v>0</v>
      </c>
      <c r="BI261" s="197">
        <f aca="true" t="shared" si="68" ref="BI261:BI266">IF(N261="nulová",J261,0)</f>
        <v>0</v>
      </c>
      <c r="BJ261" s="14" t="s">
        <v>87</v>
      </c>
      <c r="BK261" s="197">
        <f aca="true" t="shared" si="69" ref="BK261:BK266">ROUND(I261*H261,1)</f>
        <v>0</v>
      </c>
      <c r="BL261" s="14" t="s">
        <v>256</v>
      </c>
      <c r="BM261" s="196" t="s">
        <v>1101</v>
      </c>
    </row>
    <row r="262" spans="1:65" s="2" customFormat="1" ht="16.5" customHeight="1">
      <c r="A262" s="31"/>
      <c r="B262" s="32"/>
      <c r="C262" s="184" t="s">
        <v>596</v>
      </c>
      <c r="D262" s="184" t="s">
        <v>189</v>
      </c>
      <c r="E262" s="185" t="s">
        <v>1002</v>
      </c>
      <c r="F262" s="186" t="s">
        <v>1003</v>
      </c>
      <c r="G262" s="187" t="s">
        <v>197</v>
      </c>
      <c r="H262" s="188">
        <v>42.4</v>
      </c>
      <c r="I262" s="189"/>
      <c r="J262" s="190">
        <f t="shared" si="60"/>
        <v>0</v>
      </c>
      <c r="K262" s="191"/>
      <c r="L262" s="36"/>
      <c r="M262" s="192" t="s">
        <v>1</v>
      </c>
      <c r="N262" s="193" t="s">
        <v>44</v>
      </c>
      <c r="O262" s="68"/>
      <c r="P262" s="194">
        <f t="shared" si="61"/>
        <v>0</v>
      </c>
      <c r="Q262" s="194">
        <v>0.0003</v>
      </c>
      <c r="R262" s="194">
        <f t="shared" si="62"/>
        <v>0.012719999999999999</v>
      </c>
      <c r="S262" s="194">
        <v>0</v>
      </c>
      <c r="T262" s="195">
        <f t="shared" si="6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6" t="s">
        <v>256</v>
      </c>
      <c r="AT262" s="196" t="s">
        <v>189</v>
      </c>
      <c r="AU262" s="196" t="s">
        <v>89</v>
      </c>
      <c r="AY262" s="14" t="s">
        <v>186</v>
      </c>
      <c r="BE262" s="197">
        <f t="shared" si="64"/>
        <v>0</v>
      </c>
      <c r="BF262" s="197">
        <f t="shared" si="65"/>
        <v>0</v>
      </c>
      <c r="BG262" s="197">
        <f t="shared" si="66"/>
        <v>0</v>
      </c>
      <c r="BH262" s="197">
        <f t="shared" si="67"/>
        <v>0</v>
      </c>
      <c r="BI262" s="197">
        <f t="shared" si="68"/>
        <v>0</v>
      </c>
      <c r="BJ262" s="14" t="s">
        <v>87</v>
      </c>
      <c r="BK262" s="197">
        <f t="shared" si="69"/>
        <v>0</v>
      </c>
      <c r="BL262" s="14" t="s">
        <v>256</v>
      </c>
      <c r="BM262" s="196" t="s">
        <v>1102</v>
      </c>
    </row>
    <row r="263" spans="1:65" s="2" customFormat="1" ht="16.5" customHeight="1">
      <c r="A263" s="31"/>
      <c r="B263" s="32"/>
      <c r="C263" s="184" t="s">
        <v>602</v>
      </c>
      <c r="D263" s="184" t="s">
        <v>189</v>
      </c>
      <c r="E263" s="185" t="s">
        <v>1005</v>
      </c>
      <c r="F263" s="186" t="s">
        <v>1006</v>
      </c>
      <c r="G263" s="187" t="s">
        <v>197</v>
      </c>
      <c r="H263" s="188">
        <v>42.4</v>
      </c>
      <c r="I263" s="189"/>
      <c r="J263" s="190">
        <f t="shared" si="60"/>
        <v>0</v>
      </c>
      <c r="K263" s="191"/>
      <c r="L263" s="36"/>
      <c r="M263" s="192" t="s">
        <v>1</v>
      </c>
      <c r="N263" s="193" t="s">
        <v>44</v>
      </c>
      <c r="O263" s="68"/>
      <c r="P263" s="194">
        <f t="shared" si="61"/>
        <v>0</v>
      </c>
      <c r="Q263" s="194">
        <v>0.0075</v>
      </c>
      <c r="R263" s="194">
        <f t="shared" si="62"/>
        <v>0.318</v>
      </c>
      <c r="S263" s="194">
        <v>0</v>
      </c>
      <c r="T263" s="195">
        <f t="shared" si="6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6" t="s">
        <v>256</v>
      </c>
      <c r="AT263" s="196" t="s">
        <v>189</v>
      </c>
      <c r="AU263" s="196" t="s">
        <v>89</v>
      </c>
      <c r="AY263" s="14" t="s">
        <v>186</v>
      </c>
      <c r="BE263" s="197">
        <f t="shared" si="64"/>
        <v>0</v>
      </c>
      <c r="BF263" s="197">
        <f t="shared" si="65"/>
        <v>0</v>
      </c>
      <c r="BG263" s="197">
        <f t="shared" si="66"/>
        <v>0</v>
      </c>
      <c r="BH263" s="197">
        <f t="shared" si="67"/>
        <v>0</v>
      </c>
      <c r="BI263" s="197">
        <f t="shared" si="68"/>
        <v>0</v>
      </c>
      <c r="BJ263" s="14" t="s">
        <v>87</v>
      </c>
      <c r="BK263" s="197">
        <f t="shared" si="69"/>
        <v>0</v>
      </c>
      <c r="BL263" s="14" t="s">
        <v>256</v>
      </c>
      <c r="BM263" s="196" t="s">
        <v>1103</v>
      </c>
    </row>
    <row r="264" spans="1:65" s="2" customFormat="1" ht="16.5" customHeight="1">
      <c r="A264" s="31"/>
      <c r="B264" s="32"/>
      <c r="C264" s="184" t="s">
        <v>606</v>
      </c>
      <c r="D264" s="184" t="s">
        <v>189</v>
      </c>
      <c r="E264" s="185" t="s">
        <v>1008</v>
      </c>
      <c r="F264" s="186" t="s">
        <v>1009</v>
      </c>
      <c r="G264" s="187" t="s">
        <v>308</v>
      </c>
      <c r="H264" s="188">
        <v>25.8</v>
      </c>
      <c r="I264" s="189"/>
      <c r="J264" s="190">
        <f t="shared" si="60"/>
        <v>0</v>
      </c>
      <c r="K264" s="191"/>
      <c r="L264" s="36"/>
      <c r="M264" s="192" t="s">
        <v>1</v>
      </c>
      <c r="N264" s="193" t="s">
        <v>44</v>
      </c>
      <c r="O264" s="68"/>
      <c r="P264" s="194">
        <f t="shared" si="61"/>
        <v>0</v>
      </c>
      <c r="Q264" s="194">
        <v>0.00043</v>
      </c>
      <c r="R264" s="194">
        <f t="shared" si="62"/>
        <v>0.011094</v>
      </c>
      <c r="S264" s="194">
        <v>0</v>
      </c>
      <c r="T264" s="195">
        <f t="shared" si="6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6" t="s">
        <v>256</v>
      </c>
      <c r="AT264" s="196" t="s">
        <v>189</v>
      </c>
      <c r="AU264" s="196" t="s">
        <v>89</v>
      </c>
      <c r="AY264" s="14" t="s">
        <v>186</v>
      </c>
      <c r="BE264" s="197">
        <f t="shared" si="64"/>
        <v>0</v>
      </c>
      <c r="BF264" s="197">
        <f t="shared" si="65"/>
        <v>0</v>
      </c>
      <c r="BG264" s="197">
        <f t="shared" si="66"/>
        <v>0</v>
      </c>
      <c r="BH264" s="197">
        <f t="shared" si="67"/>
        <v>0</v>
      </c>
      <c r="BI264" s="197">
        <f t="shared" si="68"/>
        <v>0</v>
      </c>
      <c r="BJ264" s="14" t="s">
        <v>87</v>
      </c>
      <c r="BK264" s="197">
        <f t="shared" si="69"/>
        <v>0</v>
      </c>
      <c r="BL264" s="14" t="s">
        <v>256</v>
      </c>
      <c r="BM264" s="196" t="s">
        <v>1104</v>
      </c>
    </row>
    <row r="265" spans="1:65" s="2" customFormat="1" ht="16.5" customHeight="1">
      <c r="A265" s="31"/>
      <c r="B265" s="32"/>
      <c r="C265" s="203" t="s">
        <v>610</v>
      </c>
      <c r="D265" s="203" t="s">
        <v>480</v>
      </c>
      <c r="E265" s="204" t="s">
        <v>1011</v>
      </c>
      <c r="F265" s="205" t="s">
        <v>1012</v>
      </c>
      <c r="G265" s="206" t="s">
        <v>192</v>
      </c>
      <c r="H265" s="207">
        <v>86</v>
      </c>
      <c r="I265" s="208"/>
      <c r="J265" s="209">
        <f t="shared" si="60"/>
        <v>0</v>
      </c>
      <c r="K265" s="210"/>
      <c r="L265" s="211"/>
      <c r="M265" s="212" t="s">
        <v>1</v>
      </c>
      <c r="N265" s="213" t="s">
        <v>44</v>
      </c>
      <c r="O265" s="68"/>
      <c r="P265" s="194">
        <f t="shared" si="61"/>
        <v>0</v>
      </c>
      <c r="Q265" s="194">
        <v>0.00047</v>
      </c>
      <c r="R265" s="194">
        <f t="shared" si="62"/>
        <v>0.04042</v>
      </c>
      <c r="S265" s="194">
        <v>0</v>
      </c>
      <c r="T265" s="195">
        <f t="shared" si="6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6" t="s">
        <v>330</v>
      </c>
      <c r="AT265" s="196" t="s">
        <v>480</v>
      </c>
      <c r="AU265" s="196" t="s">
        <v>89</v>
      </c>
      <c r="AY265" s="14" t="s">
        <v>186</v>
      </c>
      <c r="BE265" s="197">
        <f t="shared" si="64"/>
        <v>0</v>
      </c>
      <c r="BF265" s="197">
        <f t="shared" si="65"/>
        <v>0</v>
      </c>
      <c r="BG265" s="197">
        <f t="shared" si="66"/>
        <v>0</v>
      </c>
      <c r="BH265" s="197">
        <f t="shared" si="67"/>
        <v>0</v>
      </c>
      <c r="BI265" s="197">
        <f t="shared" si="68"/>
        <v>0</v>
      </c>
      <c r="BJ265" s="14" t="s">
        <v>87</v>
      </c>
      <c r="BK265" s="197">
        <f t="shared" si="69"/>
        <v>0</v>
      </c>
      <c r="BL265" s="14" t="s">
        <v>256</v>
      </c>
      <c r="BM265" s="196" t="s">
        <v>1105</v>
      </c>
    </row>
    <row r="266" spans="1:65" s="2" customFormat="1" ht="16.5" customHeight="1">
      <c r="A266" s="31"/>
      <c r="B266" s="32"/>
      <c r="C266" s="184" t="s">
        <v>614</v>
      </c>
      <c r="D266" s="184" t="s">
        <v>189</v>
      </c>
      <c r="E266" s="185" t="s">
        <v>1014</v>
      </c>
      <c r="F266" s="186" t="s">
        <v>1015</v>
      </c>
      <c r="G266" s="187" t="s">
        <v>197</v>
      </c>
      <c r="H266" s="188">
        <v>42.4</v>
      </c>
      <c r="I266" s="189"/>
      <c r="J266" s="190">
        <f t="shared" si="60"/>
        <v>0</v>
      </c>
      <c r="K266" s="191"/>
      <c r="L266" s="36"/>
      <c r="M266" s="192" t="s">
        <v>1</v>
      </c>
      <c r="N266" s="193" t="s">
        <v>44</v>
      </c>
      <c r="O266" s="68"/>
      <c r="P266" s="194">
        <f t="shared" si="61"/>
        <v>0</v>
      </c>
      <c r="Q266" s="194">
        <v>0.0075</v>
      </c>
      <c r="R266" s="194">
        <f t="shared" si="62"/>
        <v>0.318</v>
      </c>
      <c r="S266" s="194">
        <v>0</v>
      </c>
      <c r="T266" s="195">
        <f t="shared" si="6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6" t="s">
        <v>256</v>
      </c>
      <c r="AT266" s="196" t="s">
        <v>189</v>
      </c>
      <c r="AU266" s="196" t="s">
        <v>89</v>
      </c>
      <c r="AY266" s="14" t="s">
        <v>186</v>
      </c>
      <c r="BE266" s="197">
        <f t="shared" si="64"/>
        <v>0</v>
      </c>
      <c r="BF266" s="197">
        <f t="shared" si="65"/>
        <v>0</v>
      </c>
      <c r="BG266" s="197">
        <f t="shared" si="66"/>
        <v>0</v>
      </c>
      <c r="BH266" s="197">
        <f t="shared" si="67"/>
        <v>0</v>
      </c>
      <c r="BI266" s="197">
        <f t="shared" si="68"/>
        <v>0</v>
      </c>
      <c r="BJ266" s="14" t="s">
        <v>87</v>
      </c>
      <c r="BK266" s="197">
        <f t="shared" si="69"/>
        <v>0</v>
      </c>
      <c r="BL266" s="14" t="s">
        <v>256</v>
      </c>
      <c r="BM266" s="196" t="s">
        <v>1106</v>
      </c>
    </row>
    <row r="267" spans="1:47" s="2" customFormat="1" ht="19.5">
      <c r="A267" s="31"/>
      <c r="B267" s="32"/>
      <c r="C267" s="33"/>
      <c r="D267" s="198" t="s">
        <v>206</v>
      </c>
      <c r="E267" s="33"/>
      <c r="F267" s="199" t="s">
        <v>1107</v>
      </c>
      <c r="G267" s="33"/>
      <c r="H267" s="33"/>
      <c r="I267" s="200"/>
      <c r="J267" s="33"/>
      <c r="K267" s="33"/>
      <c r="L267" s="36"/>
      <c r="M267" s="201"/>
      <c r="N267" s="202"/>
      <c r="O267" s="68"/>
      <c r="P267" s="68"/>
      <c r="Q267" s="68"/>
      <c r="R267" s="68"/>
      <c r="S267" s="68"/>
      <c r="T267" s="69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T267" s="14" t="s">
        <v>206</v>
      </c>
      <c r="AU267" s="14" t="s">
        <v>89</v>
      </c>
    </row>
    <row r="268" spans="1:65" s="2" customFormat="1" ht="16.5" customHeight="1">
      <c r="A268" s="31"/>
      <c r="B268" s="32"/>
      <c r="C268" s="203" t="s">
        <v>621</v>
      </c>
      <c r="D268" s="203" t="s">
        <v>480</v>
      </c>
      <c r="E268" s="204" t="s">
        <v>1017</v>
      </c>
      <c r="F268" s="205" t="s">
        <v>1018</v>
      </c>
      <c r="G268" s="206" t="s">
        <v>197</v>
      </c>
      <c r="H268" s="207">
        <v>50.88</v>
      </c>
      <c r="I268" s="208"/>
      <c r="J268" s="209">
        <f aca="true" t="shared" si="70" ref="J268:J274">ROUND(I268*H268,1)</f>
        <v>0</v>
      </c>
      <c r="K268" s="210"/>
      <c r="L268" s="211"/>
      <c r="M268" s="212" t="s">
        <v>1</v>
      </c>
      <c r="N268" s="213" t="s">
        <v>44</v>
      </c>
      <c r="O268" s="68"/>
      <c r="P268" s="194">
        <f aca="true" t="shared" si="71" ref="P268:P274">O268*H268</f>
        <v>0</v>
      </c>
      <c r="Q268" s="194">
        <v>0.0177</v>
      </c>
      <c r="R268" s="194">
        <f aca="true" t="shared" si="72" ref="R268:R274">Q268*H268</f>
        <v>0.900576</v>
      </c>
      <c r="S268" s="194">
        <v>0</v>
      </c>
      <c r="T268" s="195">
        <f aca="true" t="shared" si="73" ref="T268:T274"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6" t="s">
        <v>330</v>
      </c>
      <c r="AT268" s="196" t="s">
        <v>480</v>
      </c>
      <c r="AU268" s="196" t="s">
        <v>89</v>
      </c>
      <c r="AY268" s="14" t="s">
        <v>186</v>
      </c>
      <c r="BE268" s="197">
        <f aca="true" t="shared" si="74" ref="BE268:BE274">IF(N268="základní",J268,0)</f>
        <v>0</v>
      </c>
      <c r="BF268" s="197">
        <f aca="true" t="shared" si="75" ref="BF268:BF274">IF(N268="snížená",J268,0)</f>
        <v>0</v>
      </c>
      <c r="BG268" s="197">
        <f aca="true" t="shared" si="76" ref="BG268:BG274">IF(N268="zákl. přenesená",J268,0)</f>
        <v>0</v>
      </c>
      <c r="BH268" s="197">
        <f aca="true" t="shared" si="77" ref="BH268:BH274">IF(N268="sníž. přenesená",J268,0)</f>
        <v>0</v>
      </c>
      <c r="BI268" s="197">
        <f aca="true" t="shared" si="78" ref="BI268:BI274">IF(N268="nulová",J268,0)</f>
        <v>0</v>
      </c>
      <c r="BJ268" s="14" t="s">
        <v>87</v>
      </c>
      <c r="BK268" s="197">
        <f aca="true" t="shared" si="79" ref="BK268:BK274">ROUND(I268*H268,1)</f>
        <v>0</v>
      </c>
      <c r="BL268" s="14" t="s">
        <v>256</v>
      </c>
      <c r="BM268" s="196" t="s">
        <v>1108</v>
      </c>
    </row>
    <row r="269" spans="1:65" s="2" customFormat="1" ht="21.75" customHeight="1">
      <c r="A269" s="31"/>
      <c r="B269" s="32"/>
      <c r="C269" s="184" t="s">
        <v>629</v>
      </c>
      <c r="D269" s="184" t="s">
        <v>189</v>
      </c>
      <c r="E269" s="185" t="s">
        <v>1020</v>
      </c>
      <c r="F269" s="186" t="s">
        <v>1021</v>
      </c>
      <c r="G269" s="187" t="s">
        <v>197</v>
      </c>
      <c r="H269" s="188">
        <v>42.4</v>
      </c>
      <c r="I269" s="189"/>
      <c r="J269" s="190">
        <f t="shared" si="70"/>
        <v>0</v>
      </c>
      <c r="K269" s="191"/>
      <c r="L269" s="36"/>
      <c r="M269" s="192" t="s">
        <v>1</v>
      </c>
      <c r="N269" s="193" t="s">
        <v>44</v>
      </c>
      <c r="O269" s="68"/>
      <c r="P269" s="194">
        <f t="shared" si="71"/>
        <v>0</v>
      </c>
      <c r="Q269" s="194">
        <v>0</v>
      </c>
      <c r="R269" s="194">
        <f t="shared" si="72"/>
        <v>0</v>
      </c>
      <c r="S269" s="194">
        <v>0</v>
      </c>
      <c r="T269" s="195">
        <f t="shared" si="7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6" t="s">
        <v>256</v>
      </c>
      <c r="AT269" s="196" t="s">
        <v>189</v>
      </c>
      <c r="AU269" s="196" t="s">
        <v>89</v>
      </c>
      <c r="AY269" s="14" t="s">
        <v>186</v>
      </c>
      <c r="BE269" s="197">
        <f t="shared" si="74"/>
        <v>0</v>
      </c>
      <c r="BF269" s="197">
        <f t="shared" si="75"/>
        <v>0</v>
      </c>
      <c r="BG269" s="197">
        <f t="shared" si="76"/>
        <v>0</v>
      </c>
      <c r="BH269" s="197">
        <f t="shared" si="77"/>
        <v>0</v>
      </c>
      <c r="BI269" s="197">
        <f t="shared" si="78"/>
        <v>0</v>
      </c>
      <c r="BJ269" s="14" t="s">
        <v>87</v>
      </c>
      <c r="BK269" s="197">
        <f t="shared" si="79"/>
        <v>0</v>
      </c>
      <c r="BL269" s="14" t="s">
        <v>256</v>
      </c>
      <c r="BM269" s="196" t="s">
        <v>1109</v>
      </c>
    </row>
    <row r="270" spans="1:65" s="2" customFormat="1" ht="16.5" customHeight="1">
      <c r="A270" s="31"/>
      <c r="B270" s="32"/>
      <c r="C270" s="184" t="s">
        <v>633</v>
      </c>
      <c r="D270" s="184" t="s">
        <v>189</v>
      </c>
      <c r="E270" s="185" t="s">
        <v>1110</v>
      </c>
      <c r="F270" s="186" t="s">
        <v>1111</v>
      </c>
      <c r="G270" s="187" t="s">
        <v>197</v>
      </c>
      <c r="H270" s="188">
        <v>42.4</v>
      </c>
      <c r="I270" s="189"/>
      <c r="J270" s="190">
        <f t="shared" si="70"/>
        <v>0</v>
      </c>
      <c r="K270" s="191"/>
      <c r="L270" s="36"/>
      <c r="M270" s="192" t="s">
        <v>1</v>
      </c>
      <c r="N270" s="193" t="s">
        <v>44</v>
      </c>
      <c r="O270" s="68"/>
      <c r="P270" s="194">
        <f t="shared" si="71"/>
        <v>0</v>
      </c>
      <c r="Q270" s="194">
        <v>0.0015</v>
      </c>
      <c r="R270" s="194">
        <f t="shared" si="72"/>
        <v>0.0636</v>
      </c>
      <c r="S270" s="194">
        <v>0</v>
      </c>
      <c r="T270" s="195">
        <f t="shared" si="7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6" t="s">
        <v>256</v>
      </c>
      <c r="AT270" s="196" t="s">
        <v>189</v>
      </c>
      <c r="AU270" s="196" t="s">
        <v>89</v>
      </c>
      <c r="AY270" s="14" t="s">
        <v>186</v>
      </c>
      <c r="BE270" s="197">
        <f t="shared" si="74"/>
        <v>0</v>
      </c>
      <c r="BF270" s="197">
        <f t="shared" si="75"/>
        <v>0</v>
      </c>
      <c r="BG270" s="197">
        <f t="shared" si="76"/>
        <v>0</v>
      </c>
      <c r="BH270" s="197">
        <f t="shared" si="77"/>
        <v>0</v>
      </c>
      <c r="BI270" s="197">
        <f t="shared" si="78"/>
        <v>0</v>
      </c>
      <c r="BJ270" s="14" t="s">
        <v>87</v>
      </c>
      <c r="BK270" s="197">
        <f t="shared" si="79"/>
        <v>0</v>
      </c>
      <c r="BL270" s="14" t="s">
        <v>256</v>
      </c>
      <c r="BM270" s="196" t="s">
        <v>1112</v>
      </c>
    </row>
    <row r="271" spans="1:65" s="2" customFormat="1" ht="16.5" customHeight="1">
      <c r="A271" s="31"/>
      <c r="B271" s="32"/>
      <c r="C271" s="184" t="s">
        <v>637</v>
      </c>
      <c r="D271" s="184" t="s">
        <v>189</v>
      </c>
      <c r="E271" s="185" t="s">
        <v>1023</v>
      </c>
      <c r="F271" s="186" t="s">
        <v>1024</v>
      </c>
      <c r="G271" s="187" t="s">
        <v>308</v>
      </c>
      <c r="H271" s="188">
        <v>25.8</v>
      </c>
      <c r="I271" s="189"/>
      <c r="J271" s="190">
        <f t="shared" si="70"/>
        <v>0</v>
      </c>
      <c r="K271" s="191"/>
      <c r="L271" s="36"/>
      <c r="M271" s="192" t="s">
        <v>1</v>
      </c>
      <c r="N271" s="193" t="s">
        <v>44</v>
      </c>
      <c r="O271" s="68"/>
      <c r="P271" s="194">
        <f t="shared" si="71"/>
        <v>0</v>
      </c>
      <c r="Q271" s="194">
        <v>3E-05</v>
      </c>
      <c r="R271" s="194">
        <f t="shared" si="72"/>
        <v>0.0007740000000000001</v>
      </c>
      <c r="S271" s="194">
        <v>0</v>
      </c>
      <c r="T271" s="195">
        <f t="shared" si="7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6" t="s">
        <v>256</v>
      </c>
      <c r="AT271" s="196" t="s">
        <v>189</v>
      </c>
      <c r="AU271" s="196" t="s">
        <v>89</v>
      </c>
      <c r="AY271" s="14" t="s">
        <v>186</v>
      </c>
      <c r="BE271" s="197">
        <f t="shared" si="74"/>
        <v>0</v>
      </c>
      <c r="BF271" s="197">
        <f t="shared" si="75"/>
        <v>0</v>
      </c>
      <c r="BG271" s="197">
        <f t="shared" si="76"/>
        <v>0</v>
      </c>
      <c r="BH271" s="197">
        <f t="shared" si="77"/>
        <v>0</v>
      </c>
      <c r="BI271" s="197">
        <f t="shared" si="78"/>
        <v>0</v>
      </c>
      <c r="BJ271" s="14" t="s">
        <v>87</v>
      </c>
      <c r="BK271" s="197">
        <f t="shared" si="79"/>
        <v>0</v>
      </c>
      <c r="BL271" s="14" t="s">
        <v>256</v>
      </c>
      <c r="BM271" s="196" t="s">
        <v>1113</v>
      </c>
    </row>
    <row r="272" spans="1:65" s="2" customFormat="1" ht="16.5" customHeight="1">
      <c r="A272" s="31"/>
      <c r="B272" s="32"/>
      <c r="C272" s="184" t="s">
        <v>642</v>
      </c>
      <c r="D272" s="184" t="s">
        <v>189</v>
      </c>
      <c r="E272" s="185" t="s">
        <v>1026</v>
      </c>
      <c r="F272" s="186" t="s">
        <v>1027</v>
      </c>
      <c r="G272" s="187" t="s">
        <v>270</v>
      </c>
      <c r="H272" s="188">
        <v>1.665</v>
      </c>
      <c r="I272" s="189"/>
      <c r="J272" s="190">
        <f t="shared" si="70"/>
        <v>0</v>
      </c>
      <c r="K272" s="191"/>
      <c r="L272" s="36"/>
      <c r="M272" s="192" t="s">
        <v>1</v>
      </c>
      <c r="N272" s="193" t="s">
        <v>44</v>
      </c>
      <c r="O272" s="68"/>
      <c r="P272" s="194">
        <f t="shared" si="71"/>
        <v>0</v>
      </c>
      <c r="Q272" s="194">
        <v>0</v>
      </c>
      <c r="R272" s="194">
        <f t="shared" si="72"/>
        <v>0</v>
      </c>
      <c r="S272" s="194">
        <v>0</v>
      </c>
      <c r="T272" s="195">
        <f t="shared" si="7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6" t="s">
        <v>256</v>
      </c>
      <c r="AT272" s="196" t="s">
        <v>189</v>
      </c>
      <c r="AU272" s="196" t="s">
        <v>89</v>
      </c>
      <c r="AY272" s="14" t="s">
        <v>186</v>
      </c>
      <c r="BE272" s="197">
        <f t="shared" si="74"/>
        <v>0</v>
      </c>
      <c r="BF272" s="197">
        <f t="shared" si="75"/>
        <v>0</v>
      </c>
      <c r="BG272" s="197">
        <f t="shared" si="76"/>
        <v>0</v>
      </c>
      <c r="BH272" s="197">
        <f t="shared" si="77"/>
        <v>0</v>
      </c>
      <c r="BI272" s="197">
        <f t="shared" si="78"/>
        <v>0</v>
      </c>
      <c r="BJ272" s="14" t="s">
        <v>87</v>
      </c>
      <c r="BK272" s="197">
        <f t="shared" si="79"/>
        <v>0</v>
      </c>
      <c r="BL272" s="14" t="s">
        <v>256</v>
      </c>
      <c r="BM272" s="196" t="s">
        <v>1114</v>
      </c>
    </row>
    <row r="273" spans="1:65" s="2" customFormat="1" ht="16.5" customHeight="1">
      <c r="A273" s="31"/>
      <c r="B273" s="32"/>
      <c r="C273" s="184" t="s">
        <v>649</v>
      </c>
      <c r="D273" s="184" t="s">
        <v>189</v>
      </c>
      <c r="E273" s="185" t="s">
        <v>1029</v>
      </c>
      <c r="F273" s="186" t="s">
        <v>1030</v>
      </c>
      <c r="G273" s="187" t="s">
        <v>270</v>
      </c>
      <c r="H273" s="188">
        <v>1.665</v>
      </c>
      <c r="I273" s="189"/>
      <c r="J273" s="190">
        <f t="shared" si="70"/>
        <v>0</v>
      </c>
      <c r="K273" s="191"/>
      <c r="L273" s="36"/>
      <c r="M273" s="192" t="s">
        <v>1</v>
      </c>
      <c r="N273" s="193" t="s">
        <v>44</v>
      </c>
      <c r="O273" s="68"/>
      <c r="P273" s="194">
        <f t="shared" si="71"/>
        <v>0</v>
      </c>
      <c r="Q273" s="194">
        <v>0</v>
      </c>
      <c r="R273" s="194">
        <f t="shared" si="72"/>
        <v>0</v>
      </c>
      <c r="S273" s="194">
        <v>0</v>
      </c>
      <c r="T273" s="195">
        <f t="shared" si="7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6" t="s">
        <v>256</v>
      </c>
      <c r="AT273" s="196" t="s">
        <v>189</v>
      </c>
      <c r="AU273" s="196" t="s">
        <v>89</v>
      </c>
      <c r="AY273" s="14" t="s">
        <v>186</v>
      </c>
      <c r="BE273" s="197">
        <f t="shared" si="74"/>
        <v>0</v>
      </c>
      <c r="BF273" s="197">
        <f t="shared" si="75"/>
        <v>0</v>
      </c>
      <c r="BG273" s="197">
        <f t="shared" si="76"/>
        <v>0</v>
      </c>
      <c r="BH273" s="197">
        <f t="shared" si="77"/>
        <v>0</v>
      </c>
      <c r="BI273" s="197">
        <f t="shared" si="78"/>
        <v>0</v>
      </c>
      <c r="BJ273" s="14" t="s">
        <v>87</v>
      </c>
      <c r="BK273" s="197">
        <f t="shared" si="79"/>
        <v>0</v>
      </c>
      <c r="BL273" s="14" t="s">
        <v>256</v>
      </c>
      <c r="BM273" s="196" t="s">
        <v>1115</v>
      </c>
    </row>
    <row r="274" spans="1:65" s="2" customFormat="1" ht="16.5" customHeight="1">
      <c r="A274" s="31"/>
      <c r="B274" s="32"/>
      <c r="C274" s="184" t="s">
        <v>656</v>
      </c>
      <c r="D274" s="184" t="s">
        <v>189</v>
      </c>
      <c r="E274" s="185" t="s">
        <v>1032</v>
      </c>
      <c r="F274" s="186" t="s">
        <v>1033</v>
      </c>
      <c r="G274" s="187" t="s">
        <v>270</v>
      </c>
      <c r="H274" s="188">
        <v>1.665</v>
      </c>
      <c r="I274" s="189"/>
      <c r="J274" s="190">
        <f t="shared" si="70"/>
        <v>0</v>
      </c>
      <c r="K274" s="191"/>
      <c r="L274" s="36"/>
      <c r="M274" s="192" t="s">
        <v>1</v>
      </c>
      <c r="N274" s="193" t="s">
        <v>44</v>
      </c>
      <c r="O274" s="68"/>
      <c r="P274" s="194">
        <f t="shared" si="71"/>
        <v>0</v>
      </c>
      <c r="Q274" s="194">
        <v>0</v>
      </c>
      <c r="R274" s="194">
        <f t="shared" si="72"/>
        <v>0</v>
      </c>
      <c r="S274" s="194">
        <v>0</v>
      </c>
      <c r="T274" s="195">
        <f t="shared" si="7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6" t="s">
        <v>256</v>
      </c>
      <c r="AT274" s="196" t="s">
        <v>189</v>
      </c>
      <c r="AU274" s="196" t="s">
        <v>89</v>
      </c>
      <c r="AY274" s="14" t="s">
        <v>186</v>
      </c>
      <c r="BE274" s="197">
        <f t="shared" si="74"/>
        <v>0</v>
      </c>
      <c r="BF274" s="197">
        <f t="shared" si="75"/>
        <v>0</v>
      </c>
      <c r="BG274" s="197">
        <f t="shared" si="76"/>
        <v>0</v>
      </c>
      <c r="BH274" s="197">
        <f t="shared" si="77"/>
        <v>0</v>
      </c>
      <c r="BI274" s="197">
        <f t="shared" si="78"/>
        <v>0</v>
      </c>
      <c r="BJ274" s="14" t="s">
        <v>87</v>
      </c>
      <c r="BK274" s="197">
        <f t="shared" si="79"/>
        <v>0</v>
      </c>
      <c r="BL274" s="14" t="s">
        <v>256</v>
      </c>
      <c r="BM274" s="196" t="s">
        <v>1116</v>
      </c>
    </row>
    <row r="275" spans="2:63" s="12" customFormat="1" ht="22.9" customHeight="1">
      <c r="B275" s="168"/>
      <c r="C275" s="169"/>
      <c r="D275" s="170" t="s">
        <v>78</v>
      </c>
      <c r="E275" s="182" t="s">
        <v>1117</v>
      </c>
      <c r="F275" s="182" t="s">
        <v>1118</v>
      </c>
      <c r="G275" s="169"/>
      <c r="H275" s="169"/>
      <c r="I275" s="172"/>
      <c r="J275" s="183">
        <f>BK275</f>
        <v>0</v>
      </c>
      <c r="K275" s="169"/>
      <c r="L275" s="174"/>
      <c r="M275" s="175"/>
      <c r="N275" s="176"/>
      <c r="O275" s="176"/>
      <c r="P275" s="177">
        <f>SUM(P276:P277)</f>
        <v>0</v>
      </c>
      <c r="Q275" s="176"/>
      <c r="R275" s="177">
        <f>SUM(R276:R277)</f>
        <v>0</v>
      </c>
      <c r="S275" s="176"/>
      <c r="T275" s="178">
        <f>SUM(T276:T277)</f>
        <v>0.31</v>
      </c>
      <c r="AR275" s="179" t="s">
        <v>89</v>
      </c>
      <c r="AT275" s="180" t="s">
        <v>78</v>
      </c>
      <c r="AU275" s="180" t="s">
        <v>87</v>
      </c>
      <c r="AY275" s="179" t="s">
        <v>186</v>
      </c>
      <c r="BK275" s="181">
        <f>SUM(BK276:BK277)</f>
        <v>0</v>
      </c>
    </row>
    <row r="276" spans="1:65" s="2" customFormat="1" ht="16.5" customHeight="1">
      <c r="A276" s="31"/>
      <c r="B276" s="32"/>
      <c r="C276" s="184" t="s">
        <v>660</v>
      </c>
      <c r="D276" s="184" t="s">
        <v>189</v>
      </c>
      <c r="E276" s="185" t="s">
        <v>1119</v>
      </c>
      <c r="F276" s="186" t="s">
        <v>1120</v>
      </c>
      <c r="G276" s="187" t="s">
        <v>197</v>
      </c>
      <c r="H276" s="188">
        <v>15.5</v>
      </c>
      <c r="I276" s="189"/>
      <c r="J276" s="190">
        <f>ROUND(I276*H276,1)</f>
        <v>0</v>
      </c>
      <c r="K276" s="191"/>
      <c r="L276" s="36"/>
      <c r="M276" s="192" t="s">
        <v>1</v>
      </c>
      <c r="N276" s="193" t="s">
        <v>44</v>
      </c>
      <c r="O276" s="68"/>
      <c r="P276" s="194">
        <f>O276*H276</f>
        <v>0</v>
      </c>
      <c r="Q276" s="194">
        <v>0</v>
      </c>
      <c r="R276" s="194">
        <f>Q276*H276</f>
        <v>0</v>
      </c>
      <c r="S276" s="194">
        <v>0.02</v>
      </c>
      <c r="T276" s="195">
        <f>S276*H276</f>
        <v>0.31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96" t="s">
        <v>256</v>
      </c>
      <c r="AT276" s="196" t="s">
        <v>189</v>
      </c>
      <c r="AU276" s="196" t="s">
        <v>89</v>
      </c>
      <c r="AY276" s="14" t="s">
        <v>186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14" t="s">
        <v>87</v>
      </c>
      <c r="BK276" s="197">
        <f>ROUND(I276*H276,1)</f>
        <v>0</v>
      </c>
      <c r="BL276" s="14" t="s">
        <v>256</v>
      </c>
      <c r="BM276" s="196" t="s">
        <v>1121</v>
      </c>
    </row>
    <row r="277" spans="1:47" s="2" customFormat="1" ht="19.5">
      <c r="A277" s="31"/>
      <c r="B277" s="32"/>
      <c r="C277" s="33"/>
      <c r="D277" s="198" t="s">
        <v>206</v>
      </c>
      <c r="E277" s="33"/>
      <c r="F277" s="199" t="s">
        <v>1122</v>
      </c>
      <c r="G277" s="33"/>
      <c r="H277" s="33"/>
      <c r="I277" s="200"/>
      <c r="J277" s="33"/>
      <c r="K277" s="33"/>
      <c r="L277" s="36"/>
      <c r="M277" s="201"/>
      <c r="N277" s="202"/>
      <c r="O277" s="68"/>
      <c r="P277" s="68"/>
      <c r="Q277" s="68"/>
      <c r="R277" s="68"/>
      <c r="S277" s="68"/>
      <c r="T277" s="69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T277" s="14" t="s">
        <v>206</v>
      </c>
      <c r="AU277" s="14" t="s">
        <v>89</v>
      </c>
    </row>
    <row r="278" spans="2:63" s="12" customFormat="1" ht="22.9" customHeight="1">
      <c r="B278" s="168"/>
      <c r="C278" s="169"/>
      <c r="D278" s="170" t="s">
        <v>78</v>
      </c>
      <c r="E278" s="182" t="s">
        <v>654</v>
      </c>
      <c r="F278" s="182" t="s">
        <v>655</v>
      </c>
      <c r="G278" s="169"/>
      <c r="H278" s="169"/>
      <c r="I278" s="172"/>
      <c r="J278" s="183">
        <f>BK278</f>
        <v>0</v>
      </c>
      <c r="K278" s="169"/>
      <c r="L278" s="174"/>
      <c r="M278" s="175"/>
      <c r="N278" s="176"/>
      <c r="O278" s="176"/>
      <c r="P278" s="177">
        <f>SUM(P279:P280)</f>
        <v>0</v>
      </c>
      <c r="Q278" s="176"/>
      <c r="R278" s="177">
        <f>SUM(R279:R280)</f>
        <v>0</v>
      </c>
      <c r="S278" s="176"/>
      <c r="T278" s="178">
        <f>SUM(T279:T280)</f>
        <v>0.12384</v>
      </c>
      <c r="AR278" s="179" t="s">
        <v>89</v>
      </c>
      <c r="AT278" s="180" t="s">
        <v>78</v>
      </c>
      <c r="AU278" s="180" t="s">
        <v>87</v>
      </c>
      <c r="AY278" s="179" t="s">
        <v>186</v>
      </c>
      <c r="BK278" s="181">
        <f>SUM(BK279:BK280)</f>
        <v>0</v>
      </c>
    </row>
    <row r="279" spans="1:65" s="2" customFormat="1" ht="16.5" customHeight="1">
      <c r="A279" s="31"/>
      <c r="B279" s="32"/>
      <c r="C279" s="184" t="s">
        <v>664</v>
      </c>
      <c r="D279" s="184" t="s">
        <v>189</v>
      </c>
      <c r="E279" s="185" t="s">
        <v>674</v>
      </c>
      <c r="F279" s="186" t="s">
        <v>675</v>
      </c>
      <c r="G279" s="187" t="s">
        <v>197</v>
      </c>
      <c r="H279" s="188">
        <v>41.28</v>
      </c>
      <c r="I279" s="189"/>
      <c r="J279" s="190">
        <f>ROUND(I279*H279,1)</f>
        <v>0</v>
      </c>
      <c r="K279" s="191"/>
      <c r="L279" s="36"/>
      <c r="M279" s="192" t="s">
        <v>1</v>
      </c>
      <c r="N279" s="193" t="s">
        <v>44</v>
      </c>
      <c r="O279" s="68"/>
      <c r="P279" s="194">
        <f>O279*H279</f>
        <v>0</v>
      </c>
      <c r="Q279" s="194">
        <v>0</v>
      </c>
      <c r="R279" s="194">
        <f>Q279*H279</f>
        <v>0</v>
      </c>
      <c r="S279" s="194">
        <v>0.003</v>
      </c>
      <c r="T279" s="195">
        <f>S279*H279</f>
        <v>0.12384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6" t="s">
        <v>256</v>
      </c>
      <c r="AT279" s="196" t="s">
        <v>189</v>
      </c>
      <c r="AU279" s="196" t="s">
        <v>89</v>
      </c>
      <c r="AY279" s="14" t="s">
        <v>186</v>
      </c>
      <c r="BE279" s="197">
        <f>IF(N279="základní",J279,0)</f>
        <v>0</v>
      </c>
      <c r="BF279" s="197">
        <f>IF(N279="snížená",J279,0)</f>
        <v>0</v>
      </c>
      <c r="BG279" s="197">
        <f>IF(N279="zákl. přenesená",J279,0)</f>
        <v>0</v>
      </c>
      <c r="BH279" s="197">
        <f>IF(N279="sníž. přenesená",J279,0)</f>
        <v>0</v>
      </c>
      <c r="BI279" s="197">
        <f>IF(N279="nulová",J279,0)</f>
        <v>0</v>
      </c>
      <c r="BJ279" s="14" t="s">
        <v>87</v>
      </c>
      <c r="BK279" s="197">
        <f>ROUND(I279*H279,1)</f>
        <v>0</v>
      </c>
      <c r="BL279" s="14" t="s">
        <v>256</v>
      </c>
      <c r="BM279" s="196" t="s">
        <v>676</v>
      </c>
    </row>
    <row r="280" spans="1:47" s="2" customFormat="1" ht="19.5">
      <c r="A280" s="31"/>
      <c r="B280" s="32"/>
      <c r="C280" s="33"/>
      <c r="D280" s="198" t="s">
        <v>206</v>
      </c>
      <c r="E280" s="33"/>
      <c r="F280" s="199" t="s">
        <v>1123</v>
      </c>
      <c r="G280" s="33"/>
      <c r="H280" s="33"/>
      <c r="I280" s="200"/>
      <c r="J280" s="33"/>
      <c r="K280" s="33"/>
      <c r="L280" s="36"/>
      <c r="M280" s="201"/>
      <c r="N280" s="202"/>
      <c r="O280" s="68"/>
      <c r="P280" s="68"/>
      <c r="Q280" s="68"/>
      <c r="R280" s="68"/>
      <c r="S280" s="68"/>
      <c r="T280" s="69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T280" s="14" t="s">
        <v>206</v>
      </c>
      <c r="AU280" s="14" t="s">
        <v>89</v>
      </c>
    </row>
    <row r="281" spans="2:63" s="12" customFormat="1" ht="22.9" customHeight="1">
      <c r="B281" s="168"/>
      <c r="C281" s="169"/>
      <c r="D281" s="170" t="s">
        <v>78</v>
      </c>
      <c r="E281" s="182" t="s">
        <v>730</v>
      </c>
      <c r="F281" s="182" t="s">
        <v>731</v>
      </c>
      <c r="G281" s="169"/>
      <c r="H281" s="169"/>
      <c r="I281" s="172"/>
      <c r="J281" s="183">
        <f>BK281</f>
        <v>0</v>
      </c>
      <c r="K281" s="169"/>
      <c r="L281" s="174"/>
      <c r="M281" s="175"/>
      <c r="N281" s="176"/>
      <c r="O281" s="176"/>
      <c r="P281" s="177">
        <f>SUM(P282:P294)</f>
        <v>0</v>
      </c>
      <c r="Q281" s="176"/>
      <c r="R281" s="177">
        <f>SUM(R282:R294)</f>
        <v>0.044325</v>
      </c>
      <c r="S281" s="176"/>
      <c r="T281" s="178">
        <f>SUM(T282:T294)</f>
        <v>0</v>
      </c>
      <c r="AR281" s="179" t="s">
        <v>89</v>
      </c>
      <c r="AT281" s="180" t="s">
        <v>78</v>
      </c>
      <c r="AU281" s="180" t="s">
        <v>87</v>
      </c>
      <c r="AY281" s="179" t="s">
        <v>186</v>
      </c>
      <c r="BK281" s="181">
        <f>SUM(BK282:BK294)</f>
        <v>0</v>
      </c>
    </row>
    <row r="282" spans="1:65" s="2" customFormat="1" ht="16.5" customHeight="1">
      <c r="A282" s="31"/>
      <c r="B282" s="32"/>
      <c r="C282" s="184" t="s">
        <v>669</v>
      </c>
      <c r="D282" s="184" t="s">
        <v>189</v>
      </c>
      <c r="E282" s="185" t="s">
        <v>733</v>
      </c>
      <c r="F282" s="186" t="s">
        <v>734</v>
      </c>
      <c r="G282" s="187" t="s">
        <v>197</v>
      </c>
      <c r="H282" s="188">
        <v>1.5</v>
      </c>
      <c r="I282" s="189"/>
      <c r="J282" s="190">
        <f>ROUND(I282*H282,1)</f>
        <v>0</v>
      </c>
      <c r="K282" s="191"/>
      <c r="L282" s="36"/>
      <c r="M282" s="192" t="s">
        <v>1</v>
      </c>
      <c r="N282" s="193" t="s">
        <v>44</v>
      </c>
      <c r="O282" s="68"/>
      <c r="P282" s="194">
        <f>O282*H282</f>
        <v>0</v>
      </c>
      <c r="Q282" s="194">
        <v>0.0003</v>
      </c>
      <c r="R282" s="194">
        <f>Q282*H282</f>
        <v>0.00045</v>
      </c>
      <c r="S282" s="194">
        <v>0</v>
      </c>
      <c r="T282" s="195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6" t="s">
        <v>256</v>
      </c>
      <c r="AT282" s="196" t="s">
        <v>189</v>
      </c>
      <c r="AU282" s="196" t="s">
        <v>89</v>
      </c>
      <c r="AY282" s="14" t="s">
        <v>186</v>
      </c>
      <c r="BE282" s="197">
        <f>IF(N282="základní",J282,0)</f>
        <v>0</v>
      </c>
      <c r="BF282" s="197">
        <f>IF(N282="snížená",J282,0)</f>
        <v>0</v>
      </c>
      <c r="BG282" s="197">
        <f>IF(N282="zákl. přenesená",J282,0)</f>
        <v>0</v>
      </c>
      <c r="BH282" s="197">
        <f>IF(N282="sníž. přenesená",J282,0)</f>
        <v>0</v>
      </c>
      <c r="BI282" s="197">
        <f>IF(N282="nulová",J282,0)</f>
        <v>0</v>
      </c>
      <c r="BJ282" s="14" t="s">
        <v>87</v>
      </c>
      <c r="BK282" s="197">
        <f>ROUND(I282*H282,1)</f>
        <v>0</v>
      </c>
      <c r="BL282" s="14" t="s">
        <v>256</v>
      </c>
      <c r="BM282" s="196" t="s">
        <v>735</v>
      </c>
    </row>
    <row r="283" spans="1:65" s="2" customFormat="1" ht="16.5" customHeight="1">
      <c r="A283" s="31"/>
      <c r="B283" s="32"/>
      <c r="C283" s="184" t="s">
        <v>673</v>
      </c>
      <c r="D283" s="184" t="s">
        <v>189</v>
      </c>
      <c r="E283" s="185" t="s">
        <v>737</v>
      </c>
      <c r="F283" s="186" t="s">
        <v>738</v>
      </c>
      <c r="G283" s="187" t="s">
        <v>197</v>
      </c>
      <c r="H283" s="188">
        <v>1.5</v>
      </c>
      <c r="I283" s="189"/>
      <c r="J283" s="190">
        <f>ROUND(I283*H283,1)</f>
        <v>0</v>
      </c>
      <c r="K283" s="191"/>
      <c r="L283" s="36"/>
      <c r="M283" s="192" t="s">
        <v>1</v>
      </c>
      <c r="N283" s="193" t="s">
        <v>44</v>
      </c>
      <c r="O283" s="68"/>
      <c r="P283" s="194">
        <f>O283*H283</f>
        <v>0</v>
      </c>
      <c r="Q283" s="194">
        <v>0.0015</v>
      </c>
      <c r="R283" s="194">
        <f>Q283*H283</f>
        <v>0.0022500000000000003</v>
      </c>
      <c r="S283" s="194">
        <v>0</v>
      </c>
      <c r="T283" s="195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6" t="s">
        <v>256</v>
      </c>
      <c r="AT283" s="196" t="s">
        <v>189</v>
      </c>
      <c r="AU283" s="196" t="s">
        <v>89</v>
      </c>
      <c r="AY283" s="14" t="s">
        <v>186</v>
      </c>
      <c r="BE283" s="197">
        <f>IF(N283="základní",J283,0)</f>
        <v>0</v>
      </c>
      <c r="BF283" s="197">
        <f>IF(N283="snížená",J283,0)</f>
        <v>0</v>
      </c>
      <c r="BG283" s="197">
        <f>IF(N283="zákl. přenesená",J283,0)</f>
        <v>0</v>
      </c>
      <c r="BH283" s="197">
        <f>IF(N283="sníž. přenesená",J283,0)</f>
        <v>0</v>
      </c>
      <c r="BI283" s="197">
        <f>IF(N283="nulová",J283,0)</f>
        <v>0</v>
      </c>
      <c r="BJ283" s="14" t="s">
        <v>87</v>
      </c>
      <c r="BK283" s="197">
        <f>ROUND(I283*H283,1)</f>
        <v>0</v>
      </c>
      <c r="BL283" s="14" t="s">
        <v>256</v>
      </c>
      <c r="BM283" s="196" t="s">
        <v>739</v>
      </c>
    </row>
    <row r="284" spans="1:65" s="2" customFormat="1" ht="16.5" customHeight="1">
      <c r="A284" s="31"/>
      <c r="B284" s="32"/>
      <c r="C284" s="184" t="s">
        <v>678</v>
      </c>
      <c r="D284" s="184" t="s">
        <v>189</v>
      </c>
      <c r="E284" s="185" t="s">
        <v>741</v>
      </c>
      <c r="F284" s="186" t="s">
        <v>742</v>
      </c>
      <c r="G284" s="187" t="s">
        <v>197</v>
      </c>
      <c r="H284" s="188">
        <v>1.5</v>
      </c>
      <c r="I284" s="189"/>
      <c r="J284" s="190">
        <f>ROUND(I284*H284,1)</f>
        <v>0</v>
      </c>
      <c r="K284" s="191"/>
      <c r="L284" s="36"/>
      <c r="M284" s="192" t="s">
        <v>1</v>
      </c>
      <c r="N284" s="193" t="s">
        <v>44</v>
      </c>
      <c r="O284" s="68"/>
      <c r="P284" s="194">
        <f>O284*H284</f>
        <v>0</v>
      </c>
      <c r="Q284" s="194">
        <v>0.0045</v>
      </c>
      <c r="R284" s="194">
        <f>Q284*H284</f>
        <v>0.006749999999999999</v>
      </c>
      <c r="S284" s="194">
        <v>0</v>
      </c>
      <c r="T284" s="195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6" t="s">
        <v>256</v>
      </c>
      <c r="AT284" s="196" t="s">
        <v>189</v>
      </c>
      <c r="AU284" s="196" t="s">
        <v>89</v>
      </c>
      <c r="AY284" s="14" t="s">
        <v>186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14" t="s">
        <v>87</v>
      </c>
      <c r="BK284" s="197">
        <f>ROUND(I284*H284,1)</f>
        <v>0</v>
      </c>
      <c r="BL284" s="14" t="s">
        <v>256</v>
      </c>
      <c r="BM284" s="196" t="s">
        <v>743</v>
      </c>
    </row>
    <row r="285" spans="1:65" s="2" customFormat="1" ht="16.5" customHeight="1">
      <c r="A285" s="31"/>
      <c r="B285" s="32"/>
      <c r="C285" s="184" t="s">
        <v>682</v>
      </c>
      <c r="D285" s="184" t="s">
        <v>189</v>
      </c>
      <c r="E285" s="185" t="s">
        <v>745</v>
      </c>
      <c r="F285" s="186" t="s">
        <v>746</v>
      </c>
      <c r="G285" s="187" t="s">
        <v>197</v>
      </c>
      <c r="H285" s="188">
        <v>1.5</v>
      </c>
      <c r="I285" s="189"/>
      <c r="J285" s="190">
        <f>ROUND(I285*H285,1)</f>
        <v>0</v>
      </c>
      <c r="K285" s="191"/>
      <c r="L285" s="36"/>
      <c r="M285" s="192" t="s">
        <v>1</v>
      </c>
      <c r="N285" s="193" t="s">
        <v>44</v>
      </c>
      <c r="O285" s="68"/>
      <c r="P285" s="194">
        <f>O285*H285</f>
        <v>0</v>
      </c>
      <c r="Q285" s="194">
        <v>0.00605</v>
      </c>
      <c r="R285" s="194">
        <f>Q285*H285</f>
        <v>0.009075</v>
      </c>
      <c r="S285" s="194">
        <v>0</v>
      </c>
      <c r="T285" s="195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6" t="s">
        <v>256</v>
      </c>
      <c r="AT285" s="196" t="s">
        <v>189</v>
      </c>
      <c r="AU285" s="196" t="s">
        <v>89</v>
      </c>
      <c r="AY285" s="14" t="s">
        <v>186</v>
      </c>
      <c r="BE285" s="197">
        <f>IF(N285="základní",J285,0)</f>
        <v>0</v>
      </c>
      <c r="BF285" s="197">
        <f>IF(N285="snížená",J285,0)</f>
        <v>0</v>
      </c>
      <c r="BG285" s="197">
        <f>IF(N285="zákl. přenesená",J285,0)</f>
        <v>0</v>
      </c>
      <c r="BH285" s="197">
        <f>IF(N285="sníž. přenesená",J285,0)</f>
        <v>0</v>
      </c>
      <c r="BI285" s="197">
        <f>IF(N285="nulová",J285,0)</f>
        <v>0</v>
      </c>
      <c r="BJ285" s="14" t="s">
        <v>87</v>
      </c>
      <c r="BK285" s="197">
        <f>ROUND(I285*H285,1)</f>
        <v>0</v>
      </c>
      <c r="BL285" s="14" t="s">
        <v>256</v>
      </c>
      <c r="BM285" s="196" t="s">
        <v>747</v>
      </c>
    </row>
    <row r="286" spans="1:47" s="2" customFormat="1" ht="19.5">
      <c r="A286" s="31"/>
      <c r="B286" s="32"/>
      <c r="C286" s="33"/>
      <c r="D286" s="198" t="s">
        <v>206</v>
      </c>
      <c r="E286" s="33"/>
      <c r="F286" s="199" t="s">
        <v>1035</v>
      </c>
      <c r="G286" s="33"/>
      <c r="H286" s="33"/>
      <c r="I286" s="200"/>
      <c r="J286" s="33"/>
      <c r="K286" s="33"/>
      <c r="L286" s="36"/>
      <c r="M286" s="201"/>
      <c r="N286" s="202"/>
      <c r="O286" s="68"/>
      <c r="P286" s="68"/>
      <c r="Q286" s="68"/>
      <c r="R286" s="68"/>
      <c r="S286" s="68"/>
      <c r="T286" s="69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T286" s="14" t="s">
        <v>206</v>
      </c>
      <c r="AU286" s="14" t="s">
        <v>89</v>
      </c>
    </row>
    <row r="287" spans="1:65" s="2" customFormat="1" ht="16.5" customHeight="1">
      <c r="A287" s="31"/>
      <c r="B287" s="32"/>
      <c r="C287" s="203" t="s">
        <v>686</v>
      </c>
      <c r="D287" s="203" t="s">
        <v>480</v>
      </c>
      <c r="E287" s="204" t="s">
        <v>750</v>
      </c>
      <c r="F287" s="205" t="s">
        <v>751</v>
      </c>
      <c r="G287" s="206" t="s">
        <v>197</v>
      </c>
      <c r="H287" s="207">
        <v>2</v>
      </c>
      <c r="I287" s="208"/>
      <c r="J287" s="209">
        <f aca="true" t="shared" si="80" ref="J287:J294">ROUND(I287*H287,1)</f>
        <v>0</v>
      </c>
      <c r="K287" s="210"/>
      <c r="L287" s="211"/>
      <c r="M287" s="212" t="s">
        <v>1</v>
      </c>
      <c r="N287" s="213" t="s">
        <v>44</v>
      </c>
      <c r="O287" s="68"/>
      <c r="P287" s="194">
        <f aca="true" t="shared" si="81" ref="P287:P294">O287*H287</f>
        <v>0</v>
      </c>
      <c r="Q287" s="194">
        <v>0.0129</v>
      </c>
      <c r="R287" s="194">
        <f aca="true" t="shared" si="82" ref="R287:R294">Q287*H287</f>
        <v>0.0258</v>
      </c>
      <c r="S287" s="194">
        <v>0</v>
      </c>
      <c r="T287" s="195">
        <f aca="true" t="shared" si="83" ref="T287:T294"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6" t="s">
        <v>330</v>
      </c>
      <c r="AT287" s="196" t="s">
        <v>480</v>
      </c>
      <c r="AU287" s="196" t="s">
        <v>89</v>
      </c>
      <c r="AY287" s="14" t="s">
        <v>186</v>
      </c>
      <c r="BE287" s="197">
        <f aca="true" t="shared" si="84" ref="BE287:BE294">IF(N287="základní",J287,0)</f>
        <v>0</v>
      </c>
      <c r="BF287" s="197">
        <f aca="true" t="shared" si="85" ref="BF287:BF294">IF(N287="snížená",J287,0)</f>
        <v>0</v>
      </c>
      <c r="BG287" s="197">
        <f aca="true" t="shared" si="86" ref="BG287:BG294">IF(N287="zákl. přenesená",J287,0)</f>
        <v>0</v>
      </c>
      <c r="BH287" s="197">
        <f aca="true" t="shared" si="87" ref="BH287:BH294">IF(N287="sníž. přenesená",J287,0)</f>
        <v>0</v>
      </c>
      <c r="BI287" s="197">
        <f aca="true" t="shared" si="88" ref="BI287:BI294">IF(N287="nulová",J287,0)</f>
        <v>0</v>
      </c>
      <c r="BJ287" s="14" t="s">
        <v>87</v>
      </c>
      <c r="BK287" s="197">
        <f aca="true" t="shared" si="89" ref="BK287:BK294">ROUND(I287*H287,1)</f>
        <v>0</v>
      </c>
      <c r="BL287" s="14" t="s">
        <v>256</v>
      </c>
      <c r="BM287" s="196" t="s">
        <v>752</v>
      </c>
    </row>
    <row r="288" spans="1:65" s="2" customFormat="1" ht="16.5" customHeight="1">
      <c r="A288" s="31"/>
      <c r="B288" s="32"/>
      <c r="C288" s="184" t="s">
        <v>690</v>
      </c>
      <c r="D288" s="184" t="s">
        <v>189</v>
      </c>
      <c r="E288" s="185" t="s">
        <v>754</v>
      </c>
      <c r="F288" s="186" t="s">
        <v>755</v>
      </c>
      <c r="G288" s="187" t="s">
        <v>197</v>
      </c>
      <c r="H288" s="188">
        <v>1.5</v>
      </c>
      <c r="I288" s="189"/>
      <c r="J288" s="190">
        <f t="shared" si="80"/>
        <v>0</v>
      </c>
      <c r="K288" s="191"/>
      <c r="L288" s="36"/>
      <c r="M288" s="192" t="s">
        <v>1</v>
      </c>
      <c r="N288" s="193" t="s">
        <v>44</v>
      </c>
      <c r="O288" s="68"/>
      <c r="P288" s="194">
        <f t="shared" si="81"/>
        <v>0</v>
      </c>
      <c r="Q288" s="194">
        <v>0</v>
      </c>
      <c r="R288" s="194">
        <f t="shared" si="82"/>
        <v>0</v>
      </c>
      <c r="S288" s="194">
        <v>0</v>
      </c>
      <c r="T288" s="195">
        <f t="shared" si="8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6" t="s">
        <v>256</v>
      </c>
      <c r="AT288" s="196" t="s">
        <v>189</v>
      </c>
      <c r="AU288" s="196" t="s">
        <v>89</v>
      </c>
      <c r="AY288" s="14" t="s">
        <v>186</v>
      </c>
      <c r="BE288" s="197">
        <f t="shared" si="84"/>
        <v>0</v>
      </c>
      <c r="BF288" s="197">
        <f t="shared" si="85"/>
        <v>0</v>
      </c>
      <c r="BG288" s="197">
        <f t="shared" si="86"/>
        <v>0</v>
      </c>
      <c r="BH288" s="197">
        <f t="shared" si="87"/>
        <v>0</v>
      </c>
      <c r="BI288" s="197">
        <f t="shared" si="88"/>
        <v>0</v>
      </c>
      <c r="BJ288" s="14" t="s">
        <v>87</v>
      </c>
      <c r="BK288" s="197">
        <f t="shared" si="89"/>
        <v>0</v>
      </c>
      <c r="BL288" s="14" t="s">
        <v>256</v>
      </c>
      <c r="BM288" s="196" t="s">
        <v>756</v>
      </c>
    </row>
    <row r="289" spans="1:65" s="2" customFormat="1" ht="16.5" customHeight="1">
      <c r="A289" s="31"/>
      <c r="B289" s="32"/>
      <c r="C289" s="184" t="s">
        <v>694</v>
      </c>
      <c r="D289" s="184" t="s">
        <v>189</v>
      </c>
      <c r="E289" s="185" t="s">
        <v>758</v>
      </c>
      <c r="F289" s="186" t="s">
        <v>759</v>
      </c>
      <c r="G289" s="187" t="s">
        <v>197</v>
      </c>
      <c r="H289" s="188">
        <v>1.5</v>
      </c>
      <c r="I289" s="189"/>
      <c r="J289" s="190">
        <f t="shared" si="80"/>
        <v>0</v>
      </c>
      <c r="K289" s="191"/>
      <c r="L289" s="36"/>
      <c r="M289" s="192" t="s">
        <v>1</v>
      </c>
      <c r="N289" s="193" t="s">
        <v>44</v>
      </c>
      <c r="O289" s="68"/>
      <c r="P289" s="194">
        <f t="shared" si="81"/>
        <v>0</v>
      </c>
      <c r="Q289" s="194">
        <v>0</v>
      </c>
      <c r="R289" s="194">
        <f t="shared" si="82"/>
        <v>0</v>
      </c>
      <c r="S289" s="194">
        <v>0</v>
      </c>
      <c r="T289" s="195">
        <f t="shared" si="8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6" t="s">
        <v>256</v>
      </c>
      <c r="AT289" s="196" t="s">
        <v>189</v>
      </c>
      <c r="AU289" s="196" t="s">
        <v>89</v>
      </c>
      <c r="AY289" s="14" t="s">
        <v>186</v>
      </c>
      <c r="BE289" s="197">
        <f t="shared" si="84"/>
        <v>0</v>
      </c>
      <c r="BF289" s="197">
        <f t="shared" si="85"/>
        <v>0</v>
      </c>
      <c r="BG289" s="197">
        <f t="shared" si="86"/>
        <v>0</v>
      </c>
      <c r="BH289" s="197">
        <f t="shared" si="87"/>
        <v>0</v>
      </c>
      <c r="BI289" s="197">
        <f t="shared" si="88"/>
        <v>0</v>
      </c>
      <c r="BJ289" s="14" t="s">
        <v>87</v>
      </c>
      <c r="BK289" s="197">
        <f t="shared" si="89"/>
        <v>0</v>
      </c>
      <c r="BL289" s="14" t="s">
        <v>256</v>
      </c>
      <c r="BM289" s="196" t="s">
        <v>760</v>
      </c>
    </row>
    <row r="290" spans="1:65" s="2" customFormat="1" ht="16.5" customHeight="1">
      <c r="A290" s="31"/>
      <c r="B290" s="32"/>
      <c r="C290" s="184" t="s">
        <v>698</v>
      </c>
      <c r="D290" s="184" t="s">
        <v>189</v>
      </c>
      <c r="E290" s="185" t="s">
        <v>762</v>
      </c>
      <c r="F290" s="186" t="s">
        <v>763</v>
      </c>
      <c r="G290" s="187" t="s">
        <v>192</v>
      </c>
      <c r="H290" s="188">
        <v>2</v>
      </c>
      <c r="I290" s="189"/>
      <c r="J290" s="190">
        <f t="shared" si="80"/>
        <v>0</v>
      </c>
      <c r="K290" s="191"/>
      <c r="L290" s="36"/>
      <c r="M290" s="192" t="s">
        <v>1</v>
      </c>
      <c r="N290" s="193" t="s">
        <v>44</v>
      </c>
      <c r="O290" s="68"/>
      <c r="P290" s="194">
        <f t="shared" si="81"/>
        <v>0</v>
      </c>
      <c r="Q290" s="194">
        <v>0</v>
      </c>
      <c r="R290" s="194">
        <f t="shared" si="82"/>
        <v>0</v>
      </c>
      <c r="S290" s="194">
        <v>0</v>
      </c>
      <c r="T290" s="195">
        <f t="shared" si="8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6" t="s">
        <v>256</v>
      </c>
      <c r="AT290" s="196" t="s">
        <v>189</v>
      </c>
      <c r="AU290" s="196" t="s">
        <v>89</v>
      </c>
      <c r="AY290" s="14" t="s">
        <v>186</v>
      </c>
      <c r="BE290" s="197">
        <f t="shared" si="84"/>
        <v>0</v>
      </c>
      <c r="BF290" s="197">
        <f t="shared" si="85"/>
        <v>0</v>
      </c>
      <c r="BG290" s="197">
        <f t="shared" si="86"/>
        <v>0</v>
      </c>
      <c r="BH290" s="197">
        <f t="shared" si="87"/>
        <v>0</v>
      </c>
      <c r="BI290" s="197">
        <f t="shared" si="88"/>
        <v>0</v>
      </c>
      <c r="BJ290" s="14" t="s">
        <v>87</v>
      </c>
      <c r="BK290" s="197">
        <f t="shared" si="89"/>
        <v>0</v>
      </c>
      <c r="BL290" s="14" t="s">
        <v>256</v>
      </c>
      <c r="BM290" s="196" t="s">
        <v>764</v>
      </c>
    </row>
    <row r="291" spans="1:65" s="2" customFormat="1" ht="16.5" customHeight="1">
      <c r="A291" s="31"/>
      <c r="B291" s="32"/>
      <c r="C291" s="184" t="s">
        <v>702</v>
      </c>
      <c r="D291" s="184" t="s">
        <v>189</v>
      </c>
      <c r="E291" s="185" t="s">
        <v>766</v>
      </c>
      <c r="F291" s="186" t="s">
        <v>767</v>
      </c>
      <c r="G291" s="187" t="s">
        <v>192</v>
      </c>
      <c r="H291" s="188">
        <v>1</v>
      </c>
      <c r="I291" s="189"/>
      <c r="J291" s="190">
        <f t="shared" si="80"/>
        <v>0</v>
      </c>
      <c r="K291" s="191"/>
      <c r="L291" s="36"/>
      <c r="M291" s="192" t="s">
        <v>1</v>
      </c>
      <c r="N291" s="193" t="s">
        <v>44</v>
      </c>
      <c r="O291" s="68"/>
      <c r="P291" s="194">
        <f t="shared" si="81"/>
        <v>0</v>
      </c>
      <c r="Q291" s="194">
        <v>0</v>
      </c>
      <c r="R291" s="194">
        <f t="shared" si="82"/>
        <v>0</v>
      </c>
      <c r="S291" s="194">
        <v>0</v>
      </c>
      <c r="T291" s="195">
        <f t="shared" si="8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96" t="s">
        <v>256</v>
      </c>
      <c r="AT291" s="196" t="s">
        <v>189</v>
      </c>
      <c r="AU291" s="196" t="s">
        <v>89</v>
      </c>
      <c r="AY291" s="14" t="s">
        <v>186</v>
      </c>
      <c r="BE291" s="197">
        <f t="shared" si="84"/>
        <v>0</v>
      </c>
      <c r="BF291" s="197">
        <f t="shared" si="85"/>
        <v>0</v>
      </c>
      <c r="BG291" s="197">
        <f t="shared" si="86"/>
        <v>0</v>
      </c>
      <c r="BH291" s="197">
        <f t="shared" si="87"/>
        <v>0</v>
      </c>
      <c r="BI291" s="197">
        <f t="shared" si="88"/>
        <v>0</v>
      </c>
      <c r="BJ291" s="14" t="s">
        <v>87</v>
      </c>
      <c r="BK291" s="197">
        <f t="shared" si="89"/>
        <v>0</v>
      </c>
      <c r="BL291" s="14" t="s">
        <v>256</v>
      </c>
      <c r="BM291" s="196" t="s">
        <v>768</v>
      </c>
    </row>
    <row r="292" spans="1:65" s="2" customFormat="1" ht="16.5" customHeight="1">
      <c r="A292" s="31"/>
      <c r="B292" s="32"/>
      <c r="C292" s="184" t="s">
        <v>706</v>
      </c>
      <c r="D292" s="184" t="s">
        <v>189</v>
      </c>
      <c r="E292" s="185" t="s">
        <v>770</v>
      </c>
      <c r="F292" s="186" t="s">
        <v>771</v>
      </c>
      <c r="G292" s="187" t="s">
        <v>270</v>
      </c>
      <c r="H292" s="188">
        <v>0.044</v>
      </c>
      <c r="I292" s="189"/>
      <c r="J292" s="190">
        <f t="shared" si="80"/>
        <v>0</v>
      </c>
      <c r="K292" s="191"/>
      <c r="L292" s="36"/>
      <c r="M292" s="192" t="s">
        <v>1</v>
      </c>
      <c r="N292" s="193" t="s">
        <v>44</v>
      </c>
      <c r="O292" s="68"/>
      <c r="P292" s="194">
        <f t="shared" si="81"/>
        <v>0</v>
      </c>
      <c r="Q292" s="194">
        <v>0</v>
      </c>
      <c r="R292" s="194">
        <f t="shared" si="82"/>
        <v>0</v>
      </c>
      <c r="S292" s="194">
        <v>0</v>
      </c>
      <c r="T292" s="195">
        <f t="shared" si="8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6" t="s">
        <v>256</v>
      </c>
      <c r="AT292" s="196" t="s">
        <v>189</v>
      </c>
      <c r="AU292" s="196" t="s">
        <v>89</v>
      </c>
      <c r="AY292" s="14" t="s">
        <v>186</v>
      </c>
      <c r="BE292" s="197">
        <f t="shared" si="84"/>
        <v>0</v>
      </c>
      <c r="BF292" s="197">
        <f t="shared" si="85"/>
        <v>0</v>
      </c>
      <c r="BG292" s="197">
        <f t="shared" si="86"/>
        <v>0</v>
      </c>
      <c r="BH292" s="197">
        <f t="shared" si="87"/>
        <v>0</v>
      </c>
      <c r="BI292" s="197">
        <f t="shared" si="88"/>
        <v>0</v>
      </c>
      <c r="BJ292" s="14" t="s">
        <v>87</v>
      </c>
      <c r="BK292" s="197">
        <f t="shared" si="89"/>
        <v>0</v>
      </c>
      <c r="BL292" s="14" t="s">
        <v>256</v>
      </c>
      <c r="BM292" s="196" t="s">
        <v>772</v>
      </c>
    </row>
    <row r="293" spans="1:65" s="2" customFormat="1" ht="16.5" customHeight="1">
      <c r="A293" s="31"/>
      <c r="B293" s="32"/>
      <c r="C293" s="184" t="s">
        <v>710</v>
      </c>
      <c r="D293" s="184" t="s">
        <v>189</v>
      </c>
      <c r="E293" s="185" t="s">
        <v>774</v>
      </c>
      <c r="F293" s="186" t="s">
        <v>775</v>
      </c>
      <c r="G293" s="187" t="s">
        <v>270</v>
      </c>
      <c r="H293" s="188">
        <v>0.044</v>
      </c>
      <c r="I293" s="189"/>
      <c r="J293" s="190">
        <f t="shared" si="80"/>
        <v>0</v>
      </c>
      <c r="K293" s="191"/>
      <c r="L293" s="36"/>
      <c r="M293" s="192" t="s">
        <v>1</v>
      </c>
      <c r="N293" s="193" t="s">
        <v>44</v>
      </c>
      <c r="O293" s="68"/>
      <c r="P293" s="194">
        <f t="shared" si="81"/>
        <v>0</v>
      </c>
      <c r="Q293" s="194">
        <v>0</v>
      </c>
      <c r="R293" s="194">
        <f t="shared" si="82"/>
        <v>0</v>
      </c>
      <c r="S293" s="194">
        <v>0</v>
      </c>
      <c r="T293" s="195">
        <f t="shared" si="8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6" t="s">
        <v>256</v>
      </c>
      <c r="AT293" s="196" t="s">
        <v>189</v>
      </c>
      <c r="AU293" s="196" t="s">
        <v>89</v>
      </c>
      <c r="AY293" s="14" t="s">
        <v>186</v>
      </c>
      <c r="BE293" s="197">
        <f t="shared" si="84"/>
        <v>0</v>
      </c>
      <c r="BF293" s="197">
        <f t="shared" si="85"/>
        <v>0</v>
      </c>
      <c r="BG293" s="197">
        <f t="shared" si="86"/>
        <v>0</v>
      </c>
      <c r="BH293" s="197">
        <f t="shared" si="87"/>
        <v>0</v>
      </c>
      <c r="BI293" s="197">
        <f t="shared" si="88"/>
        <v>0</v>
      </c>
      <c r="BJ293" s="14" t="s">
        <v>87</v>
      </c>
      <c r="BK293" s="197">
        <f t="shared" si="89"/>
        <v>0</v>
      </c>
      <c r="BL293" s="14" t="s">
        <v>256</v>
      </c>
      <c r="BM293" s="196" t="s">
        <v>776</v>
      </c>
    </row>
    <row r="294" spans="1:65" s="2" customFormat="1" ht="16.5" customHeight="1">
      <c r="A294" s="31"/>
      <c r="B294" s="32"/>
      <c r="C294" s="184" t="s">
        <v>714</v>
      </c>
      <c r="D294" s="184" t="s">
        <v>189</v>
      </c>
      <c r="E294" s="185" t="s">
        <v>778</v>
      </c>
      <c r="F294" s="186" t="s">
        <v>779</v>
      </c>
      <c r="G294" s="187" t="s">
        <v>270</v>
      </c>
      <c r="H294" s="188">
        <v>0.044</v>
      </c>
      <c r="I294" s="189"/>
      <c r="J294" s="190">
        <f t="shared" si="80"/>
        <v>0</v>
      </c>
      <c r="K294" s="191"/>
      <c r="L294" s="36"/>
      <c r="M294" s="192" t="s">
        <v>1</v>
      </c>
      <c r="N294" s="193" t="s">
        <v>44</v>
      </c>
      <c r="O294" s="68"/>
      <c r="P294" s="194">
        <f t="shared" si="81"/>
        <v>0</v>
      </c>
      <c r="Q294" s="194">
        <v>0</v>
      </c>
      <c r="R294" s="194">
        <f t="shared" si="82"/>
        <v>0</v>
      </c>
      <c r="S294" s="194">
        <v>0</v>
      </c>
      <c r="T294" s="195">
        <f t="shared" si="8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96" t="s">
        <v>256</v>
      </c>
      <c r="AT294" s="196" t="s">
        <v>189</v>
      </c>
      <c r="AU294" s="196" t="s">
        <v>89</v>
      </c>
      <c r="AY294" s="14" t="s">
        <v>186</v>
      </c>
      <c r="BE294" s="197">
        <f t="shared" si="84"/>
        <v>0</v>
      </c>
      <c r="BF294" s="197">
        <f t="shared" si="85"/>
        <v>0</v>
      </c>
      <c r="BG294" s="197">
        <f t="shared" si="86"/>
        <v>0</v>
      </c>
      <c r="BH294" s="197">
        <f t="shared" si="87"/>
        <v>0</v>
      </c>
      <c r="BI294" s="197">
        <f t="shared" si="88"/>
        <v>0</v>
      </c>
      <c r="BJ294" s="14" t="s">
        <v>87</v>
      </c>
      <c r="BK294" s="197">
        <f t="shared" si="89"/>
        <v>0</v>
      </c>
      <c r="BL294" s="14" t="s">
        <v>256</v>
      </c>
      <c r="BM294" s="196" t="s">
        <v>780</v>
      </c>
    </row>
    <row r="295" spans="2:63" s="12" customFormat="1" ht="22.9" customHeight="1">
      <c r="B295" s="168"/>
      <c r="C295" s="169"/>
      <c r="D295" s="170" t="s">
        <v>78</v>
      </c>
      <c r="E295" s="182" t="s">
        <v>781</v>
      </c>
      <c r="F295" s="182" t="s">
        <v>782</v>
      </c>
      <c r="G295" s="169"/>
      <c r="H295" s="169"/>
      <c r="I295" s="172"/>
      <c r="J295" s="183">
        <f>BK295</f>
        <v>0</v>
      </c>
      <c r="K295" s="169"/>
      <c r="L295" s="174"/>
      <c r="M295" s="175"/>
      <c r="N295" s="176"/>
      <c r="O295" s="176"/>
      <c r="P295" s="177">
        <f>SUM(P296:P301)</f>
        <v>0</v>
      </c>
      <c r="Q295" s="176"/>
      <c r="R295" s="177">
        <f>SUM(R296:R301)</f>
        <v>0.009000000000000001</v>
      </c>
      <c r="S295" s="176"/>
      <c r="T295" s="178">
        <f>SUM(T296:T301)</f>
        <v>0</v>
      </c>
      <c r="AR295" s="179" t="s">
        <v>89</v>
      </c>
      <c r="AT295" s="180" t="s">
        <v>78</v>
      </c>
      <c r="AU295" s="180" t="s">
        <v>87</v>
      </c>
      <c r="AY295" s="179" t="s">
        <v>186</v>
      </c>
      <c r="BK295" s="181">
        <f>SUM(BK296:BK301)</f>
        <v>0</v>
      </c>
    </row>
    <row r="296" spans="1:65" s="2" customFormat="1" ht="16.5" customHeight="1">
      <c r="A296" s="31"/>
      <c r="B296" s="32"/>
      <c r="C296" s="184" t="s">
        <v>718</v>
      </c>
      <c r="D296" s="184" t="s">
        <v>189</v>
      </c>
      <c r="E296" s="185" t="s">
        <v>784</v>
      </c>
      <c r="F296" s="186" t="s">
        <v>785</v>
      </c>
      <c r="G296" s="187" t="s">
        <v>308</v>
      </c>
      <c r="H296" s="188">
        <v>50</v>
      </c>
      <c r="I296" s="189"/>
      <c r="J296" s="190">
        <f aca="true" t="shared" si="90" ref="J296:J301">ROUND(I296*H296,1)</f>
        <v>0</v>
      </c>
      <c r="K296" s="191"/>
      <c r="L296" s="36"/>
      <c r="M296" s="192" t="s">
        <v>1</v>
      </c>
      <c r="N296" s="193" t="s">
        <v>44</v>
      </c>
      <c r="O296" s="68"/>
      <c r="P296" s="194">
        <f aca="true" t="shared" si="91" ref="P296:P301">O296*H296</f>
        <v>0</v>
      </c>
      <c r="Q296" s="194">
        <v>1E-05</v>
      </c>
      <c r="R296" s="194">
        <f aca="true" t="shared" si="92" ref="R296:R301">Q296*H296</f>
        <v>0.0005</v>
      </c>
      <c r="S296" s="194">
        <v>0</v>
      </c>
      <c r="T296" s="195">
        <f aca="true" t="shared" si="93" ref="T296:T301"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6" t="s">
        <v>256</v>
      </c>
      <c r="AT296" s="196" t="s">
        <v>189</v>
      </c>
      <c r="AU296" s="196" t="s">
        <v>89</v>
      </c>
      <c r="AY296" s="14" t="s">
        <v>186</v>
      </c>
      <c r="BE296" s="197">
        <f aca="true" t="shared" si="94" ref="BE296:BE301">IF(N296="základní",J296,0)</f>
        <v>0</v>
      </c>
      <c r="BF296" s="197">
        <f aca="true" t="shared" si="95" ref="BF296:BF301">IF(N296="snížená",J296,0)</f>
        <v>0</v>
      </c>
      <c r="BG296" s="197">
        <f aca="true" t="shared" si="96" ref="BG296:BG301">IF(N296="zákl. přenesená",J296,0)</f>
        <v>0</v>
      </c>
      <c r="BH296" s="197">
        <f aca="true" t="shared" si="97" ref="BH296:BH301">IF(N296="sníž. přenesená",J296,0)</f>
        <v>0</v>
      </c>
      <c r="BI296" s="197">
        <f aca="true" t="shared" si="98" ref="BI296:BI301">IF(N296="nulová",J296,0)</f>
        <v>0</v>
      </c>
      <c r="BJ296" s="14" t="s">
        <v>87</v>
      </c>
      <c r="BK296" s="197">
        <f aca="true" t="shared" si="99" ref="BK296:BK301">ROUND(I296*H296,1)</f>
        <v>0</v>
      </c>
      <c r="BL296" s="14" t="s">
        <v>256</v>
      </c>
      <c r="BM296" s="196" t="s">
        <v>1124</v>
      </c>
    </row>
    <row r="297" spans="1:65" s="2" customFormat="1" ht="16.5" customHeight="1">
      <c r="A297" s="31"/>
      <c r="B297" s="32"/>
      <c r="C297" s="184" t="s">
        <v>722</v>
      </c>
      <c r="D297" s="184" t="s">
        <v>189</v>
      </c>
      <c r="E297" s="185" t="s">
        <v>788</v>
      </c>
      <c r="F297" s="186" t="s">
        <v>789</v>
      </c>
      <c r="G297" s="187" t="s">
        <v>308</v>
      </c>
      <c r="H297" s="188">
        <v>50</v>
      </c>
      <c r="I297" s="189"/>
      <c r="J297" s="190">
        <f t="shared" si="90"/>
        <v>0</v>
      </c>
      <c r="K297" s="191"/>
      <c r="L297" s="36"/>
      <c r="M297" s="192" t="s">
        <v>1</v>
      </c>
      <c r="N297" s="193" t="s">
        <v>44</v>
      </c>
      <c r="O297" s="68"/>
      <c r="P297" s="194">
        <f t="shared" si="91"/>
        <v>0</v>
      </c>
      <c r="Q297" s="194">
        <v>2E-05</v>
      </c>
      <c r="R297" s="194">
        <f t="shared" si="92"/>
        <v>0.001</v>
      </c>
      <c r="S297" s="194">
        <v>0</v>
      </c>
      <c r="T297" s="195">
        <f t="shared" si="9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96" t="s">
        <v>256</v>
      </c>
      <c r="AT297" s="196" t="s">
        <v>189</v>
      </c>
      <c r="AU297" s="196" t="s">
        <v>89</v>
      </c>
      <c r="AY297" s="14" t="s">
        <v>186</v>
      </c>
      <c r="BE297" s="197">
        <f t="shared" si="94"/>
        <v>0</v>
      </c>
      <c r="BF297" s="197">
        <f t="shared" si="95"/>
        <v>0</v>
      </c>
      <c r="BG297" s="197">
        <f t="shared" si="96"/>
        <v>0</v>
      </c>
      <c r="BH297" s="197">
        <f t="shared" si="97"/>
        <v>0</v>
      </c>
      <c r="BI297" s="197">
        <f t="shared" si="98"/>
        <v>0</v>
      </c>
      <c r="BJ297" s="14" t="s">
        <v>87</v>
      </c>
      <c r="BK297" s="197">
        <f t="shared" si="99"/>
        <v>0</v>
      </c>
      <c r="BL297" s="14" t="s">
        <v>256</v>
      </c>
      <c r="BM297" s="196" t="s">
        <v>1125</v>
      </c>
    </row>
    <row r="298" spans="1:65" s="2" customFormat="1" ht="16.5" customHeight="1">
      <c r="A298" s="31"/>
      <c r="B298" s="32"/>
      <c r="C298" s="184" t="s">
        <v>726</v>
      </c>
      <c r="D298" s="184" t="s">
        <v>189</v>
      </c>
      <c r="E298" s="185" t="s">
        <v>792</v>
      </c>
      <c r="F298" s="186" t="s">
        <v>793</v>
      </c>
      <c r="G298" s="187" t="s">
        <v>308</v>
      </c>
      <c r="H298" s="188">
        <v>50</v>
      </c>
      <c r="I298" s="189"/>
      <c r="J298" s="190">
        <f t="shared" si="90"/>
        <v>0</v>
      </c>
      <c r="K298" s="191"/>
      <c r="L298" s="36"/>
      <c r="M298" s="192" t="s">
        <v>1</v>
      </c>
      <c r="N298" s="193" t="s">
        <v>44</v>
      </c>
      <c r="O298" s="68"/>
      <c r="P298" s="194">
        <f t="shared" si="91"/>
        <v>0</v>
      </c>
      <c r="Q298" s="194">
        <v>1E-05</v>
      </c>
      <c r="R298" s="194">
        <f t="shared" si="92"/>
        <v>0.0005</v>
      </c>
      <c r="S298" s="194">
        <v>0</v>
      </c>
      <c r="T298" s="195">
        <f t="shared" si="9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96" t="s">
        <v>256</v>
      </c>
      <c r="AT298" s="196" t="s">
        <v>189</v>
      </c>
      <c r="AU298" s="196" t="s">
        <v>89</v>
      </c>
      <c r="AY298" s="14" t="s">
        <v>186</v>
      </c>
      <c r="BE298" s="197">
        <f t="shared" si="94"/>
        <v>0</v>
      </c>
      <c r="BF298" s="197">
        <f t="shared" si="95"/>
        <v>0</v>
      </c>
      <c r="BG298" s="197">
        <f t="shared" si="96"/>
        <v>0</v>
      </c>
      <c r="BH298" s="197">
        <f t="shared" si="97"/>
        <v>0</v>
      </c>
      <c r="BI298" s="197">
        <f t="shared" si="98"/>
        <v>0</v>
      </c>
      <c r="BJ298" s="14" t="s">
        <v>87</v>
      </c>
      <c r="BK298" s="197">
        <f t="shared" si="99"/>
        <v>0</v>
      </c>
      <c r="BL298" s="14" t="s">
        <v>256</v>
      </c>
      <c r="BM298" s="196" t="s">
        <v>1126</v>
      </c>
    </row>
    <row r="299" spans="1:65" s="2" customFormat="1" ht="16.5" customHeight="1">
      <c r="A299" s="31"/>
      <c r="B299" s="32"/>
      <c r="C299" s="184" t="s">
        <v>732</v>
      </c>
      <c r="D299" s="184" t="s">
        <v>189</v>
      </c>
      <c r="E299" s="185" t="s">
        <v>796</v>
      </c>
      <c r="F299" s="186" t="s">
        <v>797</v>
      </c>
      <c r="G299" s="187" t="s">
        <v>308</v>
      </c>
      <c r="H299" s="188">
        <v>50</v>
      </c>
      <c r="I299" s="189"/>
      <c r="J299" s="190">
        <f t="shared" si="90"/>
        <v>0</v>
      </c>
      <c r="K299" s="191"/>
      <c r="L299" s="36"/>
      <c r="M299" s="192" t="s">
        <v>1</v>
      </c>
      <c r="N299" s="193" t="s">
        <v>44</v>
      </c>
      <c r="O299" s="68"/>
      <c r="P299" s="194">
        <f t="shared" si="91"/>
        <v>0</v>
      </c>
      <c r="Q299" s="194">
        <v>2E-05</v>
      </c>
      <c r="R299" s="194">
        <f t="shared" si="92"/>
        <v>0.001</v>
      </c>
      <c r="S299" s="194">
        <v>0</v>
      </c>
      <c r="T299" s="195">
        <f t="shared" si="93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6" t="s">
        <v>256</v>
      </c>
      <c r="AT299" s="196" t="s">
        <v>189</v>
      </c>
      <c r="AU299" s="196" t="s">
        <v>89</v>
      </c>
      <c r="AY299" s="14" t="s">
        <v>186</v>
      </c>
      <c r="BE299" s="197">
        <f t="shared" si="94"/>
        <v>0</v>
      </c>
      <c r="BF299" s="197">
        <f t="shared" si="95"/>
        <v>0</v>
      </c>
      <c r="BG299" s="197">
        <f t="shared" si="96"/>
        <v>0</v>
      </c>
      <c r="BH299" s="197">
        <f t="shared" si="97"/>
        <v>0</v>
      </c>
      <c r="BI299" s="197">
        <f t="shared" si="98"/>
        <v>0</v>
      </c>
      <c r="BJ299" s="14" t="s">
        <v>87</v>
      </c>
      <c r="BK299" s="197">
        <f t="shared" si="99"/>
        <v>0</v>
      </c>
      <c r="BL299" s="14" t="s">
        <v>256</v>
      </c>
      <c r="BM299" s="196" t="s">
        <v>798</v>
      </c>
    </row>
    <row r="300" spans="1:65" s="2" customFormat="1" ht="16.5" customHeight="1">
      <c r="A300" s="31"/>
      <c r="B300" s="32"/>
      <c r="C300" s="184" t="s">
        <v>736</v>
      </c>
      <c r="D300" s="184" t="s">
        <v>189</v>
      </c>
      <c r="E300" s="185" t="s">
        <v>800</v>
      </c>
      <c r="F300" s="186" t="s">
        <v>801</v>
      </c>
      <c r="G300" s="187" t="s">
        <v>308</v>
      </c>
      <c r="H300" s="188">
        <v>50</v>
      </c>
      <c r="I300" s="189"/>
      <c r="J300" s="190">
        <f t="shared" si="90"/>
        <v>0</v>
      </c>
      <c r="K300" s="191"/>
      <c r="L300" s="36"/>
      <c r="M300" s="192" t="s">
        <v>1</v>
      </c>
      <c r="N300" s="193" t="s">
        <v>44</v>
      </c>
      <c r="O300" s="68"/>
      <c r="P300" s="194">
        <f t="shared" si="91"/>
        <v>0</v>
      </c>
      <c r="Q300" s="194">
        <v>6E-05</v>
      </c>
      <c r="R300" s="194">
        <f t="shared" si="92"/>
        <v>0.003</v>
      </c>
      <c r="S300" s="194">
        <v>0</v>
      </c>
      <c r="T300" s="195">
        <f t="shared" si="93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96" t="s">
        <v>256</v>
      </c>
      <c r="AT300" s="196" t="s">
        <v>189</v>
      </c>
      <c r="AU300" s="196" t="s">
        <v>89</v>
      </c>
      <c r="AY300" s="14" t="s">
        <v>186</v>
      </c>
      <c r="BE300" s="197">
        <f t="shared" si="94"/>
        <v>0</v>
      </c>
      <c r="BF300" s="197">
        <f t="shared" si="95"/>
        <v>0</v>
      </c>
      <c r="BG300" s="197">
        <f t="shared" si="96"/>
        <v>0</v>
      </c>
      <c r="BH300" s="197">
        <f t="shared" si="97"/>
        <v>0</v>
      </c>
      <c r="BI300" s="197">
        <f t="shared" si="98"/>
        <v>0</v>
      </c>
      <c r="BJ300" s="14" t="s">
        <v>87</v>
      </c>
      <c r="BK300" s="197">
        <f t="shared" si="99"/>
        <v>0</v>
      </c>
      <c r="BL300" s="14" t="s">
        <v>256</v>
      </c>
      <c r="BM300" s="196" t="s">
        <v>802</v>
      </c>
    </row>
    <row r="301" spans="1:65" s="2" customFormat="1" ht="16.5" customHeight="1">
      <c r="A301" s="31"/>
      <c r="B301" s="32"/>
      <c r="C301" s="184" t="s">
        <v>740</v>
      </c>
      <c r="D301" s="184" t="s">
        <v>189</v>
      </c>
      <c r="E301" s="185" t="s">
        <v>804</v>
      </c>
      <c r="F301" s="186" t="s">
        <v>805</v>
      </c>
      <c r="G301" s="187" t="s">
        <v>308</v>
      </c>
      <c r="H301" s="188">
        <v>50</v>
      </c>
      <c r="I301" s="189"/>
      <c r="J301" s="190">
        <f t="shared" si="90"/>
        <v>0</v>
      </c>
      <c r="K301" s="191"/>
      <c r="L301" s="36"/>
      <c r="M301" s="192" t="s">
        <v>1</v>
      </c>
      <c r="N301" s="193" t="s">
        <v>44</v>
      </c>
      <c r="O301" s="68"/>
      <c r="P301" s="194">
        <f t="shared" si="91"/>
        <v>0</v>
      </c>
      <c r="Q301" s="194">
        <v>6E-05</v>
      </c>
      <c r="R301" s="194">
        <f t="shared" si="92"/>
        <v>0.003</v>
      </c>
      <c r="S301" s="194">
        <v>0</v>
      </c>
      <c r="T301" s="195">
        <f t="shared" si="93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96" t="s">
        <v>256</v>
      </c>
      <c r="AT301" s="196" t="s">
        <v>189</v>
      </c>
      <c r="AU301" s="196" t="s">
        <v>89</v>
      </c>
      <c r="AY301" s="14" t="s">
        <v>186</v>
      </c>
      <c r="BE301" s="197">
        <f t="shared" si="94"/>
        <v>0</v>
      </c>
      <c r="BF301" s="197">
        <f t="shared" si="95"/>
        <v>0</v>
      </c>
      <c r="BG301" s="197">
        <f t="shared" si="96"/>
        <v>0</v>
      </c>
      <c r="BH301" s="197">
        <f t="shared" si="97"/>
        <v>0</v>
      </c>
      <c r="BI301" s="197">
        <f t="shared" si="98"/>
        <v>0</v>
      </c>
      <c r="BJ301" s="14" t="s">
        <v>87</v>
      </c>
      <c r="BK301" s="197">
        <f t="shared" si="99"/>
        <v>0</v>
      </c>
      <c r="BL301" s="14" t="s">
        <v>256</v>
      </c>
      <c r="BM301" s="196" t="s">
        <v>806</v>
      </c>
    </row>
    <row r="302" spans="2:63" s="12" customFormat="1" ht="22.9" customHeight="1">
      <c r="B302" s="168"/>
      <c r="C302" s="169"/>
      <c r="D302" s="170" t="s">
        <v>78</v>
      </c>
      <c r="E302" s="182" t="s">
        <v>807</v>
      </c>
      <c r="F302" s="182" t="s">
        <v>808</v>
      </c>
      <c r="G302" s="169"/>
      <c r="H302" s="169"/>
      <c r="I302" s="172"/>
      <c r="J302" s="183">
        <f>BK302</f>
        <v>0</v>
      </c>
      <c r="K302" s="169"/>
      <c r="L302" s="174"/>
      <c r="M302" s="175"/>
      <c r="N302" s="176"/>
      <c r="O302" s="176"/>
      <c r="P302" s="177">
        <f>SUM(P303:P309)</f>
        <v>0</v>
      </c>
      <c r="Q302" s="176"/>
      <c r="R302" s="177">
        <f>SUM(R303:R309)</f>
        <v>0.173122</v>
      </c>
      <c r="S302" s="176"/>
      <c r="T302" s="178">
        <f>SUM(T303:T309)</f>
        <v>0.022909000000000002</v>
      </c>
      <c r="AR302" s="179" t="s">
        <v>89</v>
      </c>
      <c r="AT302" s="180" t="s">
        <v>78</v>
      </c>
      <c r="AU302" s="180" t="s">
        <v>87</v>
      </c>
      <c r="AY302" s="179" t="s">
        <v>186</v>
      </c>
      <c r="BK302" s="181">
        <f>SUM(BK303:BK309)</f>
        <v>0</v>
      </c>
    </row>
    <row r="303" spans="1:65" s="2" customFormat="1" ht="16.5" customHeight="1">
      <c r="A303" s="31"/>
      <c r="B303" s="32"/>
      <c r="C303" s="184" t="s">
        <v>744</v>
      </c>
      <c r="D303" s="184" t="s">
        <v>189</v>
      </c>
      <c r="E303" s="185" t="s">
        <v>810</v>
      </c>
      <c r="F303" s="186" t="s">
        <v>811</v>
      </c>
      <c r="G303" s="187" t="s">
        <v>197</v>
      </c>
      <c r="H303" s="188">
        <v>73.9</v>
      </c>
      <c r="I303" s="189"/>
      <c r="J303" s="190">
        <f aca="true" t="shared" si="100" ref="J303:J308">ROUND(I303*H303,1)</f>
        <v>0</v>
      </c>
      <c r="K303" s="191"/>
      <c r="L303" s="36"/>
      <c r="M303" s="192" t="s">
        <v>1</v>
      </c>
      <c r="N303" s="193" t="s">
        <v>44</v>
      </c>
      <c r="O303" s="68"/>
      <c r="P303" s="194">
        <f aca="true" t="shared" si="101" ref="P303:P308">O303*H303</f>
        <v>0</v>
      </c>
      <c r="Q303" s="194">
        <v>0.001</v>
      </c>
      <c r="R303" s="194">
        <f aca="true" t="shared" si="102" ref="R303:R308">Q303*H303</f>
        <v>0.07390000000000001</v>
      </c>
      <c r="S303" s="194">
        <v>0.00031</v>
      </c>
      <c r="T303" s="195">
        <f aca="true" t="shared" si="103" ref="T303:T308">S303*H303</f>
        <v>0.022909000000000002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96" t="s">
        <v>256</v>
      </c>
      <c r="AT303" s="196" t="s">
        <v>189</v>
      </c>
      <c r="AU303" s="196" t="s">
        <v>89</v>
      </c>
      <c r="AY303" s="14" t="s">
        <v>186</v>
      </c>
      <c r="BE303" s="197">
        <f aca="true" t="shared" si="104" ref="BE303:BE308">IF(N303="základní",J303,0)</f>
        <v>0</v>
      </c>
      <c r="BF303" s="197">
        <f aca="true" t="shared" si="105" ref="BF303:BF308">IF(N303="snížená",J303,0)</f>
        <v>0</v>
      </c>
      <c r="BG303" s="197">
        <f aca="true" t="shared" si="106" ref="BG303:BG308">IF(N303="zákl. přenesená",J303,0)</f>
        <v>0</v>
      </c>
      <c r="BH303" s="197">
        <f aca="true" t="shared" si="107" ref="BH303:BH308">IF(N303="sníž. přenesená",J303,0)</f>
        <v>0</v>
      </c>
      <c r="BI303" s="197">
        <f aca="true" t="shared" si="108" ref="BI303:BI308">IF(N303="nulová",J303,0)</f>
        <v>0</v>
      </c>
      <c r="BJ303" s="14" t="s">
        <v>87</v>
      </c>
      <c r="BK303" s="197">
        <f aca="true" t="shared" si="109" ref="BK303:BK308">ROUND(I303*H303,1)</f>
        <v>0</v>
      </c>
      <c r="BL303" s="14" t="s">
        <v>256</v>
      </c>
      <c r="BM303" s="196" t="s">
        <v>812</v>
      </c>
    </row>
    <row r="304" spans="1:65" s="2" customFormat="1" ht="16.5" customHeight="1">
      <c r="A304" s="31"/>
      <c r="B304" s="32"/>
      <c r="C304" s="184" t="s">
        <v>749</v>
      </c>
      <c r="D304" s="184" t="s">
        <v>189</v>
      </c>
      <c r="E304" s="185" t="s">
        <v>814</v>
      </c>
      <c r="F304" s="186" t="s">
        <v>815</v>
      </c>
      <c r="G304" s="187" t="s">
        <v>197</v>
      </c>
      <c r="H304" s="188">
        <v>73.9</v>
      </c>
      <c r="I304" s="189"/>
      <c r="J304" s="190">
        <f t="shared" si="100"/>
        <v>0</v>
      </c>
      <c r="K304" s="191"/>
      <c r="L304" s="36"/>
      <c r="M304" s="192" t="s">
        <v>1</v>
      </c>
      <c r="N304" s="193" t="s">
        <v>44</v>
      </c>
      <c r="O304" s="68"/>
      <c r="P304" s="194">
        <f t="shared" si="101"/>
        <v>0</v>
      </c>
      <c r="Q304" s="194">
        <v>0</v>
      </c>
      <c r="R304" s="194">
        <f t="shared" si="102"/>
        <v>0</v>
      </c>
      <c r="S304" s="194">
        <v>0</v>
      </c>
      <c r="T304" s="195">
        <f t="shared" si="103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96" t="s">
        <v>256</v>
      </c>
      <c r="AT304" s="196" t="s">
        <v>189</v>
      </c>
      <c r="AU304" s="196" t="s">
        <v>89</v>
      </c>
      <c r="AY304" s="14" t="s">
        <v>186</v>
      </c>
      <c r="BE304" s="197">
        <f t="shared" si="104"/>
        <v>0</v>
      </c>
      <c r="BF304" s="197">
        <f t="shared" si="105"/>
        <v>0</v>
      </c>
      <c r="BG304" s="197">
        <f t="shared" si="106"/>
        <v>0</v>
      </c>
      <c r="BH304" s="197">
        <f t="shared" si="107"/>
        <v>0</v>
      </c>
      <c r="BI304" s="197">
        <f t="shared" si="108"/>
        <v>0</v>
      </c>
      <c r="BJ304" s="14" t="s">
        <v>87</v>
      </c>
      <c r="BK304" s="197">
        <f t="shared" si="109"/>
        <v>0</v>
      </c>
      <c r="BL304" s="14" t="s">
        <v>256</v>
      </c>
      <c r="BM304" s="196" t="s">
        <v>816</v>
      </c>
    </row>
    <row r="305" spans="1:65" s="2" customFormat="1" ht="16.5" customHeight="1">
      <c r="A305" s="31"/>
      <c r="B305" s="32"/>
      <c r="C305" s="184" t="s">
        <v>753</v>
      </c>
      <c r="D305" s="184" t="s">
        <v>189</v>
      </c>
      <c r="E305" s="185" t="s">
        <v>818</v>
      </c>
      <c r="F305" s="186" t="s">
        <v>819</v>
      </c>
      <c r="G305" s="187" t="s">
        <v>197</v>
      </c>
      <c r="H305" s="188">
        <v>130.7</v>
      </c>
      <c r="I305" s="189"/>
      <c r="J305" s="190">
        <f t="shared" si="100"/>
        <v>0</v>
      </c>
      <c r="K305" s="191"/>
      <c r="L305" s="36"/>
      <c r="M305" s="192" t="s">
        <v>1</v>
      </c>
      <c r="N305" s="193" t="s">
        <v>44</v>
      </c>
      <c r="O305" s="68"/>
      <c r="P305" s="194">
        <f t="shared" si="101"/>
        <v>0</v>
      </c>
      <c r="Q305" s="194">
        <v>0.0002</v>
      </c>
      <c r="R305" s="194">
        <f t="shared" si="102"/>
        <v>0.02614</v>
      </c>
      <c r="S305" s="194">
        <v>0</v>
      </c>
      <c r="T305" s="195">
        <f t="shared" si="103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96" t="s">
        <v>256</v>
      </c>
      <c r="AT305" s="196" t="s">
        <v>189</v>
      </c>
      <c r="AU305" s="196" t="s">
        <v>89</v>
      </c>
      <c r="AY305" s="14" t="s">
        <v>186</v>
      </c>
      <c r="BE305" s="197">
        <f t="shared" si="104"/>
        <v>0</v>
      </c>
      <c r="BF305" s="197">
        <f t="shared" si="105"/>
        <v>0</v>
      </c>
      <c r="BG305" s="197">
        <f t="shared" si="106"/>
        <v>0</v>
      </c>
      <c r="BH305" s="197">
        <f t="shared" si="107"/>
        <v>0</v>
      </c>
      <c r="BI305" s="197">
        <f t="shared" si="108"/>
        <v>0</v>
      </c>
      <c r="BJ305" s="14" t="s">
        <v>87</v>
      </c>
      <c r="BK305" s="197">
        <f t="shared" si="109"/>
        <v>0</v>
      </c>
      <c r="BL305" s="14" t="s">
        <v>256</v>
      </c>
      <c r="BM305" s="196" t="s">
        <v>820</v>
      </c>
    </row>
    <row r="306" spans="1:65" s="2" customFormat="1" ht="16.5" customHeight="1">
      <c r="A306" s="31"/>
      <c r="B306" s="32"/>
      <c r="C306" s="184" t="s">
        <v>757</v>
      </c>
      <c r="D306" s="184" t="s">
        <v>189</v>
      </c>
      <c r="E306" s="185" t="s">
        <v>822</v>
      </c>
      <c r="F306" s="186" t="s">
        <v>823</v>
      </c>
      <c r="G306" s="187" t="s">
        <v>197</v>
      </c>
      <c r="H306" s="188">
        <v>20</v>
      </c>
      <c r="I306" s="189"/>
      <c r="J306" s="190">
        <f t="shared" si="100"/>
        <v>0</v>
      </c>
      <c r="K306" s="191"/>
      <c r="L306" s="36"/>
      <c r="M306" s="192" t="s">
        <v>1</v>
      </c>
      <c r="N306" s="193" t="s">
        <v>44</v>
      </c>
      <c r="O306" s="68"/>
      <c r="P306" s="194">
        <f t="shared" si="101"/>
        <v>0</v>
      </c>
      <c r="Q306" s="194">
        <v>2E-05</v>
      </c>
      <c r="R306" s="194">
        <f t="shared" si="102"/>
        <v>0.0004</v>
      </c>
      <c r="S306" s="194">
        <v>0</v>
      </c>
      <c r="T306" s="195">
        <f t="shared" si="10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96" t="s">
        <v>256</v>
      </c>
      <c r="AT306" s="196" t="s">
        <v>189</v>
      </c>
      <c r="AU306" s="196" t="s">
        <v>89</v>
      </c>
      <c r="AY306" s="14" t="s">
        <v>186</v>
      </c>
      <c r="BE306" s="197">
        <f t="shared" si="104"/>
        <v>0</v>
      </c>
      <c r="BF306" s="197">
        <f t="shared" si="105"/>
        <v>0</v>
      </c>
      <c r="BG306" s="197">
        <f t="shared" si="106"/>
        <v>0</v>
      </c>
      <c r="BH306" s="197">
        <f t="shared" si="107"/>
        <v>0</v>
      </c>
      <c r="BI306" s="197">
        <f t="shared" si="108"/>
        <v>0</v>
      </c>
      <c r="BJ306" s="14" t="s">
        <v>87</v>
      </c>
      <c r="BK306" s="197">
        <f t="shared" si="109"/>
        <v>0</v>
      </c>
      <c r="BL306" s="14" t="s">
        <v>256</v>
      </c>
      <c r="BM306" s="196" t="s">
        <v>824</v>
      </c>
    </row>
    <row r="307" spans="1:65" s="2" customFormat="1" ht="21.75" customHeight="1">
      <c r="A307" s="31"/>
      <c r="B307" s="32"/>
      <c r="C307" s="184" t="s">
        <v>761</v>
      </c>
      <c r="D307" s="184" t="s">
        <v>189</v>
      </c>
      <c r="E307" s="185" t="s">
        <v>826</v>
      </c>
      <c r="F307" s="186" t="s">
        <v>827</v>
      </c>
      <c r="G307" s="187" t="s">
        <v>197</v>
      </c>
      <c r="H307" s="188">
        <v>130.7</v>
      </c>
      <c r="I307" s="189"/>
      <c r="J307" s="190">
        <f t="shared" si="100"/>
        <v>0</v>
      </c>
      <c r="K307" s="191"/>
      <c r="L307" s="36"/>
      <c r="M307" s="192" t="s">
        <v>1</v>
      </c>
      <c r="N307" s="193" t="s">
        <v>44</v>
      </c>
      <c r="O307" s="68"/>
      <c r="P307" s="194">
        <f t="shared" si="101"/>
        <v>0</v>
      </c>
      <c r="Q307" s="194">
        <v>0.00026</v>
      </c>
      <c r="R307" s="194">
        <f t="shared" si="102"/>
        <v>0.03398199999999999</v>
      </c>
      <c r="S307" s="194">
        <v>0</v>
      </c>
      <c r="T307" s="195">
        <f t="shared" si="10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96" t="s">
        <v>256</v>
      </c>
      <c r="AT307" s="196" t="s">
        <v>189</v>
      </c>
      <c r="AU307" s="196" t="s">
        <v>89</v>
      </c>
      <c r="AY307" s="14" t="s">
        <v>186</v>
      </c>
      <c r="BE307" s="197">
        <f t="shared" si="104"/>
        <v>0</v>
      </c>
      <c r="BF307" s="197">
        <f t="shared" si="105"/>
        <v>0</v>
      </c>
      <c r="BG307" s="197">
        <f t="shared" si="106"/>
        <v>0</v>
      </c>
      <c r="BH307" s="197">
        <f t="shared" si="107"/>
        <v>0</v>
      </c>
      <c r="BI307" s="197">
        <f t="shared" si="108"/>
        <v>0</v>
      </c>
      <c r="BJ307" s="14" t="s">
        <v>87</v>
      </c>
      <c r="BK307" s="197">
        <f t="shared" si="109"/>
        <v>0</v>
      </c>
      <c r="BL307" s="14" t="s">
        <v>256</v>
      </c>
      <c r="BM307" s="196" t="s">
        <v>828</v>
      </c>
    </row>
    <row r="308" spans="1:65" s="2" customFormat="1" ht="16.5" customHeight="1">
      <c r="A308" s="31"/>
      <c r="B308" s="32"/>
      <c r="C308" s="184" t="s">
        <v>765</v>
      </c>
      <c r="D308" s="184" t="s">
        <v>189</v>
      </c>
      <c r="E308" s="185" t="s">
        <v>830</v>
      </c>
      <c r="F308" s="186" t="s">
        <v>1127</v>
      </c>
      <c r="G308" s="187" t="s">
        <v>197</v>
      </c>
      <c r="H308" s="188">
        <v>9</v>
      </c>
      <c r="I308" s="189"/>
      <c r="J308" s="190">
        <f t="shared" si="100"/>
        <v>0</v>
      </c>
      <c r="K308" s="191"/>
      <c r="L308" s="36"/>
      <c r="M308" s="192" t="s">
        <v>1</v>
      </c>
      <c r="N308" s="193" t="s">
        <v>44</v>
      </c>
      <c r="O308" s="68"/>
      <c r="P308" s="194">
        <f t="shared" si="101"/>
        <v>0</v>
      </c>
      <c r="Q308" s="194">
        <v>0.0043</v>
      </c>
      <c r="R308" s="194">
        <f t="shared" si="102"/>
        <v>0.0387</v>
      </c>
      <c r="S308" s="194">
        <v>0</v>
      </c>
      <c r="T308" s="195">
        <f t="shared" si="103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96" t="s">
        <v>256</v>
      </c>
      <c r="AT308" s="196" t="s">
        <v>189</v>
      </c>
      <c r="AU308" s="196" t="s">
        <v>89</v>
      </c>
      <c r="AY308" s="14" t="s">
        <v>186</v>
      </c>
      <c r="BE308" s="197">
        <f t="shared" si="104"/>
        <v>0</v>
      </c>
      <c r="BF308" s="197">
        <f t="shared" si="105"/>
        <v>0</v>
      </c>
      <c r="BG308" s="197">
        <f t="shared" si="106"/>
        <v>0</v>
      </c>
      <c r="BH308" s="197">
        <f t="shared" si="107"/>
        <v>0</v>
      </c>
      <c r="BI308" s="197">
        <f t="shared" si="108"/>
        <v>0</v>
      </c>
      <c r="BJ308" s="14" t="s">
        <v>87</v>
      </c>
      <c r="BK308" s="197">
        <f t="shared" si="109"/>
        <v>0</v>
      </c>
      <c r="BL308" s="14" t="s">
        <v>256</v>
      </c>
      <c r="BM308" s="196" t="s">
        <v>832</v>
      </c>
    </row>
    <row r="309" spans="1:47" s="2" customFormat="1" ht="19.5">
      <c r="A309" s="31"/>
      <c r="B309" s="32"/>
      <c r="C309" s="33"/>
      <c r="D309" s="198" t="s">
        <v>206</v>
      </c>
      <c r="E309" s="33"/>
      <c r="F309" s="199" t="s">
        <v>1128</v>
      </c>
      <c r="G309" s="33"/>
      <c r="H309" s="33"/>
      <c r="I309" s="200"/>
      <c r="J309" s="33"/>
      <c r="K309" s="33"/>
      <c r="L309" s="36"/>
      <c r="M309" s="201"/>
      <c r="N309" s="202"/>
      <c r="O309" s="68"/>
      <c r="P309" s="68"/>
      <c r="Q309" s="68"/>
      <c r="R309" s="68"/>
      <c r="S309" s="68"/>
      <c r="T309" s="69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T309" s="14" t="s">
        <v>206</v>
      </c>
      <c r="AU309" s="14" t="s">
        <v>89</v>
      </c>
    </row>
    <row r="310" spans="2:63" s="12" customFormat="1" ht="22.9" customHeight="1">
      <c r="B310" s="168"/>
      <c r="C310" s="169"/>
      <c r="D310" s="170" t="s">
        <v>78</v>
      </c>
      <c r="E310" s="182" t="s">
        <v>833</v>
      </c>
      <c r="F310" s="182" t="s">
        <v>834</v>
      </c>
      <c r="G310" s="169"/>
      <c r="H310" s="169"/>
      <c r="I310" s="172"/>
      <c r="J310" s="183">
        <f>BK310</f>
        <v>0</v>
      </c>
      <c r="K310" s="169"/>
      <c r="L310" s="174"/>
      <c r="M310" s="175"/>
      <c r="N310" s="176"/>
      <c r="O310" s="176"/>
      <c r="P310" s="177">
        <f>SUM(P311:P312)</f>
        <v>0</v>
      </c>
      <c r="Q310" s="176"/>
      <c r="R310" s="177">
        <f>SUM(R311:R312)</f>
        <v>0</v>
      </c>
      <c r="S310" s="176"/>
      <c r="T310" s="178">
        <f>SUM(T311:T312)</f>
        <v>0</v>
      </c>
      <c r="AR310" s="179" t="s">
        <v>89</v>
      </c>
      <c r="AT310" s="180" t="s">
        <v>78</v>
      </c>
      <c r="AU310" s="180" t="s">
        <v>87</v>
      </c>
      <c r="AY310" s="179" t="s">
        <v>186</v>
      </c>
      <c r="BK310" s="181">
        <f>SUM(BK311:BK312)</f>
        <v>0</v>
      </c>
    </row>
    <row r="311" spans="1:65" s="2" customFormat="1" ht="24.2" customHeight="1">
      <c r="A311" s="31"/>
      <c r="B311" s="32"/>
      <c r="C311" s="184" t="s">
        <v>769</v>
      </c>
      <c r="D311" s="184" t="s">
        <v>189</v>
      </c>
      <c r="E311" s="185" t="s">
        <v>836</v>
      </c>
      <c r="F311" s="186" t="s">
        <v>923</v>
      </c>
      <c r="G311" s="187" t="s">
        <v>197</v>
      </c>
      <c r="H311" s="188">
        <v>11.475</v>
      </c>
      <c r="I311" s="189"/>
      <c r="J311" s="190">
        <f>ROUND(I311*H311,1)</f>
        <v>0</v>
      </c>
      <c r="K311" s="191"/>
      <c r="L311" s="36"/>
      <c r="M311" s="192" t="s">
        <v>1</v>
      </c>
      <c r="N311" s="193" t="s">
        <v>44</v>
      </c>
      <c r="O311" s="68"/>
      <c r="P311" s="194">
        <f>O311*H311</f>
        <v>0</v>
      </c>
      <c r="Q311" s="194">
        <v>0</v>
      </c>
      <c r="R311" s="194">
        <f>Q311*H311</f>
        <v>0</v>
      </c>
      <c r="S311" s="194">
        <v>0</v>
      </c>
      <c r="T311" s="195">
        <f>S311*H311</f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96" t="s">
        <v>256</v>
      </c>
      <c r="AT311" s="196" t="s">
        <v>189</v>
      </c>
      <c r="AU311" s="196" t="s">
        <v>89</v>
      </c>
      <c r="AY311" s="14" t="s">
        <v>186</v>
      </c>
      <c r="BE311" s="197">
        <f>IF(N311="základní",J311,0)</f>
        <v>0</v>
      </c>
      <c r="BF311" s="197">
        <f>IF(N311="snížená",J311,0)</f>
        <v>0</v>
      </c>
      <c r="BG311" s="197">
        <f>IF(N311="zákl. přenesená",J311,0)</f>
        <v>0</v>
      </c>
      <c r="BH311" s="197">
        <f>IF(N311="sníž. přenesená",J311,0)</f>
        <v>0</v>
      </c>
      <c r="BI311" s="197">
        <f>IF(N311="nulová",J311,0)</f>
        <v>0</v>
      </c>
      <c r="BJ311" s="14" t="s">
        <v>87</v>
      </c>
      <c r="BK311" s="197">
        <f>ROUND(I311*H311,1)</f>
        <v>0</v>
      </c>
      <c r="BL311" s="14" t="s">
        <v>256</v>
      </c>
      <c r="BM311" s="196" t="s">
        <v>838</v>
      </c>
    </row>
    <row r="312" spans="1:47" s="2" customFormat="1" ht="29.25">
      <c r="A312" s="31"/>
      <c r="B312" s="32"/>
      <c r="C312" s="33"/>
      <c r="D312" s="198" t="s">
        <v>206</v>
      </c>
      <c r="E312" s="33"/>
      <c r="F312" s="199" t="s">
        <v>1129</v>
      </c>
      <c r="G312" s="33"/>
      <c r="H312" s="33"/>
      <c r="I312" s="200"/>
      <c r="J312" s="33"/>
      <c r="K312" s="33"/>
      <c r="L312" s="36"/>
      <c r="M312" s="201"/>
      <c r="N312" s="202"/>
      <c r="O312" s="68"/>
      <c r="P312" s="68"/>
      <c r="Q312" s="68"/>
      <c r="R312" s="68"/>
      <c r="S312" s="68"/>
      <c r="T312" s="69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T312" s="14" t="s">
        <v>206</v>
      </c>
      <c r="AU312" s="14" t="s">
        <v>89</v>
      </c>
    </row>
    <row r="313" spans="2:63" s="12" customFormat="1" ht="25.9" customHeight="1">
      <c r="B313" s="168"/>
      <c r="C313" s="169"/>
      <c r="D313" s="170" t="s">
        <v>78</v>
      </c>
      <c r="E313" s="171" t="s">
        <v>840</v>
      </c>
      <c r="F313" s="171" t="s">
        <v>841</v>
      </c>
      <c r="G313" s="169"/>
      <c r="H313" s="169"/>
      <c r="I313" s="172"/>
      <c r="J313" s="173">
        <f>BK313</f>
        <v>0</v>
      </c>
      <c r="K313" s="169"/>
      <c r="L313" s="174"/>
      <c r="M313" s="175"/>
      <c r="N313" s="176"/>
      <c r="O313" s="176"/>
      <c r="P313" s="177">
        <f>SUM(P314:P319)</f>
        <v>0</v>
      </c>
      <c r="Q313" s="176"/>
      <c r="R313" s="177">
        <f>SUM(R314:R319)</f>
        <v>0</v>
      </c>
      <c r="S313" s="176"/>
      <c r="T313" s="178">
        <f>SUM(T314:T319)</f>
        <v>0</v>
      </c>
      <c r="AR313" s="179" t="s">
        <v>193</v>
      </c>
      <c r="AT313" s="180" t="s">
        <v>78</v>
      </c>
      <c r="AU313" s="180" t="s">
        <v>79</v>
      </c>
      <c r="AY313" s="179" t="s">
        <v>186</v>
      </c>
      <c r="BK313" s="181">
        <f>SUM(BK314:BK319)</f>
        <v>0</v>
      </c>
    </row>
    <row r="314" spans="1:65" s="2" customFormat="1" ht="16.5" customHeight="1">
      <c r="A314" s="31"/>
      <c r="B314" s="32"/>
      <c r="C314" s="184" t="s">
        <v>773</v>
      </c>
      <c r="D314" s="184" t="s">
        <v>189</v>
      </c>
      <c r="E314" s="185" t="s">
        <v>843</v>
      </c>
      <c r="F314" s="186" t="s">
        <v>844</v>
      </c>
      <c r="G314" s="187" t="s">
        <v>845</v>
      </c>
      <c r="H314" s="188">
        <v>5</v>
      </c>
      <c r="I314" s="189"/>
      <c r="J314" s="190">
        <f>ROUND(I314*H314,1)</f>
        <v>0</v>
      </c>
      <c r="K314" s="191"/>
      <c r="L314" s="36"/>
      <c r="M314" s="192" t="s">
        <v>1</v>
      </c>
      <c r="N314" s="193" t="s">
        <v>44</v>
      </c>
      <c r="O314" s="68"/>
      <c r="P314" s="194">
        <f>O314*H314</f>
        <v>0</v>
      </c>
      <c r="Q314" s="194">
        <v>0</v>
      </c>
      <c r="R314" s="194">
        <f>Q314*H314</f>
        <v>0</v>
      </c>
      <c r="S314" s="194">
        <v>0</v>
      </c>
      <c r="T314" s="195">
        <f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96" t="s">
        <v>846</v>
      </c>
      <c r="AT314" s="196" t="s">
        <v>189</v>
      </c>
      <c r="AU314" s="196" t="s">
        <v>87</v>
      </c>
      <c r="AY314" s="14" t="s">
        <v>186</v>
      </c>
      <c r="BE314" s="197">
        <f>IF(N314="základní",J314,0)</f>
        <v>0</v>
      </c>
      <c r="BF314" s="197">
        <f>IF(N314="snížená",J314,0)</f>
        <v>0</v>
      </c>
      <c r="BG314" s="197">
        <f>IF(N314="zákl. přenesená",J314,0)</f>
        <v>0</v>
      </c>
      <c r="BH314" s="197">
        <f>IF(N314="sníž. přenesená",J314,0)</f>
        <v>0</v>
      </c>
      <c r="BI314" s="197">
        <f>IF(N314="nulová",J314,0)</f>
        <v>0</v>
      </c>
      <c r="BJ314" s="14" t="s">
        <v>87</v>
      </c>
      <c r="BK314" s="197">
        <f>ROUND(I314*H314,1)</f>
        <v>0</v>
      </c>
      <c r="BL314" s="14" t="s">
        <v>846</v>
      </c>
      <c r="BM314" s="196" t="s">
        <v>847</v>
      </c>
    </row>
    <row r="315" spans="1:47" s="2" customFormat="1" ht="19.5">
      <c r="A315" s="31"/>
      <c r="B315" s="32"/>
      <c r="C315" s="33"/>
      <c r="D315" s="198" t="s">
        <v>206</v>
      </c>
      <c r="E315" s="33"/>
      <c r="F315" s="199" t="s">
        <v>1130</v>
      </c>
      <c r="G315" s="33"/>
      <c r="H315" s="33"/>
      <c r="I315" s="200"/>
      <c r="J315" s="33"/>
      <c r="K315" s="33"/>
      <c r="L315" s="36"/>
      <c r="M315" s="201"/>
      <c r="N315" s="202"/>
      <c r="O315" s="68"/>
      <c r="P315" s="68"/>
      <c r="Q315" s="68"/>
      <c r="R315" s="68"/>
      <c r="S315" s="68"/>
      <c r="T315" s="69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T315" s="14" t="s">
        <v>206</v>
      </c>
      <c r="AU315" s="14" t="s">
        <v>87</v>
      </c>
    </row>
    <row r="316" spans="1:65" s="2" customFormat="1" ht="16.5" customHeight="1">
      <c r="A316" s="31"/>
      <c r="B316" s="32"/>
      <c r="C316" s="184" t="s">
        <v>777</v>
      </c>
      <c r="D316" s="184" t="s">
        <v>189</v>
      </c>
      <c r="E316" s="185" t="s">
        <v>849</v>
      </c>
      <c r="F316" s="186" t="s">
        <v>850</v>
      </c>
      <c r="G316" s="187" t="s">
        <v>845</v>
      </c>
      <c r="H316" s="188">
        <v>12</v>
      </c>
      <c r="I316" s="189"/>
      <c r="J316" s="190">
        <f>ROUND(I316*H316,1)</f>
        <v>0</v>
      </c>
      <c r="K316" s="191"/>
      <c r="L316" s="36"/>
      <c r="M316" s="192" t="s">
        <v>1</v>
      </c>
      <c r="N316" s="193" t="s">
        <v>44</v>
      </c>
      <c r="O316" s="68"/>
      <c r="P316" s="194">
        <f>O316*H316</f>
        <v>0</v>
      </c>
      <c r="Q316" s="194">
        <v>0</v>
      </c>
      <c r="R316" s="194">
        <f>Q316*H316</f>
        <v>0</v>
      </c>
      <c r="S316" s="194">
        <v>0</v>
      </c>
      <c r="T316" s="195">
        <f>S316*H316</f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96" t="s">
        <v>846</v>
      </c>
      <c r="AT316" s="196" t="s">
        <v>189</v>
      </c>
      <c r="AU316" s="196" t="s">
        <v>87</v>
      </c>
      <c r="AY316" s="14" t="s">
        <v>186</v>
      </c>
      <c r="BE316" s="197">
        <f>IF(N316="základní",J316,0)</f>
        <v>0</v>
      </c>
      <c r="BF316" s="197">
        <f>IF(N316="snížená",J316,0)</f>
        <v>0</v>
      </c>
      <c r="BG316" s="197">
        <f>IF(N316="zákl. přenesená",J316,0)</f>
        <v>0</v>
      </c>
      <c r="BH316" s="197">
        <f>IF(N316="sníž. přenesená",J316,0)</f>
        <v>0</v>
      </c>
      <c r="BI316" s="197">
        <f>IF(N316="nulová",J316,0)</f>
        <v>0</v>
      </c>
      <c r="BJ316" s="14" t="s">
        <v>87</v>
      </c>
      <c r="BK316" s="197">
        <f>ROUND(I316*H316,1)</f>
        <v>0</v>
      </c>
      <c r="BL316" s="14" t="s">
        <v>846</v>
      </c>
      <c r="BM316" s="196" t="s">
        <v>851</v>
      </c>
    </row>
    <row r="317" spans="1:47" s="2" customFormat="1" ht="19.5">
      <c r="A317" s="31"/>
      <c r="B317" s="32"/>
      <c r="C317" s="33"/>
      <c r="D317" s="198" t="s">
        <v>206</v>
      </c>
      <c r="E317" s="33"/>
      <c r="F317" s="199" t="s">
        <v>1131</v>
      </c>
      <c r="G317" s="33"/>
      <c r="H317" s="33"/>
      <c r="I317" s="200"/>
      <c r="J317" s="33"/>
      <c r="K317" s="33"/>
      <c r="L317" s="36"/>
      <c r="M317" s="201"/>
      <c r="N317" s="202"/>
      <c r="O317" s="68"/>
      <c r="P317" s="68"/>
      <c r="Q317" s="68"/>
      <c r="R317" s="68"/>
      <c r="S317" s="68"/>
      <c r="T317" s="69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T317" s="14" t="s">
        <v>206</v>
      </c>
      <c r="AU317" s="14" t="s">
        <v>87</v>
      </c>
    </row>
    <row r="318" spans="1:65" s="2" customFormat="1" ht="16.5" customHeight="1">
      <c r="A318" s="31"/>
      <c r="B318" s="32"/>
      <c r="C318" s="184" t="s">
        <v>783</v>
      </c>
      <c r="D318" s="184" t="s">
        <v>189</v>
      </c>
      <c r="E318" s="185" t="s">
        <v>853</v>
      </c>
      <c r="F318" s="186" t="s">
        <v>854</v>
      </c>
      <c r="G318" s="187" t="s">
        <v>845</v>
      </c>
      <c r="H318" s="188">
        <v>8</v>
      </c>
      <c r="I318" s="189"/>
      <c r="J318" s="190">
        <f>ROUND(I318*H318,1)</f>
        <v>0</v>
      </c>
      <c r="K318" s="191"/>
      <c r="L318" s="36"/>
      <c r="M318" s="192" t="s">
        <v>1</v>
      </c>
      <c r="N318" s="193" t="s">
        <v>44</v>
      </c>
      <c r="O318" s="68"/>
      <c r="P318" s="194">
        <f>O318*H318</f>
        <v>0</v>
      </c>
      <c r="Q318" s="194">
        <v>0</v>
      </c>
      <c r="R318" s="194">
        <f>Q318*H318</f>
        <v>0</v>
      </c>
      <c r="S318" s="194">
        <v>0</v>
      </c>
      <c r="T318" s="195">
        <f>S318*H318</f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96" t="s">
        <v>846</v>
      </c>
      <c r="AT318" s="196" t="s">
        <v>189</v>
      </c>
      <c r="AU318" s="196" t="s">
        <v>87</v>
      </c>
      <c r="AY318" s="14" t="s">
        <v>186</v>
      </c>
      <c r="BE318" s="197">
        <f>IF(N318="základní",J318,0)</f>
        <v>0</v>
      </c>
      <c r="BF318" s="197">
        <f>IF(N318="snížená",J318,0)</f>
        <v>0</v>
      </c>
      <c r="BG318" s="197">
        <f>IF(N318="zákl. přenesená",J318,0)</f>
        <v>0</v>
      </c>
      <c r="BH318" s="197">
        <f>IF(N318="sníž. přenesená",J318,0)</f>
        <v>0</v>
      </c>
      <c r="BI318" s="197">
        <f>IF(N318="nulová",J318,0)</f>
        <v>0</v>
      </c>
      <c r="BJ318" s="14" t="s">
        <v>87</v>
      </c>
      <c r="BK318" s="197">
        <f>ROUND(I318*H318,1)</f>
        <v>0</v>
      </c>
      <c r="BL318" s="14" t="s">
        <v>846</v>
      </c>
      <c r="BM318" s="196" t="s">
        <v>855</v>
      </c>
    </row>
    <row r="319" spans="1:47" s="2" customFormat="1" ht="19.5">
      <c r="A319" s="31"/>
      <c r="B319" s="32"/>
      <c r="C319" s="33"/>
      <c r="D319" s="198" t="s">
        <v>206</v>
      </c>
      <c r="E319" s="33"/>
      <c r="F319" s="199" t="s">
        <v>1132</v>
      </c>
      <c r="G319" s="33"/>
      <c r="H319" s="33"/>
      <c r="I319" s="200"/>
      <c r="J319" s="33"/>
      <c r="K319" s="33"/>
      <c r="L319" s="36"/>
      <c r="M319" s="219"/>
      <c r="N319" s="220"/>
      <c r="O319" s="216"/>
      <c r="P319" s="216"/>
      <c r="Q319" s="216"/>
      <c r="R319" s="216"/>
      <c r="S319" s="216"/>
      <c r="T319" s="22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T319" s="14" t="s">
        <v>206</v>
      </c>
      <c r="AU319" s="14" t="s">
        <v>87</v>
      </c>
    </row>
    <row r="320" spans="1:31" s="2" customFormat="1" ht="6.95" customHeight="1">
      <c r="A320" s="31"/>
      <c r="B320" s="51"/>
      <c r="C320" s="52"/>
      <c r="D320" s="52"/>
      <c r="E320" s="52"/>
      <c r="F320" s="52"/>
      <c r="G320" s="52"/>
      <c r="H320" s="52"/>
      <c r="I320" s="52"/>
      <c r="J320" s="52"/>
      <c r="K320" s="52"/>
      <c r="L320" s="36"/>
      <c r="M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</row>
  </sheetData>
  <sheetProtection algorithmName="SHA-512" hashValue="4AWU4AddfTMm4uaTRsrERpxTDbCTPsVk22Six+1EHoVRWIl9iZkbI45dx0j2cBR0018IvwC/SuLmQm9j/TS8Dg==" saltValue="uybnLF2f2fHuuH4JjLGmq/EbzQLuGwv+QWRIpnV/rx9EBHYpMGVK/KiQOG7mSlR4XupCUpRyPcrLViNpGRA+0Q==" spinCount="100000" sheet="1" objects="1" scenarios="1" formatColumns="0" formatRows="0" autoFilter="0"/>
  <autoFilter ref="C138:K319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101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1133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ROUND(J137,1)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ROUND((SUM(BE137:BE300)),1)</f>
        <v>0</v>
      </c>
      <c r="G33" s="31"/>
      <c r="H33" s="31"/>
      <c r="I33" s="121">
        <v>0.21</v>
      </c>
      <c r="J33" s="120">
        <f>ROUND(((SUM(BE137:BE300))*I33),1)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ROUND((SUM(BF137:BF300)),1)</f>
        <v>0</v>
      </c>
      <c r="G34" s="31"/>
      <c r="H34" s="31"/>
      <c r="I34" s="121">
        <v>0.15</v>
      </c>
      <c r="J34" s="120">
        <f>ROUND(((SUM(BF137:BF300))*I34),1)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ROUND((SUM(BG137:BG300)),1)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ROUND((SUM(BH137:BH300)),1)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ROUND((SUM(BI137:BI300)),1)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2.1.1.5. - Odborný kabinet chemie S15  1.NP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J137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J138</f>
        <v>0</v>
      </c>
      <c r="K97" s="145"/>
      <c r="L97" s="149"/>
    </row>
    <row r="98" spans="2:12" s="10" customFormat="1" ht="19.9" customHeight="1">
      <c r="B98" s="150"/>
      <c r="C98" s="151"/>
      <c r="D98" s="152" t="s">
        <v>857</v>
      </c>
      <c r="E98" s="153"/>
      <c r="F98" s="153"/>
      <c r="G98" s="153"/>
      <c r="H98" s="153"/>
      <c r="I98" s="153"/>
      <c r="J98" s="154">
        <f>J139</f>
        <v>0</v>
      </c>
      <c r="K98" s="151"/>
      <c r="L98" s="155"/>
    </row>
    <row r="99" spans="2:12" s="10" customFormat="1" ht="19.9" customHeight="1">
      <c r="B99" s="150"/>
      <c r="C99" s="151"/>
      <c r="D99" s="152" t="s">
        <v>150</v>
      </c>
      <c r="E99" s="153"/>
      <c r="F99" s="153"/>
      <c r="G99" s="153"/>
      <c r="H99" s="153"/>
      <c r="I99" s="153"/>
      <c r="J99" s="154">
        <f>J142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151</v>
      </c>
      <c r="E100" s="153"/>
      <c r="F100" s="153"/>
      <c r="G100" s="153"/>
      <c r="H100" s="153"/>
      <c r="I100" s="153"/>
      <c r="J100" s="154">
        <f>J155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152</v>
      </c>
      <c r="E101" s="153"/>
      <c r="F101" s="153"/>
      <c r="G101" s="153"/>
      <c r="H101" s="153"/>
      <c r="I101" s="153"/>
      <c r="J101" s="154">
        <f>J165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153</v>
      </c>
      <c r="E102" s="153"/>
      <c r="F102" s="153"/>
      <c r="G102" s="153"/>
      <c r="H102" s="153"/>
      <c r="I102" s="153"/>
      <c r="J102" s="154">
        <f>J172</f>
        <v>0</v>
      </c>
      <c r="K102" s="151"/>
      <c r="L102" s="155"/>
    </row>
    <row r="103" spans="2:12" s="9" customFormat="1" ht="24.95" customHeight="1">
      <c r="B103" s="144"/>
      <c r="C103" s="145"/>
      <c r="D103" s="146" t="s">
        <v>154</v>
      </c>
      <c r="E103" s="147"/>
      <c r="F103" s="147"/>
      <c r="G103" s="147"/>
      <c r="H103" s="147"/>
      <c r="I103" s="147"/>
      <c r="J103" s="148">
        <f>J175</f>
        <v>0</v>
      </c>
      <c r="K103" s="145"/>
      <c r="L103" s="149"/>
    </row>
    <row r="104" spans="2:12" s="10" customFormat="1" ht="19.9" customHeight="1">
      <c r="B104" s="150"/>
      <c r="C104" s="151"/>
      <c r="D104" s="152" t="s">
        <v>155</v>
      </c>
      <c r="E104" s="153"/>
      <c r="F104" s="153"/>
      <c r="G104" s="153"/>
      <c r="H104" s="153"/>
      <c r="I104" s="153"/>
      <c r="J104" s="154">
        <f>J176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156</v>
      </c>
      <c r="E105" s="153"/>
      <c r="F105" s="153"/>
      <c r="G105" s="153"/>
      <c r="H105" s="153"/>
      <c r="I105" s="153"/>
      <c r="J105" s="154">
        <f>J187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157</v>
      </c>
      <c r="E106" s="153"/>
      <c r="F106" s="153"/>
      <c r="G106" s="153"/>
      <c r="H106" s="153"/>
      <c r="I106" s="153"/>
      <c r="J106" s="154">
        <f>J203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158</v>
      </c>
      <c r="E107" s="153"/>
      <c r="F107" s="153"/>
      <c r="G107" s="153"/>
      <c r="H107" s="153"/>
      <c r="I107" s="153"/>
      <c r="J107" s="154">
        <f>J211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159</v>
      </c>
      <c r="E108" s="153"/>
      <c r="F108" s="153"/>
      <c r="G108" s="153"/>
      <c r="H108" s="153"/>
      <c r="I108" s="153"/>
      <c r="J108" s="154">
        <f>J220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160</v>
      </c>
      <c r="E109" s="153"/>
      <c r="F109" s="153"/>
      <c r="G109" s="153"/>
      <c r="H109" s="153"/>
      <c r="I109" s="153"/>
      <c r="J109" s="154">
        <f>J229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161</v>
      </c>
      <c r="E110" s="153"/>
      <c r="F110" s="153"/>
      <c r="G110" s="153"/>
      <c r="H110" s="153"/>
      <c r="I110" s="153"/>
      <c r="J110" s="154">
        <f>J236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163</v>
      </c>
      <c r="E111" s="153"/>
      <c r="F111" s="153"/>
      <c r="G111" s="153"/>
      <c r="H111" s="153"/>
      <c r="I111" s="153"/>
      <c r="J111" s="154">
        <f>J241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165</v>
      </c>
      <c r="E112" s="153"/>
      <c r="F112" s="153"/>
      <c r="G112" s="153"/>
      <c r="H112" s="153"/>
      <c r="I112" s="153"/>
      <c r="J112" s="154">
        <f>J248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166</v>
      </c>
      <c r="E113" s="153"/>
      <c r="F113" s="153"/>
      <c r="G113" s="153"/>
      <c r="H113" s="153"/>
      <c r="I113" s="153"/>
      <c r="J113" s="154">
        <f>J264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167</v>
      </c>
      <c r="E114" s="153"/>
      <c r="F114" s="153"/>
      <c r="G114" s="153"/>
      <c r="H114" s="153"/>
      <c r="I114" s="153"/>
      <c r="J114" s="154">
        <f>J278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168</v>
      </c>
      <c r="E115" s="153"/>
      <c r="F115" s="153"/>
      <c r="G115" s="153"/>
      <c r="H115" s="153"/>
      <c r="I115" s="153"/>
      <c r="J115" s="154">
        <f>J285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169</v>
      </c>
      <c r="E116" s="153"/>
      <c r="F116" s="153"/>
      <c r="G116" s="153"/>
      <c r="H116" s="153"/>
      <c r="I116" s="153"/>
      <c r="J116" s="154">
        <f>J291</f>
        <v>0</v>
      </c>
      <c r="K116" s="151"/>
      <c r="L116" s="155"/>
    </row>
    <row r="117" spans="2:12" s="9" customFormat="1" ht="24.95" customHeight="1">
      <c r="B117" s="144"/>
      <c r="C117" s="145"/>
      <c r="D117" s="146" t="s">
        <v>170</v>
      </c>
      <c r="E117" s="147"/>
      <c r="F117" s="147"/>
      <c r="G117" s="147"/>
      <c r="H117" s="147"/>
      <c r="I117" s="147"/>
      <c r="J117" s="148">
        <f>J294</f>
        <v>0</v>
      </c>
      <c r="K117" s="145"/>
      <c r="L117" s="149"/>
    </row>
    <row r="118" spans="1:31" s="2" customFormat="1" ht="21.7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3" spans="1:31" s="2" customFormat="1" ht="6.95" customHeight="1">
      <c r="A123" s="31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4.95" customHeight="1">
      <c r="A124" s="31"/>
      <c r="B124" s="32"/>
      <c r="C124" s="20" t="s">
        <v>171</v>
      </c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16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70" t="str">
        <f>E7</f>
        <v>Odborné učebny G Brandýs – Gymnázium J.S. Machara</v>
      </c>
      <c r="F127" s="271"/>
      <c r="G127" s="271"/>
      <c r="H127" s="271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142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6.5" customHeight="1">
      <c r="A129" s="31"/>
      <c r="B129" s="32"/>
      <c r="C129" s="33"/>
      <c r="D129" s="33"/>
      <c r="E129" s="226" t="str">
        <f>E9</f>
        <v>2.1.1.5. - Odborný kabinet chemie S15  1.NP</v>
      </c>
      <c r="F129" s="272"/>
      <c r="G129" s="272"/>
      <c r="H129" s="272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2" customHeight="1">
      <c r="A131" s="31"/>
      <c r="B131" s="32"/>
      <c r="C131" s="26" t="s">
        <v>20</v>
      </c>
      <c r="D131" s="33"/>
      <c r="E131" s="33"/>
      <c r="F131" s="24" t="str">
        <f>F12</f>
        <v xml:space="preserve">Gymnázium J. S. Machara, Královická 668  </v>
      </c>
      <c r="G131" s="33"/>
      <c r="H131" s="33"/>
      <c r="I131" s="26" t="s">
        <v>22</v>
      </c>
      <c r="J131" s="63" t="str">
        <f>IF(J12="","",J12)</f>
        <v>15. 5. 2022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6.9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40.15" customHeight="1">
      <c r="A133" s="31"/>
      <c r="B133" s="32"/>
      <c r="C133" s="26" t="s">
        <v>24</v>
      </c>
      <c r="D133" s="33"/>
      <c r="E133" s="33"/>
      <c r="F133" s="24" t="str">
        <f>E15</f>
        <v>Středočeský kraj, Praha 5, Zborovská 81/11</v>
      </c>
      <c r="G133" s="33"/>
      <c r="H133" s="33"/>
      <c r="I133" s="26" t="s">
        <v>31</v>
      </c>
      <c r="J133" s="29" t="str">
        <f>E21</f>
        <v>Stebau s.r.o., Jižní 870, 500 03 Hradec Králové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5.2" customHeight="1">
      <c r="A134" s="31"/>
      <c r="B134" s="32"/>
      <c r="C134" s="26" t="s">
        <v>29</v>
      </c>
      <c r="D134" s="33"/>
      <c r="E134" s="33"/>
      <c r="F134" s="24" t="str">
        <f>IF(E18="","",E18)</f>
        <v>Vyplň údaj</v>
      </c>
      <c r="G134" s="33"/>
      <c r="H134" s="33"/>
      <c r="I134" s="26" t="s">
        <v>35</v>
      </c>
      <c r="J134" s="29" t="str">
        <f>E24</f>
        <v xml:space="preserve"> 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0.35" customHeight="1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11" customFormat="1" ht="29.25" customHeight="1">
      <c r="A136" s="156"/>
      <c r="B136" s="157"/>
      <c r="C136" s="158" t="s">
        <v>172</v>
      </c>
      <c r="D136" s="159" t="s">
        <v>64</v>
      </c>
      <c r="E136" s="159" t="s">
        <v>60</v>
      </c>
      <c r="F136" s="159" t="s">
        <v>61</v>
      </c>
      <c r="G136" s="159" t="s">
        <v>173</v>
      </c>
      <c r="H136" s="159" t="s">
        <v>174</v>
      </c>
      <c r="I136" s="159" t="s">
        <v>175</v>
      </c>
      <c r="J136" s="160" t="s">
        <v>146</v>
      </c>
      <c r="K136" s="161" t="s">
        <v>176</v>
      </c>
      <c r="L136" s="162"/>
      <c r="M136" s="72" t="s">
        <v>1</v>
      </c>
      <c r="N136" s="73" t="s">
        <v>43</v>
      </c>
      <c r="O136" s="73" t="s">
        <v>177</v>
      </c>
      <c r="P136" s="73" t="s">
        <v>178</v>
      </c>
      <c r="Q136" s="73" t="s">
        <v>179</v>
      </c>
      <c r="R136" s="73" t="s">
        <v>180</v>
      </c>
      <c r="S136" s="73" t="s">
        <v>181</v>
      </c>
      <c r="T136" s="74" t="s">
        <v>182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</row>
    <row r="137" spans="1:63" s="2" customFormat="1" ht="22.9" customHeight="1">
      <c r="A137" s="31"/>
      <c r="B137" s="32"/>
      <c r="C137" s="79" t="s">
        <v>183</v>
      </c>
      <c r="D137" s="33"/>
      <c r="E137" s="33"/>
      <c r="F137" s="33"/>
      <c r="G137" s="33"/>
      <c r="H137" s="33"/>
      <c r="I137" s="33"/>
      <c r="J137" s="163">
        <f>BK137</f>
        <v>0</v>
      </c>
      <c r="K137" s="33"/>
      <c r="L137" s="36"/>
      <c r="M137" s="75"/>
      <c r="N137" s="164"/>
      <c r="O137" s="76"/>
      <c r="P137" s="165">
        <f>P138+P175+P294</f>
        <v>0</v>
      </c>
      <c r="Q137" s="76"/>
      <c r="R137" s="165">
        <f>R138+R175+R294</f>
        <v>2.3127666000000002</v>
      </c>
      <c r="S137" s="76"/>
      <c r="T137" s="166">
        <f>T138+T175+T294</f>
        <v>2.317984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78</v>
      </c>
      <c r="AU137" s="14" t="s">
        <v>148</v>
      </c>
      <c r="BK137" s="167">
        <f>BK138+BK175+BK294</f>
        <v>0</v>
      </c>
    </row>
    <row r="138" spans="2:63" s="12" customFormat="1" ht="25.9" customHeight="1">
      <c r="B138" s="168"/>
      <c r="C138" s="169"/>
      <c r="D138" s="170" t="s">
        <v>78</v>
      </c>
      <c r="E138" s="171" t="s">
        <v>184</v>
      </c>
      <c r="F138" s="171" t="s">
        <v>185</v>
      </c>
      <c r="G138" s="169"/>
      <c r="H138" s="169"/>
      <c r="I138" s="172"/>
      <c r="J138" s="173">
        <f>BK138</f>
        <v>0</v>
      </c>
      <c r="K138" s="169"/>
      <c r="L138" s="174"/>
      <c r="M138" s="175"/>
      <c r="N138" s="176"/>
      <c r="O138" s="176"/>
      <c r="P138" s="177">
        <f>P139+P142+P155+P165+P172</f>
        <v>0</v>
      </c>
      <c r="Q138" s="176"/>
      <c r="R138" s="177">
        <f>R139+R142+R155+R165+R172</f>
        <v>1.9121360000000003</v>
      </c>
      <c r="S138" s="176"/>
      <c r="T138" s="178">
        <f>T139+T142+T155+T165+T172</f>
        <v>1.7302160000000002</v>
      </c>
      <c r="AR138" s="179" t="s">
        <v>87</v>
      </c>
      <c r="AT138" s="180" t="s">
        <v>78</v>
      </c>
      <c r="AU138" s="180" t="s">
        <v>79</v>
      </c>
      <c r="AY138" s="179" t="s">
        <v>186</v>
      </c>
      <c r="BK138" s="181">
        <f>BK139+BK142+BK155+BK165+BK172</f>
        <v>0</v>
      </c>
    </row>
    <row r="139" spans="2:63" s="12" customFormat="1" ht="22.9" customHeight="1">
      <c r="B139" s="168"/>
      <c r="C139" s="169"/>
      <c r="D139" s="170" t="s">
        <v>78</v>
      </c>
      <c r="E139" s="182" t="s">
        <v>199</v>
      </c>
      <c r="F139" s="182" t="s">
        <v>859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SUM(P140:P141)</f>
        <v>0</v>
      </c>
      <c r="Q139" s="176"/>
      <c r="R139" s="177">
        <f>SUM(R140:R141)</f>
        <v>0.009028</v>
      </c>
      <c r="S139" s="176"/>
      <c r="T139" s="178">
        <f>SUM(T140:T141)</f>
        <v>0.00029600000000000004</v>
      </c>
      <c r="AR139" s="179" t="s">
        <v>87</v>
      </c>
      <c r="AT139" s="180" t="s">
        <v>78</v>
      </c>
      <c r="AU139" s="180" t="s">
        <v>87</v>
      </c>
      <c r="AY139" s="179" t="s">
        <v>186</v>
      </c>
      <c r="BK139" s="181">
        <f>SUM(BK140:BK141)</f>
        <v>0</v>
      </c>
    </row>
    <row r="140" spans="1:65" s="2" customFormat="1" ht="16.5" customHeight="1">
      <c r="A140" s="31"/>
      <c r="B140" s="32"/>
      <c r="C140" s="184" t="s">
        <v>87</v>
      </c>
      <c r="D140" s="184" t="s">
        <v>189</v>
      </c>
      <c r="E140" s="185" t="s">
        <v>1043</v>
      </c>
      <c r="F140" s="186" t="s">
        <v>1044</v>
      </c>
      <c r="G140" s="187" t="s">
        <v>308</v>
      </c>
      <c r="H140" s="188">
        <v>7.4</v>
      </c>
      <c r="I140" s="189"/>
      <c r="J140" s="190">
        <f>ROUND(I140*H140,1)</f>
        <v>0</v>
      </c>
      <c r="K140" s="191"/>
      <c r="L140" s="36"/>
      <c r="M140" s="192" t="s">
        <v>1</v>
      </c>
      <c r="N140" s="193" t="s">
        <v>44</v>
      </c>
      <c r="O140" s="68"/>
      <c r="P140" s="194">
        <f>O140*H140</f>
        <v>0</v>
      </c>
      <c r="Q140" s="194">
        <v>0.00122</v>
      </c>
      <c r="R140" s="194">
        <f>Q140*H140</f>
        <v>0.009028</v>
      </c>
      <c r="S140" s="194">
        <v>4E-05</v>
      </c>
      <c r="T140" s="195">
        <f>S140*H140</f>
        <v>0.00029600000000000004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193</v>
      </c>
      <c r="AT140" s="196" t="s">
        <v>189</v>
      </c>
      <c r="AU140" s="196" t="s">
        <v>89</v>
      </c>
      <c r="AY140" s="14" t="s">
        <v>186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4" t="s">
        <v>87</v>
      </c>
      <c r="BK140" s="197">
        <f>ROUND(I140*H140,1)</f>
        <v>0</v>
      </c>
      <c r="BL140" s="14" t="s">
        <v>193</v>
      </c>
      <c r="BM140" s="196" t="s">
        <v>1045</v>
      </c>
    </row>
    <row r="141" spans="1:47" s="2" customFormat="1" ht="39">
      <c r="A141" s="31"/>
      <c r="B141" s="32"/>
      <c r="C141" s="33"/>
      <c r="D141" s="198" t="s">
        <v>206</v>
      </c>
      <c r="E141" s="33"/>
      <c r="F141" s="199" t="s">
        <v>1134</v>
      </c>
      <c r="G141" s="33"/>
      <c r="H141" s="33"/>
      <c r="I141" s="200"/>
      <c r="J141" s="33"/>
      <c r="K141" s="33"/>
      <c r="L141" s="36"/>
      <c r="M141" s="201"/>
      <c r="N141" s="202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206</v>
      </c>
      <c r="AU141" s="14" t="s">
        <v>89</v>
      </c>
    </row>
    <row r="142" spans="2:63" s="12" customFormat="1" ht="22.9" customHeight="1">
      <c r="B142" s="168"/>
      <c r="C142" s="169"/>
      <c r="D142" s="170" t="s">
        <v>78</v>
      </c>
      <c r="E142" s="182" t="s">
        <v>187</v>
      </c>
      <c r="F142" s="182" t="s">
        <v>188</v>
      </c>
      <c r="G142" s="169"/>
      <c r="H142" s="169"/>
      <c r="I142" s="172"/>
      <c r="J142" s="183">
        <f>BK142</f>
        <v>0</v>
      </c>
      <c r="K142" s="169"/>
      <c r="L142" s="174"/>
      <c r="M142" s="175"/>
      <c r="N142" s="176"/>
      <c r="O142" s="176"/>
      <c r="P142" s="177">
        <f>SUM(P143:P154)</f>
        <v>0</v>
      </c>
      <c r="Q142" s="176"/>
      <c r="R142" s="177">
        <f>SUM(R143:R154)</f>
        <v>1.8999080000000002</v>
      </c>
      <c r="S142" s="176"/>
      <c r="T142" s="178">
        <f>SUM(T143:T154)</f>
        <v>0</v>
      </c>
      <c r="AR142" s="179" t="s">
        <v>87</v>
      </c>
      <c r="AT142" s="180" t="s">
        <v>78</v>
      </c>
      <c r="AU142" s="180" t="s">
        <v>87</v>
      </c>
      <c r="AY142" s="179" t="s">
        <v>186</v>
      </c>
      <c r="BK142" s="181">
        <f>SUM(BK143:BK154)</f>
        <v>0</v>
      </c>
    </row>
    <row r="143" spans="1:65" s="2" customFormat="1" ht="16.5" customHeight="1">
      <c r="A143" s="31"/>
      <c r="B143" s="32"/>
      <c r="C143" s="184" t="s">
        <v>89</v>
      </c>
      <c r="D143" s="184" t="s">
        <v>189</v>
      </c>
      <c r="E143" s="185" t="s">
        <v>190</v>
      </c>
      <c r="F143" s="186" t="s">
        <v>191</v>
      </c>
      <c r="G143" s="187" t="s">
        <v>192</v>
      </c>
      <c r="H143" s="188">
        <v>1</v>
      </c>
      <c r="I143" s="189"/>
      <c r="J143" s="190">
        <f>ROUND(I143*H143,1)</f>
        <v>0</v>
      </c>
      <c r="K143" s="191"/>
      <c r="L143" s="36"/>
      <c r="M143" s="192" t="s">
        <v>1</v>
      </c>
      <c r="N143" s="193" t="s">
        <v>44</v>
      </c>
      <c r="O143" s="68"/>
      <c r="P143" s="194">
        <f>O143*H143</f>
        <v>0</v>
      </c>
      <c r="Q143" s="194">
        <v>0.0102</v>
      </c>
      <c r="R143" s="194">
        <f>Q143*H143</f>
        <v>0.0102</v>
      </c>
      <c r="S143" s="194">
        <v>0</v>
      </c>
      <c r="T143" s="19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193</v>
      </c>
      <c r="AT143" s="196" t="s">
        <v>189</v>
      </c>
      <c r="AU143" s="196" t="s">
        <v>89</v>
      </c>
      <c r="AY143" s="14" t="s">
        <v>186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87</v>
      </c>
      <c r="BK143" s="197">
        <f>ROUND(I143*H143,1)</f>
        <v>0</v>
      </c>
      <c r="BL143" s="14" t="s">
        <v>193</v>
      </c>
      <c r="BM143" s="196" t="s">
        <v>194</v>
      </c>
    </row>
    <row r="144" spans="1:65" s="2" customFormat="1" ht="16.5" customHeight="1">
      <c r="A144" s="31"/>
      <c r="B144" s="32"/>
      <c r="C144" s="184" t="s">
        <v>199</v>
      </c>
      <c r="D144" s="184" t="s">
        <v>189</v>
      </c>
      <c r="E144" s="185" t="s">
        <v>195</v>
      </c>
      <c r="F144" s="186" t="s">
        <v>196</v>
      </c>
      <c r="G144" s="187" t="s">
        <v>197</v>
      </c>
      <c r="H144" s="188">
        <v>12.8</v>
      </c>
      <c r="I144" s="189"/>
      <c r="J144" s="190">
        <f>ROUND(I144*H144,1)</f>
        <v>0</v>
      </c>
      <c r="K144" s="191"/>
      <c r="L144" s="36"/>
      <c r="M144" s="192" t="s">
        <v>1</v>
      </c>
      <c r="N144" s="193" t="s">
        <v>44</v>
      </c>
      <c r="O144" s="68"/>
      <c r="P144" s="194">
        <f>O144*H144</f>
        <v>0</v>
      </c>
      <c r="Q144" s="194">
        <v>0.0057</v>
      </c>
      <c r="R144" s="194">
        <f>Q144*H144</f>
        <v>0.07296000000000001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193</v>
      </c>
      <c r="AT144" s="196" t="s">
        <v>189</v>
      </c>
      <c r="AU144" s="196" t="s">
        <v>89</v>
      </c>
      <c r="AY144" s="14" t="s">
        <v>186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87</v>
      </c>
      <c r="BK144" s="197">
        <f>ROUND(I144*H144,1)</f>
        <v>0</v>
      </c>
      <c r="BL144" s="14" t="s">
        <v>193</v>
      </c>
      <c r="BM144" s="196" t="s">
        <v>198</v>
      </c>
    </row>
    <row r="145" spans="1:65" s="2" customFormat="1" ht="16.5" customHeight="1">
      <c r="A145" s="31"/>
      <c r="B145" s="32"/>
      <c r="C145" s="184" t="s">
        <v>193</v>
      </c>
      <c r="D145" s="184" t="s">
        <v>189</v>
      </c>
      <c r="E145" s="185" t="s">
        <v>200</v>
      </c>
      <c r="F145" s="186" t="s">
        <v>201</v>
      </c>
      <c r="G145" s="187" t="s">
        <v>197</v>
      </c>
      <c r="H145" s="188">
        <v>3.9</v>
      </c>
      <c r="I145" s="189"/>
      <c r="J145" s="190">
        <f>ROUND(I145*H145,1)</f>
        <v>0</v>
      </c>
      <c r="K145" s="191"/>
      <c r="L145" s="36"/>
      <c r="M145" s="192" t="s">
        <v>1</v>
      </c>
      <c r="N145" s="193" t="s">
        <v>44</v>
      </c>
      <c r="O145" s="68"/>
      <c r="P145" s="194">
        <f>O145*H145</f>
        <v>0</v>
      </c>
      <c r="Q145" s="194">
        <v>0.04</v>
      </c>
      <c r="R145" s="194">
        <f>Q145*H145</f>
        <v>0.156</v>
      </c>
      <c r="S145" s="194">
        <v>0</v>
      </c>
      <c r="T145" s="19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193</v>
      </c>
      <c r="AT145" s="196" t="s">
        <v>189</v>
      </c>
      <c r="AU145" s="196" t="s">
        <v>89</v>
      </c>
      <c r="AY145" s="14" t="s">
        <v>186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4" t="s">
        <v>87</v>
      </c>
      <c r="BK145" s="197">
        <f>ROUND(I145*H145,1)</f>
        <v>0</v>
      </c>
      <c r="BL145" s="14" t="s">
        <v>193</v>
      </c>
      <c r="BM145" s="196" t="s">
        <v>202</v>
      </c>
    </row>
    <row r="146" spans="1:65" s="2" customFormat="1" ht="16.5" customHeight="1">
      <c r="A146" s="31"/>
      <c r="B146" s="32"/>
      <c r="C146" s="184" t="s">
        <v>208</v>
      </c>
      <c r="D146" s="184" t="s">
        <v>189</v>
      </c>
      <c r="E146" s="185" t="s">
        <v>1047</v>
      </c>
      <c r="F146" s="186" t="s">
        <v>1048</v>
      </c>
      <c r="G146" s="187" t="s">
        <v>197</v>
      </c>
      <c r="H146" s="188">
        <v>8.4</v>
      </c>
      <c r="I146" s="189"/>
      <c r="J146" s="190">
        <f>ROUND(I146*H146,1)</f>
        <v>0</v>
      </c>
      <c r="K146" s="191"/>
      <c r="L146" s="36"/>
      <c r="M146" s="192" t="s">
        <v>1</v>
      </c>
      <c r="N146" s="193" t="s">
        <v>44</v>
      </c>
      <c r="O146" s="68"/>
      <c r="P146" s="194">
        <f>O146*H146</f>
        <v>0</v>
      </c>
      <c r="Q146" s="194">
        <v>0.02</v>
      </c>
      <c r="R146" s="194">
        <f>Q146*H146</f>
        <v>0.168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193</v>
      </c>
      <c r="AT146" s="196" t="s">
        <v>189</v>
      </c>
      <c r="AU146" s="196" t="s">
        <v>89</v>
      </c>
      <c r="AY146" s="14" t="s">
        <v>186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87</v>
      </c>
      <c r="BK146" s="197">
        <f>ROUND(I146*H146,1)</f>
        <v>0</v>
      </c>
      <c r="BL146" s="14" t="s">
        <v>193</v>
      </c>
      <c r="BM146" s="196" t="s">
        <v>1049</v>
      </c>
    </row>
    <row r="147" spans="1:47" s="2" customFormat="1" ht="29.25">
      <c r="A147" s="31"/>
      <c r="B147" s="32"/>
      <c r="C147" s="33"/>
      <c r="D147" s="198" t="s">
        <v>206</v>
      </c>
      <c r="E147" s="33"/>
      <c r="F147" s="199" t="s">
        <v>1135</v>
      </c>
      <c r="G147" s="33"/>
      <c r="H147" s="33"/>
      <c r="I147" s="200"/>
      <c r="J147" s="33"/>
      <c r="K147" s="33"/>
      <c r="L147" s="36"/>
      <c r="M147" s="201"/>
      <c r="N147" s="202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206</v>
      </c>
      <c r="AU147" s="14" t="s">
        <v>89</v>
      </c>
    </row>
    <row r="148" spans="1:65" s="2" customFormat="1" ht="24.2" customHeight="1">
      <c r="A148" s="31"/>
      <c r="B148" s="32"/>
      <c r="C148" s="184" t="s">
        <v>187</v>
      </c>
      <c r="D148" s="184" t="s">
        <v>189</v>
      </c>
      <c r="E148" s="185" t="s">
        <v>1051</v>
      </c>
      <c r="F148" s="186" t="s">
        <v>1052</v>
      </c>
      <c r="G148" s="187" t="s">
        <v>197</v>
      </c>
      <c r="H148" s="188">
        <v>8.4</v>
      </c>
      <c r="I148" s="189"/>
      <c r="J148" s="190">
        <f aca="true" t="shared" si="0" ref="J148:J154">ROUND(I148*H148,1)</f>
        <v>0</v>
      </c>
      <c r="K148" s="191"/>
      <c r="L148" s="36"/>
      <c r="M148" s="192" t="s">
        <v>1</v>
      </c>
      <c r="N148" s="193" t="s">
        <v>44</v>
      </c>
      <c r="O148" s="68"/>
      <c r="P148" s="194">
        <f aca="true" t="shared" si="1" ref="P148:P154">O148*H148</f>
        <v>0</v>
      </c>
      <c r="Q148" s="194">
        <v>0.005</v>
      </c>
      <c r="R148" s="194">
        <f aca="true" t="shared" si="2" ref="R148:R154">Q148*H148</f>
        <v>0.042</v>
      </c>
      <c r="S148" s="194">
        <v>0</v>
      </c>
      <c r="T148" s="195">
        <f aca="true" t="shared" si="3" ref="T148:T154"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193</v>
      </c>
      <c r="AT148" s="196" t="s">
        <v>189</v>
      </c>
      <c r="AU148" s="196" t="s">
        <v>89</v>
      </c>
      <c r="AY148" s="14" t="s">
        <v>186</v>
      </c>
      <c r="BE148" s="197">
        <f aca="true" t="shared" si="4" ref="BE148:BE154">IF(N148="základní",J148,0)</f>
        <v>0</v>
      </c>
      <c r="BF148" s="197">
        <f aca="true" t="shared" si="5" ref="BF148:BF154">IF(N148="snížená",J148,0)</f>
        <v>0</v>
      </c>
      <c r="BG148" s="197">
        <f aca="true" t="shared" si="6" ref="BG148:BG154">IF(N148="zákl. přenesená",J148,0)</f>
        <v>0</v>
      </c>
      <c r="BH148" s="197">
        <f aca="true" t="shared" si="7" ref="BH148:BH154">IF(N148="sníž. přenesená",J148,0)</f>
        <v>0</v>
      </c>
      <c r="BI148" s="197">
        <f aca="true" t="shared" si="8" ref="BI148:BI154">IF(N148="nulová",J148,0)</f>
        <v>0</v>
      </c>
      <c r="BJ148" s="14" t="s">
        <v>87</v>
      </c>
      <c r="BK148" s="197">
        <f aca="true" t="shared" si="9" ref="BK148:BK154">ROUND(I148*H148,1)</f>
        <v>0</v>
      </c>
      <c r="BL148" s="14" t="s">
        <v>193</v>
      </c>
      <c r="BM148" s="196" t="s">
        <v>1053</v>
      </c>
    </row>
    <row r="149" spans="1:65" s="2" customFormat="1" ht="16.5" customHeight="1">
      <c r="A149" s="31"/>
      <c r="B149" s="32"/>
      <c r="C149" s="184" t="s">
        <v>215</v>
      </c>
      <c r="D149" s="184" t="s">
        <v>189</v>
      </c>
      <c r="E149" s="185" t="s">
        <v>1054</v>
      </c>
      <c r="F149" s="186" t="s">
        <v>1055</v>
      </c>
      <c r="G149" s="187" t="s">
        <v>197</v>
      </c>
      <c r="H149" s="188">
        <v>8.4</v>
      </c>
      <c r="I149" s="189"/>
      <c r="J149" s="190">
        <f t="shared" si="0"/>
        <v>0</v>
      </c>
      <c r="K149" s="191"/>
      <c r="L149" s="36"/>
      <c r="M149" s="192" t="s">
        <v>1</v>
      </c>
      <c r="N149" s="193" t="s">
        <v>44</v>
      </c>
      <c r="O149" s="68"/>
      <c r="P149" s="194">
        <f t="shared" si="1"/>
        <v>0</v>
      </c>
      <c r="Q149" s="194">
        <v>0.0162</v>
      </c>
      <c r="R149" s="194">
        <f t="shared" si="2"/>
        <v>0.13608</v>
      </c>
      <c r="S149" s="194">
        <v>0</v>
      </c>
      <c r="T149" s="19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193</v>
      </c>
      <c r="AT149" s="196" t="s">
        <v>189</v>
      </c>
      <c r="AU149" s="196" t="s">
        <v>89</v>
      </c>
      <c r="AY149" s="14" t="s">
        <v>186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87</v>
      </c>
      <c r="BK149" s="197">
        <f t="shared" si="9"/>
        <v>0</v>
      </c>
      <c r="BL149" s="14" t="s">
        <v>193</v>
      </c>
      <c r="BM149" s="196" t="s">
        <v>1056</v>
      </c>
    </row>
    <row r="150" spans="1:65" s="2" customFormat="1" ht="16.5" customHeight="1">
      <c r="A150" s="31"/>
      <c r="B150" s="32"/>
      <c r="C150" s="184" t="s">
        <v>221</v>
      </c>
      <c r="D150" s="184" t="s">
        <v>189</v>
      </c>
      <c r="E150" s="185" t="s">
        <v>1058</v>
      </c>
      <c r="F150" s="186" t="s">
        <v>1059</v>
      </c>
      <c r="G150" s="187" t="s">
        <v>197</v>
      </c>
      <c r="H150" s="188">
        <v>8.4</v>
      </c>
      <c r="I150" s="189"/>
      <c r="J150" s="190">
        <f t="shared" si="0"/>
        <v>0</v>
      </c>
      <c r="K150" s="191"/>
      <c r="L150" s="36"/>
      <c r="M150" s="192" t="s">
        <v>1</v>
      </c>
      <c r="N150" s="193" t="s">
        <v>44</v>
      </c>
      <c r="O150" s="68"/>
      <c r="P150" s="194">
        <f t="shared" si="1"/>
        <v>0</v>
      </c>
      <c r="Q150" s="194">
        <v>0.004</v>
      </c>
      <c r="R150" s="194">
        <f t="shared" si="2"/>
        <v>0.033600000000000005</v>
      </c>
      <c r="S150" s="194">
        <v>0</v>
      </c>
      <c r="T150" s="195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193</v>
      </c>
      <c r="AT150" s="196" t="s">
        <v>189</v>
      </c>
      <c r="AU150" s="196" t="s">
        <v>89</v>
      </c>
      <c r="AY150" s="14" t="s">
        <v>186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87</v>
      </c>
      <c r="BK150" s="197">
        <f t="shared" si="9"/>
        <v>0</v>
      </c>
      <c r="BL150" s="14" t="s">
        <v>193</v>
      </c>
      <c r="BM150" s="196" t="s">
        <v>1060</v>
      </c>
    </row>
    <row r="151" spans="1:65" s="2" customFormat="1" ht="16.5" customHeight="1">
      <c r="A151" s="31"/>
      <c r="B151" s="32"/>
      <c r="C151" s="184" t="s">
        <v>226</v>
      </c>
      <c r="D151" s="184" t="s">
        <v>189</v>
      </c>
      <c r="E151" s="185" t="s">
        <v>203</v>
      </c>
      <c r="F151" s="186" t="s">
        <v>204</v>
      </c>
      <c r="G151" s="187" t="s">
        <v>192</v>
      </c>
      <c r="H151" s="188">
        <v>1</v>
      </c>
      <c r="I151" s="189"/>
      <c r="J151" s="190">
        <f t="shared" si="0"/>
        <v>0</v>
      </c>
      <c r="K151" s="191"/>
      <c r="L151" s="36"/>
      <c r="M151" s="192" t="s">
        <v>1</v>
      </c>
      <c r="N151" s="193" t="s">
        <v>44</v>
      </c>
      <c r="O151" s="68"/>
      <c r="P151" s="194">
        <f t="shared" si="1"/>
        <v>0</v>
      </c>
      <c r="Q151" s="194">
        <v>0.1575</v>
      </c>
      <c r="R151" s="194">
        <f t="shared" si="2"/>
        <v>0.1575</v>
      </c>
      <c r="S151" s="194">
        <v>0</v>
      </c>
      <c r="T151" s="195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193</v>
      </c>
      <c r="AT151" s="196" t="s">
        <v>189</v>
      </c>
      <c r="AU151" s="196" t="s">
        <v>89</v>
      </c>
      <c r="AY151" s="14" t="s">
        <v>186</v>
      </c>
      <c r="BE151" s="197">
        <f t="shared" si="4"/>
        <v>0</v>
      </c>
      <c r="BF151" s="197">
        <f t="shared" si="5"/>
        <v>0</v>
      </c>
      <c r="BG151" s="197">
        <f t="shared" si="6"/>
        <v>0</v>
      </c>
      <c r="BH151" s="197">
        <f t="shared" si="7"/>
        <v>0</v>
      </c>
      <c r="BI151" s="197">
        <f t="shared" si="8"/>
        <v>0</v>
      </c>
      <c r="BJ151" s="14" t="s">
        <v>87</v>
      </c>
      <c r="BK151" s="197">
        <f t="shared" si="9"/>
        <v>0</v>
      </c>
      <c r="BL151" s="14" t="s">
        <v>193</v>
      </c>
      <c r="BM151" s="196" t="s">
        <v>205</v>
      </c>
    </row>
    <row r="152" spans="1:65" s="2" customFormat="1" ht="16.5" customHeight="1">
      <c r="A152" s="31"/>
      <c r="B152" s="32"/>
      <c r="C152" s="184" t="s">
        <v>231</v>
      </c>
      <c r="D152" s="184" t="s">
        <v>189</v>
      </c>
      <c r="E152" s="185" t="s">
        <v>209</v>
      </c>
      <c r="F152" s="186" t="s">
        <v>210</v>
      </c>
      <c r="G152" s="187" t="s">
        <v>197</v>
      </c>
      <c r="H152" s="188">
        <v>2.6</v>
      </c>
      <c r="I152" s="189"/>
      <c r="J152" s="190">
        <f t="shared" si="0"/>
        <v>0</v>
      </c>
      <c r="K152" s="191"/>
      <c r="L152" s="36"/>
      <c r="M152" s="192" t="s">
        <v>1</v>
      </c>
      <c r="N152" s="193" t="s">
        <v>44</v>
      </c>
      <c r="O152" s="68"/>
      <c r="P152" s="194">
        <f t="shared" si="1"/>
        <v>0</v>
      </c>
      <c r="Q152" s="194">
        <v>0.03358</v>
      </c>
      <c r="R152" s="194">
        <f t="shared" si="2"/>
        <v>0.087308</v>
      </c>
      <c r="S152" s="194">
        <v>0</v>
      </c>
      <c r="T152" s="195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193</v>
      </c>
      <c r="AT152" s="196" t="s">
        <v>189</v>
      </c>
      <c r="AU152" s="196" t="s">
        <v>89</v>
      </c>
      <c r="AY152" s="14" t="s">
        <v>186</v>
      </c>
      <c r="BE152" s="197">
        <f t="shared" si="4"/>
        <v>0</v>
      </c>
      <c r="BF152" s="197">
        <f t="shared" si="5"/>
        <v>0</v>
      </c>
      <c r="BG152" s="197">
        <f t="shared" si="6"/>
        <v>0</v>
      </c>
      <c r="BH152" s="197">
        <f t="shared" si="7"/>
        <v>0</v>
      </c>
      <c r="BI152" s="197">
        <f t="shared" si="8"/>
        <v>0</v>
      </c>
      <c r="BJ152" s="14" t="s">
        <v>87</v>
      </c>
      <c r="BK152" s="197">
        <f t="shared" si="9"/>
        <v>0</v>
      </c>
      <c r="BL152" s="14" t="s">
        <v>193</v>
      </c>
      <c r="BM152" s="196" t="s">
        <v>211</v>
      </c>
    </row>
    <row r="153" spans="1:65" s="2" customFormat="1" ht="24.2" customHeight="1">
      <c r="A153" s="31"/>
      <c r="B153" s="32"/>
      <c r="C153" s="184" t="s">
        <v>235</v>
      </c>
      <c r="D153" s="184" t="s">
        <v>189</v>
      </c>
      <c r="E153" s="185" t="s">
        <v>1061</v>
      </c>
      <c r="F153" s="186" t="s">
        <v>1062</v>
      </c>
      <c r="G153" s="187" t="s">
        <v>197</v>
      </c>
      <c r="H153" s="188">
        <v>34.2</v>
      </c>
      <c r="I153" s="189"/>
      <c r="J153" s="190">
        <f t="shared" si="0"/>
        <v>0</v>
      </c>
      <c r="K153" s="191"/>
      <c r="L153" s="36"/>
      <c r="M153" s="192" t="s">
        <v>1</v>
      </c>
      <c r="N153" s="193" t="s">
        <v>44</v>
      </c>
      <c r="O153" s="68"/>
      <c r="P153" s="194">
        <f t="shared" si="1"/>
        <v>0</v>
      </c>
      <c r="Q153" s="194">
        <v>0.0303</v>
      </c>
      <c r="R153" s="194">
        <f t="shared" si="2"/>
        <v>1.0362600000000002</v>
      </c>
      <c r="S153" s="194">
        <v>0</v>
      </c>
      <c r="T153" s="195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193</v>
      </c>
      <c r="AT153" s="196" t="s">
        <v>189</v>
      </c>
      <c r="AU153" s="196" t="s">
        <v>89</v>
      </c>
      <c r="AY153" s="14" t="s">
        <v>186</v>
      </c>
      <c r="BE153" s="197">
        <f t="shared" si="4"/>
        <v>0</v>
      </c>
      <c r="BF153" s="197">
        <f t="shared" si="5"/>
        <v>0</v>
      </c>
      <c r="BG153" s="197">
        <f t="shared" si="6"/>
        <v>0</v>
      </c>
      <c r="BH153" s="197">
        <f t="shared" si="7"/>
        <v>0</v>
      </c>
      <c r="BI153" s="197">
        <f t="shared" si="8"/>
        <v>0</v>
      </c>
      <c r="BJ153" s="14" t="s">
        <v>87</v>
      </c>
      <c r="BK153" s="197">
        <f t="shared" si="9"/>
        <v>0</v>
      </c>
      <c r="BL153" s="14" t="s">
        <v>193</v>
      </c>
      <c r="BM153" s="196" t="s">
        <v>1063</v>
      </c>
    </row>
    <row r="154" spans="1:65" s="2" customFormat="1" ht="16.5" customHeight="1">
      <c r="A154" s="31"/>
      <c r="B154" s="32"/>
      <c r="C154" s="184" t="s">
        <v>240</v>
      </c>
      <c r="D154" s="184" t="s">
        <v>189</v>
      </c>
      <c r="E154" s="185" t="s">
        <v>1064</v>
      </c>
      <c r="F154" s="186" t="s">
        <v>1065</v>
      </c>
      <c r="G154" s="187" t="s">
        <v>197</v>
      </c>
      <c r="H154" s="188">
        <v>20</v>
      </c>
      <c r="I154" s="189"/>
      <c r="J154" s="190">
        <f t="shared" si="0"/>
        <v>0</v>
      </c>
      <c r="K154" s="191"/>
      <c r="L154" s="36"/>
      <c r="M154" s="192" t="s">
        <v>1</v>
      </c>
      <c r="N154" s="193" t="s">
        <v>44</v>
      </c>
      <c r="O154" s="68"/>
      <c r="P154" s="194">
        <f t="shared" si="1"/>
        <v>0</v>
      </c>
      <c r="Q154" s="194">
        <v>0</v>
      </c>
      <c r="R154" s="194">
        <f t="shared" si="2"/>
        <v>0</v>
      </c>
      <c r="S154" s="194">
        <v>0</v>
      </c>
      <c r="T154" s="195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193</v>
      </c>
      <c r="AT154" s="196" t="s">
        <v>189</v>
      </c>
      <c r="AU154" s="196" t="s">
        <v>89</v>
      </c>
      <c r="AY154" s="14" t="s">
        <v>186</v>
      </c>
      <c r="BE154" s="197">
        <f t="shared" si="4"/>
        <v>0</v>
      </c>
      <c r="BF154" s="197">
        <f t="shared" si="5"/>
        <v>0</v>
      </c>
      <c r="BG154" s="197">
        <f t="shared" si="6"/>
        <v>0</v>
      </c>
      <c r="BH154" s="197">
        <f t="shared" si="7"/>
        <v>0</v>
      </c>
      <c r="BI154" s="197">
        <f t="shared" si="8"/>
        <v>0</v>
      </c>
      <c r="BJ154" s="14" t="s">
        <v>87</v>
      </c>
      <c r="BK154" s="197">
        <f t="shared" si="9"/>
        <v>0</v>
      </c>
      <c r="BL154" s="14" t="s">
        <v>193</v>
      </c>
      <c r="BM154" s="196" t="s">
        <v>1066</v>
      </c>
    </row>
    <row r="155" spans="2:63" s="12" customFormat="1" ht="22.9" customHeight="1">
      <c r="B155" s="168"/>
      <c r="C155" s="169"/>
      <c r="D155" s="170" t="s">
        <v>78</v>
      </c>
      <c r="E155" s="182" t="s">
        <v>226</v>
      </c>
      <c r="F155" s="182" t="s">
        <v>227</v>
      </c>
      <c r="G155" s="169"/>
      <c r="H155" s="169"/>
      <c r="I155" s="172"/>
      <c r="J155" s="183">
        <f>BK155</f>
        <v>0</v>
      </c>
      <c r="K155" s="169"/>
      <c r="L155" s="174"/>
      <c r="M155" s="175"/>
      <c r="N155" s="176"/>
      <c r="O155" s="176"/>
      <c r="P155" s="177">
        <f>SUM(P156:P164)</f>
        <v>0</v>
      </c>
      <c r="Q155" s="176"/>
      <c r="R155" s="177">
        <f>SUM(R156:R164)</f>
        <v>0.0032000000000000006</v>
      </c>
      <c r="S155" s="176"/>
      <c r="T155" s="178">
        <f>SUM(T156:T164)</f>
        <v>1.7299200000000001</v>
      </c>
      <c r="AR155" s="179" t="s">
        <v>87</v>
      </c>
      <c r="AT155" s="180" t="s">
        <v>78</v>
      </c>
      <c r="AU155" s="180" t="s">
        <v>87</v>
      </c>
      <c r="AY155" s="179" t="s">
        <v>186</v>
      </c>
      <c r="BK155" s="181">
        <f>SUM(BK156:BK164)</f>
        <v>0</v>
      </c>
    </row>
    <row r="156" spans="1:65" s="2" customFormat="1" ht="24.2" customHeight="1">
      <c r="A156" s="31"/>
      <c r="B156" s="32"/>
      <c r="C156" s="184" t="s">
        <v>244</v>
      </c>
      <c r="D156" s="184" t="s">
        <v>189</v>
      </c>
      <c r="E156" s="185" t="s">
        <v>228</v>
      </c>
      <c r="F156" s="186" t="s">
        <v>229</v>
      </c>
      <c r="G156" s="187" t="s">
        <v>197</v>
      </c>
      <c r="H156" s="188">
        <v>12.8</v>
      </c>
      <c r="I156" s="189"/>
      <c r="J156" s="190">
        <f aca="true" t="shared" si="10" ref="J156:J163">ROUND(I156*H156,1)</f>
        <v>0</v>
      </c>
      <c r="K156" s="191"/>
      <c r="L156" s="36"/>
      <c r="M156" s="192" t="s">
        <v>1</v>
      </c>
      <c r="N156" s="193" t="s">
        <v>44</v>
      </c>
      <c r="O156" s="68"/>
      <c r="P156" s="194">
        <f aca="true" t="shared" si="11" ref="P156:P163">O156*H156</f>
        <v>0</v>
      </c>
      <c r="Q156" s="194">
        <v>0.00021</v>
      </c>
      <c r="R156" s="194">
        <f aca="true" t="shared" si="12" ref="R156:R163">Q156*H156</f>
        <v>0.0026880000000000003</v>
      </c>
      <c r="S156" s="194">
        <v>0</v>
      </c>
      <c r="T156" s="195">
        <f aca="true" t="shared" si="13" ref="T156:T163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193</v>
      </c>
      <c r="AT156" s="196" t="s">
        <v>189</v>
      </c>
      <c r="AU156" s="196" t="s">
        <v>89</v>
      </c>
      <c r="AY156" s="14" t="s">
        <v>186</v>
      </c>
      <c r="BE156" s="197">
        <f aca="true" t="shared" si="14" ref="BE156:BE163">IF(N156="základní",J156,0)</f>
        <v>0</v>
      </c>
      <c r="BF156" s="197">
        <f aca="true" t="shared" si="15" ref="BF156:BF163">IF(N156="snížená",J156,0)</f>
        <v>0</v>
      </c>
      <c r="BG156" s="197">
        <f aca="true" t="shared" si="16" ref="BG156:BG163">IF(N156="zákl. přenesená",J156,0)</f>
        <v>0</v>
      </c>
      <c r="BH156" s="197">
        <f aca="true" t="shared" si="17" ref="BH156:BH163">IF(N156="sníž. přenesená",J156,0)</f>
        <v>0</v>
      </c>
      <c r="BI156" s="197">
        <f aca="true" t="shared" si="18" ref="BI156:BI163">IF(N156="nulová",J156,0)</f>
        <v>0</v>
      </c>
      <c r="BJ156" s="14" t="s">
        <v>87</v>
      </c>
      <c r="BK156" s="197">
        <f aca="true" t="shared" si="19" ref="BK156:BK163">ROUND(I156*H156,1)</f>
        <v>0</v>
      </c>
      <c r="BL156" s="14" t="s">
        <v>193</v>
      </c>
      <c r="BM156" s="196" t="s">
        <v>1073</v>
      </c>
    </row>
    <row r="157" spans="1:65" s="2" customFormat="1" ht="16.5" customHeight="1">
      <c r="A157" s="31"/>
      <c r="B157" s="32"/>
      <c r="C157" s="184" t="s">
        <v>248</v>
      </c>
      <c r="D157" s="184" t="s">
        <v>189</v>
      </c>
      <c r="E157" s="185" t="s">
        <v>232</v>
      </c>
      <c r="F157" s="186" t="s">
        <v>233</v>
      </c>
      <c r="G157" s="187" t="s">
        <v>197</v>
      </c>
      <c r="H157" s="188">
        <v>12.8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44</v>
      </c>
      <c r="O157" s="68"/>
      <c r="P157" s="194">
        <f t="shared" si="11"/>
        <v>0</v>
      </c>
      <c r="Q157" s="194">
        <v>4E-05</v>
      </c>
      <c r="R157" s="194">
        <f t="shared" si="12"/>
        <v>0.0005120000000000001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193</v>
      </c>
      <c r="AT157" s="196" t="s">
        <v>189</v>
      </c>
      <c r="AU157" s="196" t="s">
        <v>89</v>
      </c>
      <c r="AY157" s="14" t="s">
        <v>186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87</v>
      </c>
      <c r="BK157" s="197">
        <f t="shared" si="19"/>
        <v>0</v>
      </c>
      <c r="BL157" s="14" t="s">
        <v>193</v>
      </c>
      <c r="BM157" s="196" t="s">
        <v>234</v>
      </c>
    </row>
    <row r="158" spans="1:65" s="2" customFormat="1" ht="16.5" customHeight="1">
      <c r="A158" s="31"/>
      <c r="B158" s="32"/>
      <c r="C158" s="184" t="s">
        <v>8</v>
      </c>
      <c r="D158" s="184" t="s">
        <v>189</v>
      </c>
      <c r="E158" s="185" t="s">
        <v>241</v>
      </c>
      <c r="F158" s="186" t="s">
        <v>242</v>
      </c>
      <c r="G158" s="187" t="s">
        <v>197</v>
      </c>
      <c r="H158" s="188">
        <v>4.2</v>
      </c>
      <c r="I158" s="189"/>
      <c r="J158" s="190">
        <f t="shared" si="10"/>
        <v>0</v>
      </c>
      <c r="K158" s="191"/>
      <c r="L158" s="36"/>
      <c r="M158" s="192" t="s">
        <v>1</v>
      </c>
      <c r="N158" s="193" t="s">
        <v>44</v>
      </c>
      <c r="O158" s="68"/>
      <c r="P158" s="194">
        <f t="shared" si="11"/>
        <v>0</v>
      </c>
      <c r="Q158" s="194">
        <v>0</v>
      </c>
      <c r="R158" s="194">
        <f t="shared" si="12"/>
        <v>0</v>
      </c>
      <c r="S158" s="194">
        <v>0.055</v>
      </c>
      <c r="T158" s="195">
        <f t="shared" si="13"/>
        <v>0.231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193</v>
      </c>
      <c r="AT158" s="196" t="s">
        <v>189</v>
      </c>
      <c r="AU158" s="196" t="s">
        <v>89</v>
      </c>
      <c r="AY158" s="14" t="s">
        <v>186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87</v>
      </c>
      <c r="BK158" s="197">
        <f t="shared" si="19"/>
        <v>0</v>
      </c>
      <c r="BL158" s="14" t="s">
        <v>193</v>
      </c>
      <c r="BM158" s="196" t="s">
        <v>243</v>
      </c>
    </row>
    <row r="159" spans="1:65" s="2" customFormat="1" ht="16.5" customHeight="1">
      <c r="A159" s="31"/>
      <c r="B159" s="32"/>
      <c r="C159" s="184" t="s">
        <v>256</v>
      </c>
      <c r="D159" s="184" t="s">
        <v>189</v>
      </c>
      <c r="E159" s="185" t="s">
        <v>245</v>
      </c>
      <c r="F159" s="186" t="s">
        <v>246</v>
      </c>
      <c r="G159" s="187" t="s">
        <v>197</v>
      </c>
      <c r="H159" s="188">
        <v>1.54</v>
      </c>
      <c r="I159" s="189"/>
      <c r="J159" s="190">
        <f t="shared" si="10"/>
        <v>0</v>
      </c>
      <c r="K159" s="191"/>
      <c r="L159" s="36"/>
      <c r="M159" s="192" t="s">
        <v>1</v>
      </c>
      <c r="N159" s="193" t="s">
        <v>44</v>
      </c>
      <c r="O159" s="68"/>
      <c r="P159" s="194">
        <f t="shared" si="11"/>
        <v>0</v>
      </c>
      <c r="Q159" s="194">
        <v>0</v>
      </c>
      <c r="R159" s="194">
        <f t="shared" si="12"/>
        <v>0</v>
      </c>
      <c r="S159" s="194">
        <v>0.088</v>
      </c>
      <c r="T159" s="195">
        <f t="shared" si="13"/>
        <v>0.13552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193</v>
      </c>
      <c r="AT159" s="196" t="s">
        <v>189</v>
      </c>
      <c r="AU159" s="196" t="s">
        <v>89</v>
      </c>
      <c r="AY159" s="14" t="s">
        <v>186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87</v>
      </c>
      <c r="BK159" s="197">
        <f t="shared" si="19"/>
        <v>0</v>
      </c>
      <c r="BL159" s="14" t="s">
        <v>193</v>
      </c>
      <c r="BM159" s="196" t="s">
        <v>247</v>
      </c>
    </row>
    <row r="160" spans="1:65" s="2" customFormat="1" ht="21.75" customHeight="1">
      <c r="A160" s="31"/>
      <c r="B160" s="32"/>
      <c r="C160" s="184" t="s">
        <v>260</v>
      </c>
      <c r="D160" s="184" t="s">
        <v>189</v>
      </c>
      <c r="E160" s="185" t="s">
        <v>253</v>
      </c>
      <c r="F160" s="186" t="s">
        <v>254</v>
      </c>
      <c r="G160" s="187" t="s">
        <v>197</v>
      </c>
      <c r="H160" s="188">
        <v>12.8</v>
      </c>
      <c r="I160" s="189"/>
      <c r="J160" s="190">
        <f t="shared" si="10"/>
        <v>0</v>
      </c>
      <c r="K160" s="191"/>
      <c r="L160" s="36"/>
      <c r="M160" s="192" t="s">
        <v>1</v>
      </c>
      <c r="N160" s="193" t="s">
        <v>44</v>
      </c>
      <c r="O160" s="68"/>
      <c r="P160" s="194">
        <f t="shared" si="11"/>
        <v>0</v>
      </c>
      <c r="Q160" s="194">
        <v>0</v>
      </c>
      <c r="R160" s="194">
        <f t="shared" si="12"/>
        <v>0</v>
      </c>
      <c r="S160" s="194">
        <v>0.004</v>
      </c>
      <c r="T160" s="195">
        <f t="shared" si="13"/>
        <v>0.0512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193</v>
      </c>
      <c r="AT160" s="196" t="s">
        <v>189</v>
      </c>
      <c r="AU160" s="196" t="s">
        <v>89</v>
      </c>
      <c r="AY160" s="14" t="s">
        <v>186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87</v>
      </c>
      <c r="BK160" s="197">
        <f t="shared" si="19"/>
        <v>0</v>
      </c>
      <c r="BL160" s="14" t="s">
        <v>193</v>
      </c>
      <c r="BM160" s="196" t="s">
        <v>255</v>
      </c>
    </row>
    <row r="161" spans="1:65" s="2" customFormat="1" ht="21.75" customHeight="1">
      <c r="A161" s="31"/>
      <c r="B161" s="32"/>
      <c r="C161" s="184" t="s">
        <v>267</v>
      </c>
      <c r="D161" s="184" t="s">
        <v>189</v>
      </c>
      <c r="E161" s="185" t="s">
        <v>1078</v>
      </c>
      <c r="F161" s="186" t="s">
        <v>1079</v>
      </c>
      <c r="G161" s="187" t="s">
        <v>197</v>
      </c>
      <c r="H161" s="188">
        <v>34.2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44</v>
      </c>
      <c r="O161" s="68"/>
      <c r="P161" s="194">
        <f t="shared" si="11"/>
        <v>0</v>
      </c>
      <c r="Q161" s="194">
        <v>0</v>
      </c>
      <c r="R161" s="194">
        <f t="shared" si="12"/>
        <v>0</v>
      </c>
      <c r="S161" s="194">
        <v>0.02</v>
      </c>
      <c r="T161" s="195">
        <f t="shared" si="13"/>
        <v>0.684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193</v>
      </c>
      <c r="AT161" s="196" t="s">
        <v>189</v>
      </c>
      <c r="AU161" s="196" t="s">
        <v>89</v>
      </c>
      <c r="AY161" s="14" t="s">
        <v>186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87</v>
      </c>
      <c r="BK161" s="197">
        <f t="shared" si="19"/>
        <v>0</v>
      </c>
      <c r="BL161" s="14" t="s">
        <v>193</v>
      </c>
      <c r="BM161" s="196" t="s">
        <v>1080</v>
      </c>
    </row>
    <row r="162" spans="1:65" s="2" customFormat="1" ht="21.75" customHeight="1">
      <c r="A162" s="31"/>
      <c r="B162" s="32"/>
      <c r="C162" s="184" t="s">
        <v>272</v>
      </c>
      <c r="D162" s="184" t="s">
        <v>189</v>
      </c>
      <c r="E162" s="185" t="s">
        <v>1081</v>
      </c>
      <c r="F162" s="186" t="s">
        <v>1082</v>
      </c>
      <c r="G162" s="187" t="s">
        <v>197</v>
      </c>
      <c r="H162" s="188">
        <v>8.4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44</v>
      </c>
      <c r="O162" s="68"/>
      <c r="P162" s="194">
        <f t="shared" si="11"/>
        <v>0</v>
      </c>
      <c r="Q162" s="194">
        <v>0</v>
      </c>
      <c r="R162" s="194">
        <f t="shared" si="12"/>
        <v>0</v>
      </c>
      <c r="S162" s="194">
        <v>0.046</v>
      </c>
      <c r="T162" s="195">
        <f t="shared" si="13"/>
        <v>0.3864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193</v>
      </c>
      <c r="AT162" s="196" t="s">
        <v>189</v>
      </c>
      <c r="AU162" s="196" t="s">
        <v>89</v>
      </c>
      <c r="AY162" s="14" t="s">
        <v>186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87</v>
      </c>
      <c r="BK162" s="197">
        <f t="shared" si="19"/>
        <v>0</v>
      </c>
      <c r="BL162" s="14" t="s">
        <v>193</v>
      </c>
      <c r="BM162" s="196" t="s">
        <v>1083</v>
      </c>
    </row>
    <row r="163" spans="1:65" s="2" customFormat="1" ht="16.5" customHeight="1">
      <c r="A163" s="31"/>
      <c r="B163" s="32"/>
      <c r="C163" s="184" t="s">
        <v>276</v>
      </c>
      <c r="D163" s="184" t="s">
        <v>189</v>
      </c>
      <c r="E163" s="185" t="s">
        <v>261</v>
      </c>
      <c r="F163" s="186" t="s">
        <v>262</v>
      </c>
      <c r="G163" s="187" t="s">
        <v>218</v>
      </c>
      <c r="H163" s="188">
        <v>6.2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44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0.039</v>
      </c>
      <c r="T163" s="195">
        <f t="shared" si="13"/>
        <v>0.24180000000000001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193</v>
      </c>
      <c r="AT163" s="196" t="s">
        <v>189</v>
      </c>
      <c r="AU163" s="196" t="s">
        <v>89</v>
      </c>
      <c r="AY163" s="14" t="s">
        <v>186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87</v>
      </c>
      <c r="BK163" s="197">
        <f t="shared" si="19"/>
        <v>0</v>
      </c>
      <c r="BL163" s="14" t="s">
        <v>193</v>
      </c>
      <c r="BM163" s="196" t="s">
        <v>263</v>
      </c>
    </row>
    <row r="164" spans="1:47" s="2" customFormat="1" ht="78">
      <c r="A164" s="31"/>
      <c r="B164" s="32"/>
      <c r="C164" s="33"/>
      <c r="D164" s="198" t="s">
        <v>206</v>
      </c>
      <c r="E164" s="33"/>
      <c r="F164" s="199" t="s">
        <v>1136</v>
      </c>
      <c r="G164" s="33"/>
      <c r="H164" s="33"/>
      <c r="I164" s="200"/>
      <c r="J164" s="33"/>
      <c r="K164" s="33"/>
      <c r="L164" s="36"/>
      <c r="M164" s="201"/>
      <c r="N164" s="202"/>
      <c r="O164" s="68"/>
      <c r="P164" s="68"/>
      <c r="Q164" s="68"/>
      <c r="R164" s="68"/>
      <c r="S164" s="68"/>
      <c r="T164" s="69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4" t="s">
        <v>206</v>
      </c>
      <c r="AU164" s="14" t="s">
        <v>89</v>
      </c>
    </row>
    <row r="165" spans="2:63" s="12" customFormat="1" ht="22.9" customHeight="1">
      <c r="B165" s="168"/>
      <c r="C165" s="169"/>
      <c r="D165" s="170" t="s">
        <v>78</v>
      </c>
      <c r="E165" s="182" t="s">
        <v>265</v>
      </c>
      <c r="F165" s="182" t="s">
        <v>266</v>
      </c>
      <c r="G165" s="169"/>
      <c r="H165" s="169"/>
      <c r="I165" s="172"/>
      <c r="J165" s="183">
        <f>BK165</f>
        <v>0</v>
      </c>
      <c r="K165" s="169"/>
      <c r="L165" s="174"/>
      <c r="M165" s="175"/>
      <c r="N165" s="176"/>
      <c r="O165" s="176"/>
      <c r="P165" s="177">
        <f>SUM(P166:P171)</f>
        <v>0</v>
      </c>
      <c r="Q165" s="176"/>
      <c r="R165" s="177">
        <f>SUM(R166:R171)</f>
        <v>0</v>
      </c>
      <c r="S165" s="176"/>
      <c r="T165" s="178">
        <f>SUM(T166:T171)</f>
        <v>0</v>
      </c>
      <c r="AR165" s="179" t="s">
        <v>87</v>
      </c>
      <c r="AT165" s="180" t="s">
        <v>78</v>
      </c>
      <c r="AU165" s="180" t="s">
        <v>87</v>
      </c>
      <c r="AY165" s="179" t="s">
        <v>186</v>
      </c>
      <c r="BK165" s="181">
        <f>SUM(BK166:BK171)</f>
        <v>0</v>
      </c>
    </row>
    <row r="166" spans="1:65" s="2" customFormat="1" ht="16.5" customHeight="1">
      <c r="A166" s="31"/>
      <c r="B166" s="32"/>
      <c r="C166" s="184" t="s">
        <v>7</v>
      </c>
      <c r="D166" s="184" t="s">
        <v>189</v>
      </c>
      <c r="E166" s="185" t="s">
        <v>268</v>
      </c>
      <c r="F166" s="186" t="s">
        <v>269</v>
      </c>
      <c r="G166" s="187" t="s">
        <v>270</v>
      </c>
      <c r="H166" s="188">
        <v>2.318</v>
      </c>
      <c r="I166" s="189"/>
      <c r="J166" s="190">
        <f aca="true" t="shared" si="20" ref="J166:J171">ROUND(I166*H166,1)</f>
        <v>0</v>
      </c>
      <c r="K166" s="191"/>
      <c r="L166" s="36"/>
      <c r="M166" s="192" t="s">
        <v>1</v>
      </c>
      <c r="N166" s="193" t="s">
        <v>44</v>
      </c>
      <c r="O166" s="68"/>
      <c r="P166" s="194">
        <f aca="true" t="shared" si="21" ref="P166:P171">O166*H166</f>
        <v>0</v>
      </c>
      <c r="Q166" s="194">
        <v>0</v>
      </c>
      <c r="R166" s="194">
        <f aca="true" t="shared" si="22" ref="R166:R171">Q166*H166</f>
        <v>0</v>
      </c>
      <c r="S166" s="194">
        <v>0</v>
      </c>
      <c r="T166" s="195">
        <f aca="true" t="shared" si="23" ref="T166:T171"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193</v>
      </c>
      <c r="AT166" s="196" t="s">
        <v>189</v>
      </c>
      <c r="AU166" s="196" t="s">
        <v>89</v>
      </c>
      <c r="AY166" s="14" t="s">
        <v>186</v>
      </c>
      <c r="BE166" s="197">
        <f aca="true" t="shared" si="24" ref="BE166:BE171">IF(N166="základní",J166,0)</f>
        <v>0</v>
      </c>
      <c r="BF166" s="197">
        <f aca="true" t="shared" si="25" ref="BF166:BF171">IF(N166="snížená",J166,0)</f>
        <v>0</v>
      </c>
      <c r="BG166" s="197">
        <f aca="true" t="shared" si="26" ref="BG166:BG171">IF(N166="zákl. přenesená",J166,0)</f>
        <v>0</v>
      </c>
      <c r="BH166" s="197">
        <f aca="true" t="shared" si="27" ref="BH166:BH171">IF(N166="sníž. přenesená",J166,0)</f>
        <v>0</v>
      </c>
      <c r="BI166" s="197">
        <f aca="true" t="shared" si="28" ref="BI166:BI171">IF(N166="nulová",J166,0)</f>
        <v>0</v>
      </c>
      <c r="BJ166" s="14" t="s">
        <v>87</v>
      </c>
      <c r="BK166" s="197">
        <f aca="true" t="shared" si="29" ref="BK166:BK171">ROUND(I166*H166,1)</f>
        <v>0</v>
      </c>
      <c r="BL166" s="14" t="s">
        <v>193</v>
      </c>
      <c r="BM166" s="196" t="s">
        <v>271</v>
      </c>
    </row>
    <row r="167" spans="1:65" s="2" customFormat="1" ht="16.5" customHeight="1">
      <c r="A167" s="31"/>
      <c r="B167" s="32"/>
      <c r="C167" s="184" t="s">
        <v>283</v>
      </c>
      <c r="D167" s="184" t="s">
        <v>189</v>
      </c>
      <c r="E167" s="185" t="s">
        <v>273</v>
      </c>
      <c r="F167" s="186" t="s">
        <v>274</v>
      </c>
      <c r="G167" s="187" t="s">
        <v>270</v>
      </c>
      <c r="H167" s="188">
        <v>2.318</v>
      </c>
      <c r="I167" s="189"/>
      <c r="J167" s="190">
        <f t="shared" si="20"/>
        <v>0</v>
      </c>
      <c r="K167" s="191"/>
      <c r="L167" s="36"/>
      <c r="M167" s="192" t="s">
        <v>1</v>
      </c>
      <c r="N167" s="193" t="s">
        <v>44</v>
      </c>
      <c r="O167" s="68"/>
      <c r="P167" s="194">
        <f t="shared" si="21"/>
        <v>0</v>
      </c>
      <c r="Q167" s="194">
        <v>0</v>
      </c>
      <c r="R167" s="194">
        <f t="shared" si="22"/>
        <v>0</v>
      </c>
      <c r="S167" s="194">
        <v>0</v>
      </c>
      <c r="T167" s="195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193</v>
      </c>
      <c r="AT167" s="196" t="s">
        <v>189</v>
      </c>
      <c r="AU167" s="196" t="s">
        <v>89</v>
      </c>
      <c r="AY167" s="14" t="s">
        <v>186</v>
      </c>
      <c r="BE167" s="197">
        <f t="shared" si="24"/>
        <v>0</v>
      </c>
      <c r="BF167" s="197">
        <f t="shared" si="25"/>
        <v>0</v>
      </c>
      <c r="BG167" s="197">
        <f t="shared" si="26"/>
        <v>0</v>
      </c>
      <c r="BH167" s="197">
        <f t="shared" si="27"/>
        <v>0</v>
      </c>
      <c r="BI167" s="197">
        <f t="shared" si="28"/>
        <v>0</v>
      </c>
      <c r="BJ167" s="14" t="s">
        <v>87</v>
      </c>
      <c r="BK167" s="197">
        <f t="shared" si="29"/>
        <v>0</v>
      </c>
      <c r="BL167" s="14" t="s">
        <v>193</v>
      </c>
      <c r="BM167" s="196" t="s">
        <v>275</v>
      </c>
    </row>
    <row r="168" spans="1:65" s="2" customFormat="1" ht="21.75" customHeight="1">
      <c r="A168" s="31"/>
      <c r="B168" s="32"/>
      <c r="C168" s="184" t="s">
        <v>287</v>
      </c>
      <c r="D168" s="184" t="s">
        <v>189</v>
      </c>
      <c r="E168" s="185" t="s">
        <v>277</v>
      </c>
      <c r="F168" s="186" t="s">
        <v>278</v>
      </c>
      <c r="G168" s="187" t="s">
        <v>270</v>
      </c>
      <c r="H168" s="188">
        <v>2.318</v>
      </c>
      <c r="I168" s="189"/>
      <c r="J168" s="190">
        <f t="shared" si="20"/>
        <v>0</v>
      </c>
      <c r="K168" s="191"/>
      <c r="L168" s="36"/>
      <c r="M168" s="192" t="s">
        <v>1</v>
      </c>
      <c r="N168" s="193" t="s">
        <v>44</v>
      </c>
      <c r="O168" s="68"/>
      <c r="P168" s="194">
        <f t="shared" si="21"/>
        <v>0</v>
      </c>
      <c r="Q168" s="194">
        <v>0</v>
      </c>
      <c r="R168" s="194">
        <f t="shared" si="22"/>
        <v>0</v>
      </c>
      <c r="S168" s="194">
        <v>0</v>
      </c>
      <c r="T168" s="195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193</v>
      </c>
      <c r="AT168" s="196" t="s">
        <v>189</v>
      </c>
      <c r="AU168" s="196" t="s">
        <v>89</v>
      </c>
      <c r="AY168" s="14" t="s">
        <v>186</v>
      </c>
      <c r="BE168" s="197">
        <f t="shared" si="24"/>
        <v>0</v>
      </c>
      <c r="BF168" s="197">
        <f t="shared" si="25"/>
        <v>0</v>
      </c>
      <c r="BG168" s="197">
        <f t="shared" si="26"/>
        <v>0</v>
      </c>
      <c r="BH168" s="197">
        <f t="shared" si="27"/>
        <v>0</v>
      </c>
      <c r="BI168" s="197">
        <f t="shared" si="28"/>
        <v>0</v>
      </c>
      <c r="BJ168" s="14" t="s">
        <v>87</v>
      </c>
      <c r="BK168" s="197">
        <f t="shared" si="29"/>
        <v>0</v>
      </c>
      <c r="BL168" s="14" t="s">
        <v>193</v>
      </c>
      <c r="BM168" s="196" t="s">
        <v>279</v>
      </c>
    </row>
    <row r="169" spans="1:65" s="2" customFormat="1" ht="16.5" customHeight="1">
      <c r="A169" s="31"/>
      <c r="B169" s="32"/>
      <c r="C169" s="184" t="s">
        <v>293</v>
      </c>
      <c r="D169" s="184" t="s">
        <v>189</v>
      </c>
      <c r="E169" s="185" t="s">
        <v>280</v>
      </c>
      <c r="F169" s="186" t="s">
        <v>281</v>
      </c>
      <c r="G169" s="187" t="s">
        <v>270</v>
      </c>
      <c r="H169" s="188">
        <v>2.318</v>
      </c>
      <c r="I169" s="189"/>
      <c r="J169" s="190">
        <f t="shared" si="20"/>
        <v>0</v>
      </c>
      <c r="K169" s="191"/>
      <c r="L169" s="36"/>
      <c r="M169" s="192" t="s">
        <v>1</v>
      </c>
      <c r="N169" s="193" t="s">
        <v>44</v>
      </c>
      <c r="O169" s="68"/>
      <c r="P169" s="194">
        <f t="shared" si="21"/>
        <v>0</v>
      </c>
      <c r="Q169" s="194">
        <v>0</v>
      </c>
      <c r="R169" s="194">
        <f t="shared" si="22"/>
        <v>0</v>
      </c>
      <c r="S169" s="194">
        <v>0</v>
      </c>
      <c r="T169" s="195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193</v>
      </c>
      <c r="AT169" s="196" t="s">
        <v>189</v>
      </c>
      <c r="AU169" s="196" t="s">
        <v>89</v>
      </c>
      <c r="AY169" s="14" t="s">
        <v>186</v>
      </c>
      <c r="BE169" s="197">
        <f t="shared" si="24"/>
        <v>0</v>
      </c>
      <c r="BF169" s="197">
        <f t="shared" si="25"/>
        <v>0</v>
      </c>
      <c r="BG169" s="197">
        <f t="shared" si="26"/>
        <v>0</v>
      </c>
      <c r="BH169" s="197">
        <f t="shared" si="27"/>
        <v>0</v>
      </c>
      <c r="BI169" s="197">
        <f t="shared" si="28"/>
        <v>0</v>
      </c>
      <c r="BJ169" s="14" t="s">
        <v>87</v>
      </c>
      <c r="BK169" s="197">
        <f t="shared" si="29"/>
        <v>0</v>
      </c>
      <c r="BL169" s="14" t="s">
        <v>193</v>
      </c>
      <c r="BM169" s="196" t="s">
        <v>282</v>
      </c>
    </row>
    <row r="170" spans="1:65" s="2" customFormat="1" ht="16.5" customHeight="1">
      <c r="A170" s="31"/>
      <c r="B170" s="32"/>
      <c r="C170" s="184" t="s">
        <v>297</v>
      </c>
      <c r="D170" s="184" t="s">
        <v>189</v>
      </c>
      <c r="E170" s="185" t="s">
        <v>284</v>
      </c>
      <c r="F170" s="186" t="s">
        <v>285</v>
      </c>
      <c r="G170" s="187" t="s">
        <v>270</v>
      </c>
      <c r="H170" s="188">
        <v>44.042</v>
      </c>
      <c r="I170" s="189"/>
      <c r="J170" s="190">
        <f t="shared" si="20"/>
        <v>0</v>
      </c>
      <c r="K170" s="191"/>
      <c r="L170" s="36"/>
      <c r="M170" s="192" t="s">
        <v>1</v>
      </c>
      <c r="N170" s="193" t="s">
        <v>44</v>
      </c>
      <c r="O170" s="68"/>
      <c r="P170" s="194">
        <f t="shared" si="21"/>
        <v>0</v>
      </c>
      <c r="Q170" s="194">
        <v>0</v>
      </c>
      <c r="R170" s="194">
        <f t="shared" si="22"/>
        <v>0</v>
      </c>
      <c r="S170" s="194">
        <v>0</v>
      </c>
      <c r="T170" s="195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193</v>
      </c>
      <c r="AT170" s="196" t="s">
        <v>189</v>
      </c>
      <c r="AU170" s="196" t="s">
        <v>89</v>
      </c>
      <c r="AY170" s="14" t="s">
        <v>186</v>
      </c>
      <c r="BE170" s="197">
        <f t="shared" si="24"/>
        <v>0</v>
      </c>
      <c r="BF170" s="197">
        <f t="shared" si="25"/>
        <v>0</v>
      </c>
      <c r="BG170" s="197">
        <f t="shared" si="26"/>
        <v>0</v>
      </c>
      <c r="BH170" s="197">
        <f t="shared" si="27"/>
        <v>0</v>
      </c>
      <c r="BI170" s="197">
        <f t="shared" si="28"/>
        <v>0</v>
      </c>
      <c r="BJ170" s="14" t="s">
        <v>87</v>
      </c>
      <c r="BK170" s="197">
        <f t="shared" si="29"/>
        <v>0</v>
      </c>
      <c r="BL170" s="14" t="s">
        <v>193</v>
      </c>
      <c r="BM170" s="196" t="s">
        <v>286</v>
      </c>
    </row>
    <row r="171" spans="1:65" s="2" customFormat="1" ht="24.2" customHeight="1">
      <c r="A171" s="31"/>
      <c r="B171" s="32"/>
      <c r="C171" s="184" t="s">
        <v>305</v>
      </c>
      <c r="D171" s="184" t="s">
        <v>189</v>
      </c>
      <c r="E171" s="185" t="s">
        <v>288</v>
      </c>
      <c r="F171" s="186" t="s">
        <v>289</v>
      </c>
      <c r="G171" s="187" t="s">
        <v>270</v>
      </c>
      <c r="H171" s="188">
        <v>2.318</v>
      </c>
      <c r="I171" s="189"/>
      <c r="J171" s="190">
        <f t="shared" si="20"/>
        <v>0</v>
      </c>
      <c r="K171" s="191"/>
      <c r="L171" s="36"/>
      <c r="M171" s="192" t="s">
        <v>1</v>
      </c>
      <c r="N171" s="193" t="s">
        <v>44</v>
      </c>
      <c r="O171" s="68"/>
      <c r="P171" s="194">
        <f t="shared" si="21"/>
        <v>0</v>
      </c>
      <c r="Q171" s="194">
        <v>0</v>
      </c>
      <c r="R171" s="194">
        <f t="shared" si="22"/>
        <v>0</v>
      </c>
      <c r="S171" s="194">
        <v>0</v>
      </c>
      <c r="T171" s="19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193</v>
      </c>
      <c r="AT171" s="196" t="s">
        <v>189</v>
      </c>
      <c r="AU171" s="196" t="s">
        <v>89</v>
      </c>
      <c r="AY171" s="14" t="s">
        <v>186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87</v>
      </c>
      <c r="BK171" s="197">
        <f t="shared" si="29"/>
        <v>0</v>
      </c>
      <c r="BL171" s="14" t="s">
        <v>193</v>
      </c>
      <c r="BM171" s="196" t="s">
        <v>290</v>
      </c>
    </row>
    <row r="172" spans="2:63" s="12" customFormat="1" ht="22.9" customHeight="1">
      <c r="B172" s="168"/>
      <c r="C172" s="169"/>
      <c r="D172" s="170" t="s">
        <v>78</v>
      </c>
      <c r="E172" s="182" t="s">
        <v>291</v>
      </c>
      <c r="F172" s="182" t="s">
        <v>292</v>
      </c>
      <c r="G172" s="169"/>
      <c r="H172" s="169"/>
      <c r="I172" s="172"/>
      <c r="J172" s="183">
        <f>BK172</f>
        <v>0</v>
      </c>
      <c r="K172" s="169"/>
      <c r="L172" s="174"/>
      <c r="M172" s="175"/>
      <c r="N172" s="176"/>
      <c r="O172" s="176"/>
      <c r="P172" s="177">
        <f>SUM(P173:P174)</f>
        <v>0</v>
      </c>
      <c r="Q172" s="176"/>
      <c r="R172" s="177">
        <f>SUM(R173:R174)</f>
        <v>0</v>
      </c>
      <c r="S172" s="176"/>
      <c r="T172" s="178">
        <f>SUM(T173:T174)</f>
        <v>0</v>
      </c>
      <c r="AR172" s="179" t="s">
        <v>87</v>
      </c>
      <c r="AT172" s="180" t="s">
        <v>78</v>
      </c>
      <c r="AU172" s="180" t="s">
        <v>87</v>
      </c>
      <c r="AY172" s="179" t="s">
        <v>186</v>
      </c>
      <c r="BK172" s="181">
        <f>SUM(BK173:BK174)</f>
        <v>0</v>
      </c>
    </row>
    <row r="173" spans="1:65" s="2" customFormat="1" ht="16.5" customHeight="1">
      <c r="A173" s="31"/>
      <c r="B173" s="32"/>
      <c r="C173" s="184" t="s">
        <v>310</v>
      </c>
      <c r="D173" s="184" t="s">
        <v>189</v>
      </c>
      <c r="E173" s="185" t="s">
        <v>294</v>
      </c>
      <c r="F173" s="186" t="s">
        <v>295</v>
      </c>
      <c r="G173" s="187" t="s">
        <v>270</v>
      </c>
      <c r="H173" s="188">
        <v>1.912</v>
      </c>
      <c r="I173" s="189"/>
      <c r="J173" s="190">
        <f>ROUND(I173*H173,1)</f>
        <v>0</v>
      </c>
      <c r="K173" s="191"/>
      <c r="L173" s="36"/>
      <c r="M173" s="192" t="s">
        <v>1</v>
      </c>
      <c r="N173" s="193" t="s">
        <v>44</v>
      </c>
      <c r="O173" s="68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193</v>
      </c>
      <c r="AT173" s="196" t="s">
        <v>189</v>
      </c>
      <c r="AU173" s="196" t="s">
        <v>89</v>
      </c>
      <c r="AY173" s="14" t="s">
        <v>186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4" t="s">
        <v>87</v>
      </c>
      <c r="BK173" s="197">
        <f>ROUND(I173*H173,1)</f>
        <v>0</v>
      </c>
      <c r="BL173" s="14" t="s">
        <v>193</v>
      </c>
      <c r="BM173" s="196" t="s">
        <v>296</v>
      </c>
    </row>
    <row r="174" spans="1:65" s="2" customFormat="1" ht="16.5" customHeight="1">
      <c r="A174" s="31"/>
      <c r="B174" s="32"/>
      <c r="C174" s="184" t="s">
        <v>314</v>
      </c>
      <c r="D174" s="184" t="s">
        <v>189</v>
      </c>
      <c r="E174" s="185" t="s">
        <v>298</v>
      </c>
      <c r="F174" s="186" t="s">
        <v>299</v>
      </c>
      <c r="G174" s="187" t="s">
        <v>270</v>
      </c>
      <c r="H174" s="188">
        <v>1.912</v>
      </c>
      <c r="I174" s="189"/>
      <c r="J174" s="190">
        <f>ROUND(I174*H174,1)</f>
        <v>0</v>
      </c>
      <c r="K174" s="191"/>
      <c r="L174" s="36"/>
      <c r="M174" s="192" t="s">
        <v>1</v>
      </c>
      <c r="N174" s="193" t="s">
        <v>44</v>
      </c>
      <c r="O174" s="68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193</v>
      </c>
      <c r="AT174" s="196" t="s">
        <v>189</v>
      </c>
      <c r="AU174" s="196" t="s">
        <v>89</v>
      </c>
      <c r="AY174" s="14" t="s">
        <v>186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4" t="s">
        <v>87</v>
      </c>
      <c r="BK174" s="197">
        <f>ROUND(I174*H174,1)</f>
        <v>0</v>
      </c>
      <c r="BL174" s="14" t="s">
        <v>193</v>
      </c>
      <c r="BM174" s="196" t="s">
        <v>300</v>
      </c>
    </row>
    <row r="175" spans="2:63" s="12" customFormat="1" ht="25.9" customHeight="1">
      <c r="B175" s="168"/>
      <c r="C175" s="169"/>
      <c r="D175" s="170" t="s">
        <v>78</v>
      </c>
      <c r="E175" s="171" t="s">
        <v>301</v>
      </c>
      <c r="F175" s="171" t="s">
        <v>302</v>
      </c>
      <c r="G175" s="169"/>
      <c r="H175" s="169"/>
      <c r="I175" s="172"/>
      <c r="J175" s="173">
        <f>BK175</f>
        <v>0</v>
      </c>
      <c r="K175" s="169"/>
      <c r="L175" s="174"/>
      <c r="M175" s="175"/>
      <c r="N175" s="176"/>
      <c r="O175" s="176"/>
      <c r="P175" s="177">
        <f>P176+P187+P203+P211+P220+P229+P236+P241+P248+P264+P278+P285+P291</f>
        <v>0</v>
      </c>
      <c r="Q175" s="176"/>
      <c r="R175" s="177">
        <f>R176+R187+R203+R211+R220+R229+R236+R241+R248+R264+R278+R285+R291</f>
        <v>0.40063059999999995</v>
      </c>
      <c r="S175" s="176"/>
      <c r="T175" s="178">
        <f>T176+T187+T203+T211+T220+T229+T236+T241+T248+T264+T278+T285+T291</f>
        <v>0.5877680000000001</v>
      </c>
      <c r="AR175" s="179" t="s">
        <v>89</v>
      </c>
      <c r="AT175" s="180" t="s">
        <v>78</v>
      </c>
      <c r="AU175" s="180" t="s">
        <v>79</v>
      </c>
      <c r="AY175" s="179" t="s">
        <v>186</v>
      </c>
      <c r="BK175" s="181">
        <f>BK176+BK187+BK203+BK211+BK220+BK229+BK236+BK241+BK248+BK264+BK278+BK285+BK291</f>
        <v>0</v>
      </c>
    </row>
    <row r="176" spans="2:63" s="12" customFormat="1" ht="22.9" customHeight="1">
      <c r="B176" s="168"/>
      <c r="C176" s="169"/>
      <c r="D176" s="170" t="s">
        <v>78</v>
      </c>
      <c r="E176" s="182" t="s">
        <v>303</v>
      </c>
      <c r="F176" s="182" t="s">
        <v>304</v>
      </c>
      <c r="G176" s="169"/>
      <c r="H176" s="169"/>
      <c r="I176" s="172"/>
      <c r="J176" s="183">
        <f>BK176</f>
        <v>0</v>
      </c>
      <c r="K176" s="169"/>
      <c r="L176" s="174"/>
      <c r="M176" s="175"/>
      <c r="N176" s="176"/>
      <c r="O176" s="176"/>
      <c r="P176" s="177">
        <f>SUM(P177:P186)</f>
        <v>0</v>
      </c>
      <c r="Q176" s="176"/>
      <c r="R176" s="177">
        <f>SUM(R177:R186)</f>
        <v>0.0029</v>
      </c>
      <c r="S176" s="176"/>
      <c r="T176" s="178">
        <f>SUM(T177:T186)</f>
        <v>0.02984</v>
      </c>
      <c r="AR176" s="179" t="s">
        <v>89</v>
      </c>
      <c r="AT176" s="180" t="s">
        <v>78</v>
      </c>
      <c r="AU176" s="180" t="s">
        <v>87</v>
      </c>
      <c r="AY176" s="179" t="s">
        <v>186</v>
      </c>
      <c r="BK176" s="181">
        <f>SUM(BK177:BK186)</f>
        <v>0</v>
      </c>
    </row>
    <row r="177" spans="1:65" s="2" customFormat="1" ht="16.5" customHeight="1">
      <c r="A177" s="31"/>
      <c r="B177" s="32"/>
      <c r="C177" s="184" t="s">
        <v>318</v>
      </c>
      <c r="D177" s="184" t="s">
        <v>189</v>
      </c>
      <c r="E177" s="185" t="s">
        <v>306</v>
      </c>
      <c r="F177" s="186" t="s">
        <v>307</v>
      </c>
      <c r="G177" s="187" t="s">
        <v>308</v>
      </c>
      <c r="H177" s="188">
        <v>2</v>
      </c>
      <c r="I177" s="189"/>
      <c r="J177" s="190">
        <f aca="true" t="shared" si="30" ref="J177:J186">ROUND(I177*H177,1)</f>
        <v>0</v>
      </c>
      <c r="K177" s="191"/>
      <c r="L177" s="36"/>
      <c r="M177" s="192" t="s">
        <v>1</v>
      </c>
      <c r="N177" s="193" t="s">
        <v>44</v>
      </c>
      <c r="O177" s="68"/>
      <c r="P177" s="194">
        <f aca="true" t="shared" si="31" ref="P177:P186">O177*H177</f>
        <v>0</v>
      </c>
      <c r="Q177" s="194">
        <v>0</v>
      </c>
      <c r="R177" s="194">
        <f aca="true" t="shared" si="32" ref="R177:R186">Q177*H177</f>
        <v>0</v>
      </c>
      <c r="S177" s="194">
        <v>0.01492</v>
      </c>
      <c r="T177" s="195">
        <f aca="true" t="shared" si="33" ref="T177:T186">S177*H177</f>
        <v>0.02984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256</v>
      </c>
      <c r="AT177" s="196" t="s">
        <v>189</v>
      </c>
      <c r="AU177" s="196" t="s">
        <v>89</v>
      </c>
      <c r="AY177" s="14" t="s">
        <v>186</v>
      </c>
      <c r="BE177" s="197">
        <f aca="true" t="shared" si="34" ref="BE177:BE186">IF(N177="základní",J177,0)</f>
        <v>0</v>
      </c>
      <c r="BF177" s="197">
        <f aca="true" t="shared" si="35" ref="BF177:BF186">IF(N177="snížená",J177,0)</f>
        <v>0</v>
      </c>
      <c r="BG177" s="197">
        <f aca="true" t="shared" si="36" ref="BG177:BG186">IF(N177="zákl. přenesená",J177,0)</f>
        <v>0</v>
      </c>
      <c r="BH177" s="197">
        <f aca="true" t="shared" si="37" ref="BH177:BH186">IF(N177="sníž. přenesená",J177,0)</f>
        <v>0</v>
      </c>
      <c r="BI177" s="197">
        <f aca="true" t="shared" si="38" ref="BI177:BI186">IF(N177="nulová",J177,0)</f>
        <v>0</v>
      </c>
      <c r="BJ177" s="14" t="s">
        <v>87</v>
      </c>
      <c r="BK177" s="197">
        <f aca="true" t="shared" si="39" ref="BK177:BK186">ROUND(I177*H177,1)</f>
        <v>0</v>
      </c>
      <c r="BL177" s="14" t="s">
        <v>256</v>
      </c>
      <c r="BM177" s="196" t="s">
        <v>309</v>
      </c>
    </row>
    <row r="178" spans="1:65" s="2" customFormat="1" ht="16.5" customHeight="1">
      <c r="A178" s="31"/>
      <c r="B178" s="32"/>
      <c r="C178" s="184" t="s">
        <v>322</v>
      </c>
      <c r="D178" s="184" t="s">
        <v>189</v>
      </c>
      <c r="E178" s="185" t="s">
        <v>311</v>
      </c>
      <c r="F178" s="186" t="s">
        <v>312</v>
      </c>
      <c r="G178" s="187" t="s">
        <v>192</v>
      </c>
      <c r="H178" s="188">
        <v>1</v>
      </c>
      <c r="I178" s="189"/>
      <c r="J178" s="190">
        <f t="shared" si="30"/>
        <v>0</v>
      </c>
      <c r="K178" s="191"/>
      <c r="L178" s="36"/>
      <c r="M178" s="192" t="s">
        <v>1</v>
      </c>
      <c r="N178" s="193" t="s">
        <v>44</v>
      </c>
      <c r="O178" s="68"/>
      <c r="P178" s="194">
        <f t="shared" si="31"/>
        <v>0</v>
      </c>
      <c r="Q178" s="194">
        <v>0.0005</v>
      </c>
      <c r="R178" s="194">
        <f t="shared" si="32"/>
        <v>0.0005</v>
      </c>
      <c r="S178" s="194">
        <v>0</v>
      </c>
      <c r="T178" s="195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256</v>
      </c>
      <c r="AT178" s="196" t="s">
        <v>189</v>
      </c>
      <c r="AU178" s="196" t="s">
        <v>89</v>
      </c>
      <c r="AY178" s="14" t="s">
        <v>186</v>
      </c>
      <c r="BE178" s="197">
        <f t="shared" si="34"/>
        <v>0</v>
      </c>
      <c r="BF178" s="197">
        <f t="shared" si="35"/>
        <v>0</v>
      </c>
      <c r="BG178" s="197">
        <f t="shared" si="36"/>
        <v>0</v>
      </c>
      <c r="BH178" s="197">
        <f t="shared" si="37"/>
        <v>0</v>
      </c>
      <c r="BI178" s="197">
        <f t="shared" si="38"/>
        <v>0</v>
      </c>
      <c r="BJ178" s="14" t="s">
        <v>87</v>
      </c>
      <c r="BK178" s="197">
        <f t="shared" si="39"/>
        <v>0</v>
      </c>
      <c r="BL178" s="14" t="s">
        <v>256</v>
      </c>
      <c r="BM178" s="196" t="s">
        <v>313</v>
      </c>
    </row>
    <row r="179" spans="1:65" s="2" customFormat="1" ht="16.5" customHeight="1">
      <c r="A179" s="31"/>
      <c r="B179" s="32"/>
      <c r="C179" s="184" t="s">
        <v>326</v>
      </c>
      <c r="D179" s="184" t="s">
        <v>189</v>
      </c>
      <c r="E179" s="185" t="s">
        <v>315</v>
      </c>
      <c r="F179" s="186" t="s">
        <v>316</v>
      </c>
      <c r="G179" s="187" t="s">
        <v>192</v>
      </c>
      <c r="H179" s="188">
        <v>1</v>
      </c>
      <c r="I179" s="189"/>
      <c r="J179" s="190">
        <f t="shared" si="30"/>
        <v>0</v>
      </c>
      <c r="K179" s="191"/>
      <c r="L179" s="36"/>
      <c r="M179" s="192" t="s">
        <v>1</v>
      </c>
      <c r="N179" s="193" t="s">
        <v>44</v>
      </c>
      <c r="O179" s="68"/>
      <c r="P179" s="194">
        <f t="shared" si="31"/>
        <v>0</v>
      </c>
      <c r="Q179" s="194">
        <v>0.00031</v>
      </c>
      <c r="R179" s="194">
        <f t="shared" si="32"/>
        <v>0.00031</v>
      </c>
      <c r="S179" s="194">
        <v>0</v>
      </c>
      <c r="T179" s="195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256</v>
      </c>
      <c r="AT179" s="196" t="s">
        <v>189</v>
      </c>
      <c r="AU179" s="196" t="s">
        <v>89</v>
      </c>
      <c r="AY179" s="14" t="s">
        <v>186</v>
      </c>
      <c r="BE179" s="197">
        <f t="shared" si="34"/>
        <v>0</v>
      </c>
      <c r="BF179" s="197">
        <f t="shared" si="35"/>
        <v>0</v>
      </c>
      <c r="BG179" s="197">
        <f t="shared" si="36"/>
        <v>0</v>
      </c>
      <c r="BH179" s="197">
        <f t="shared" si="37"/>
        <v>0</v>
      </c>
      <c r="BI179" s="197">
        <f t="shared" si="38"/>
        <v>0</v>
      </c>
      <c r="BJ179" s="14" t="s">
        <v>87</v>
      </c>
      <c r="BK179" s="197">
        <f t="shared" si="39"/>
        <v>0</v>
      </c>
      <c r="BL179" s="14" t="s">
        <v>256</v>
      </c>
      <c r="BM179" s="196" t="s">
        <v>317</v>
      </c>
    </row>
    <row r="180" spans="1:65" s="2" customFormat="1" ht="16.5" customHeight="1">
      <c r="A180" s="31"/>
      <c r="B180" s="32"/>
      <c r="C180" s="184" t="s">
        <v>330</v>
      </c>
      <c r="D180" s="184" t="s">
        <v>189</v>
      </c>
      <c r="E180" s="185" t="s">
        <v>323</v>
      </c>
      <c r="F180" s="186" t="s">
        <v>882</v>
      </c>
      <c r="G180" s="187" t="s">
        <v>308</v>
      </c>
      <c r="H180" s="188">
        <v>4</v>
      </c>
      <c r="I180" s="189"/>
      <c r="J180" s="190">
        <f t="shared" si="30"/>
        <v>0</v>
      </c>
      <c r="K180" s="191"/>
      <c r="L180" s="36"/>
      <c r="M180" s="192" t="s">
        <v>1</v>
      </c>
      <c r="N180" s="193" t="s">
        <v>44</v>
      </c>
      <c r="O180" s="68"/>
      <c r="P180" s="194">
        <f t="shared" si="31"/>
        <v>0</v>
      </c>
      <c r="Q180" s="194">
        <v>0.00048</v>
      </c>
      <c r="R180" s="194">
        <f t="shared" si="32"/>
        <v>0.00192</v>
      </c>
      <c r="S180" s="194">
        <v>0</v>
      </c>
      <c r="T180" s="195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256</v>
      </c>
      <c r="AT180" s="196" t="s">
        <v>189</v>
      </c>
      <c r="AU180" s="196" t="s">
        <v>89</v>
      </c>
      <c r="AY180" s="14" t="s">
        <v>186</v>
      </c>
      <c r="BE180" s="197">
        <f t="shared" si="34"/>
        <v>0</v>
      </c>
      <c r="BF180" s="197">
        <f t="shared" si="35"/>
        <v>0</v>
      </c>
      <c r="BG180" s="197">
        <f t="shared" si="36"/>
        <v>0</v>
      </c>
      <c r="BH180" s="197">
        <f t="shared" si="37"/>
        <v>0</v>
      </c>
      <c r="BI180" s="197">
        <f t="shared" si="38"/>
        <v>0</v>
      </c>
      <c r="BJ180" s="14" t="s">
        <v>87</v>
      </c>
      <c r="BK180" s="197">
        <f t="shared" si="39"/>
        <v>0</v>
      </c>
      <c r="BL180" s="14" t="s">
        <v>256</v>
      </c>
      <c r="BM180" s="196" t="s">
        <v>883</v>
      </c>
    </row>
    <row r="181" spans="1:65" s="2" customFormat="1" ht="16.5" customHeight="1">
      <c r="A181" s="31"/>
      <c r="B181" s="32"/>
      <c r="C181" s="184" t="s">
        <v>334</v>
      </c>
      <c r="D181" s="184" t="s">
        <v>189</v>
      </c>
      <c r="E181" s="185" t="s">
        <v>1085</v>
      </c>
      <c r="F181" s="186" t="s">
        <v>1086</v>
      </c>
      <c r="G181" s="187" t="s">
        <v>192</v>
      </c>
      <c r="H181" s="188">
        <v>1</v>
      </c>
      <c r="I181" s="189"/>
      <c r="J181" s="190">
        <f t="shared" si="30"/>
        <v>0</v>
      </c>
      <c r="K181" s="191"/>
      <c r="L181" s="36"/>
      <c r="M181" s="192" t="s">
        <v>1</v>
      </c>
      <c r="N181" s="193" t="s">
        <v>44</v>
      </c>
      <c r="O181" s="68"/>
      <c r="P181" s="194">
        <f t="shared" si="31"/>
        <v>0</v>
      </c>
      <c r="Q181" s="194">
        <v>0</v>
      </c>
      <c r="R181" s="194">
        <f t="shared" si="32"/>
        <v>0</v>
      </c>
      <c r="S181" s="194">
        <v>0</v>
      </c>
      <c r="T181" s="195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256</v>
      </c>
      <c r="AT181" s="196" t="s">
        <v>189</v>
      </c>
      <c r="AU181" s="196" t="s">
        <v>89</v>
      </c>
      <c r="AY181" s="14" t="s">
        <v>186</v>
      </c>
      <c r="BE181" s="197">
        <f t="shared" si="34"/>
        <v>0</v>
      </c>
      <c r="BF181" s="197">
        <f t="shared" si="35"/>
        <v>0</v>
      </c>
      <c r="BG181" s="197">
        <f t="shared" si="36"/>
        <v>0</v>
      </c>
      <c r="BH181" s="197">
        <f t="shared" si="37"/>
        <v>0</v>
      </c>
      <c r="BI181" s="197">
        <f t="shared" si="38"/>
        <v>0</v>
      </c>
      <c r="BJ181" s="14" t="s">
        <v>87</v>
      </c>
      <c r="BK181" s="197">
        <f t="shared" si="39"/>
        <v>0</v>
      </c>
      <c r="BL181" s="14" t="s">
        <v>256</v>
      </c>
      <c r="BM181" s="196" t="s">
        <v>1087</v>
      </c>
    </row>
    <row r="182" spans="1:65" s="2" customFormat="1" ht="16.5" customHeight="1">
      <c r="A182" s="31"/>
      <c r="B182" s="32"/>
      <c r="C182" s="184" t="s">
        <v>338</v>
      </c>
      <c r="D182" s="184" t="s">
        <v>189</v>
      </c>
      <c r="E182" s="185" t="s">
        <v>343</v>
      </c>
      <c r="F182" s="186" t="s">
        <v>344</v>
      </c>
      <c r="G182" s="187" t="s">
        <v>192</v>
      </c>
      <c r="H182" s="188">
        <v>1</v>
      </c>
      <c r="I182" s="189"/>
      <c r="J182" s="190">
        <f t="shared" si="30"/>
        <v>0</v>
      </c>
      <c r="K182" s="191"/>
      <c r="L182" s="36"/>
      <c r="M182" s="192" t="s">
        <v>1</v>
      </c>
      <c r="N182" s="193" t="s">
        <v>44</v>
      </c>
      <c r="O182" s="68"/>
      <c r="P182" s="194">
        <f t="shared" si="31"/>
        <v>0</v>
      </c>
      <c r="Q182" s="194">
        <v>0.00017</v>
      </c>
      <c r="R182" s="194">
        <f t="shared" si="32"/>
        <v>0.00017</v>
      </c>
      <c r="S182" s="194">
        <v>0</v>
      </c>
      <c r="T182" s="195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256</v>
      </c>
      <c r="AT182" s="196" t="s">
        <v>189</v>
      </c>
      <c r="AU182" s="196" t="s">
        <v>89</v>
      </c>
      <c r="AY182" s="14" t="s">
        <v>186</v>
      </c>
      <c r="BE182" s="197">
        <f t="shared" si="34"/>
        <v>0</v>
      </c>
      <c r="BF182" s="197">
        <f t="shared" si="35"/>
        <v>0</v>
      </c>
      <c r="BG182" s="197">
        <f t="shared" si="36"/>
        <v>0</v>
      </c>
      <c r="BH182" s="197">
        <f t="shared" si="37"/>
        <v>0</v>
      </c>
      <c r="BI182" s="197">
        <f t="shared" si="38"/>
        <v>0</v>
      </c>
      <c r="BJ182" s="14" t="s">
        <v>87</v>
      </c>
      <c r="BK182" s="197">
        <f t="shared" si="39"/>
        <v>0</v>
      </c>
      <c r="BL182" s="14" t="s">
        <v>256</v>
      </c>
      <c r="BM182" s="196" t="s">
        <v>345</v>
      </c>
    </row>
    <row r="183" spans="1:65" s="2" customFormat="1" ht="16.5" customHeight="1">
      <c r="A183" s="31"/>
      <c r="B183" s="32"/>
      <c r="C183" s="184" t="s">
        <v>342</v>
      </c>
      <c r="D183" s="184" t="s">
        <v>189</v>
      </c>
      <c r="E183" s="185" t="s">
        <v>347</v>
      </c>
      <c r="F183" s="186" t="s">
        <v>348</v>
      </c>
      <c r="G183" s="187" t="s">
        <v>308</v>
      </c>
      <c r="H183" s="188">
        <v>4</v>
      </c>
      <c r="I183" s="189"/>
      <c r="J183" s="190">
        <f t="shared" si="30"/>
        <v>0</v>
      </c>
      <c r="K183" s="191"/>
      <c r="L183" s="36"/>
      <c r="M183" s="192" t="s">
        <v>1</v>
      </c>
      <c r="N183" s="193" t="s">
        <v>44</v>
      </c>
      <c r="O183" s="68"/>
      <c r="P183" s="194">
        <f t="shared" si="31"/>
        <v>0</v>
      </c>
      <c r="Q183" s="194">
        <v>0</v>
      </c>
      <c r="R183" s="194">
        <f t="shared" si="32"/>
        <v>0</v>
      </c>
      <c r="S183" s="194">
        <v>0</v>
      </c>
      <c r="T183" s="195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256</v>
      </c>
      <c r="AT183" s="196" t="s">
        <v>189</v>
      </c>
      <c r="AU183" s="196" t="s">
        <v>89</v>
      </c>
      <c r="AY183" s="14" t="s">
        <v>186</v>
      </c>
      <c r="BE183" s="197">
        <f t="shared" si="34"/>
        <v>0</v>
      </c>
      <c r="BF183" s="197">
        <f t="shared" si="35"/>
        <v>0</v>
      </c>
      <c r="BG183" s="197">
        <f t="shared" si="36"/>
        <v>0</v>
      </c>
      <c r="BH183" s="197">
        <f t="shared" si="37"/>
        <v>0</v>
      </c>
      <c r="BI183" s="197">
        <f t="shared" si="38"/>
        <v>0</v>
      </c>
      <c r="BJ183" s="14" t="s">
        <v>87</v>
      </c>
      <c r="BK183" s="197">
        <f t="shared" si="39"/>
        <v>0</v>
      </c>
      <c r="BL183" s="14" t="s">
        <v>256</v>
      </c>
      <c r="BM183" s="196" t="s">
        <v>349</v>
      </c>
    </row>
    <row r="184" spans="1:65" s="2" customFormat="1" ht="16.5" customHeight="1">
      <c r="A184" s="31"/>
      <c r="B184" s="32"/>
      <c r="C184" s="184" t="s">
        <v>346</v>
      </c>
      <c r="D184" s="184" t="s">
        <v>189</v>
      </c>
      <c r="E184" s="185" t="s">
        <v>351</v>
      </c>
      <c r="F184" s="186" t="s">
        <v>352</v>
      </c>
      <c r="G184" s="187" t="s">
        <v>270</v>
      </c>
      <c r="H184" s="188">
        <v>0.003</v>
      </c>
      <c r="I184" s="189"/>
      <c r="J184" s="190">
        <f t="shared" si="30"/>
        <v>0</v>
      </c>
      <c r="K184" s="191"/>
      <c r="L184" s="36"/>
      <c r="M184" s="192" t="s">
        <v>1</v>
      </c>
      <c r="N184" s="193" t="s">
        <v>44</v>
      </c>
      <c r="O184" s="68"/>
      <c r="P184" s="194">
        <f t="shared" si="31"/>
        <v>0</v>
      </c>
      <c r="Q184" s="194">
        <v>0</v>
      </c>
      <c r="R184" s="194">
        <f t="shared" si="32"/>
        <v>0</v>
      </c>
      <c r="S184" s="194">
        <v>0</v>
      </c>
      <c r="T184" s="195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256</v>
      </c>
      <c r="AT184" s="196" t="s">
        <v>189</v>
      </c>
      <c r="AU184" s="196" t="s">
        <v>89</v>
      </c>
      <c r="AY184" s="14" t="s">
        <v>186</v>
      </c>
      <c r="BE184" s="197">
        <f t="shared" si="34"/>
        <v>0</v>
      </c>
      <c r="BF184" s="197">
        <f t="shared" si="35"/>
        <v>0</v>
      </c>
      <c r="BG184" s="197">
        <f t="shared" si="36"/>
        <v>0</v>
      </c>
      <c r="BH184" s="197">
        <f t="shared" si="37"/>
        <v>0</v>
      </c>
      <c r="BI184" s="197">
        <f t="shared" si="38"/>
        <v>0</v>
      </c>
      <c r="BJ184" s="14" t="s">
        <v>87</v>
      </c>
      <c r="BK184" s="197">
        <f t="shared" si="39"/>
        <v>0</v>
      </c>
      <c r="BL184" s="14" t="s">
        <v>256</v>
      </c>
      <c r="BM184" s="196" t="s">
        <v>353</v>
      </c>
    </row>
    <row r="185" spans="1:65" s="2" customFormat="1" ht="16.5" customHeight="1">
      <c r="A185" s="31"/>
      <c r="B185" s="32"/>
      <c r="C185" s="184" t="s">
        <v>350</v>
      </c>
      <c r="D185" s="184" t="s">
        <v>189</v>
      </c>
      <c r="E185" s="185" t="s">
        <v>355</v>
      </c>
      <c r="F185" s="186" t="s">
        <v>356</v>
      </c>
      <c r="G185" s="187" t="s">
        <v>270</v>
      </c>
      <c r="H185" s="188">
        <v>0.003</v>
      </c>
      <c r="I185" s="189"/>
      <c r="J185" s="190">
        <f t="shared" si="30"/>
        <v>0</v>
      </c>
      <c r="K185" s="191"/>
      <c r="L185" s="36"/>
      <c r="M185" s="192" t="s">
        <v>1</v>
      </c>
      <c r="N185" s="193" t="s">
        <v>44</v>
      </c>
      <c r="O185" s="68"/>
      <c r="P185" s="194">
        <f t="shared" si="31"/>
        <v>0</v>
      </c>
      <c r="Q185" s="194">
        <v>0</v>
      </c>
      <c r="R185" s="194">
        <f t="shared" si="32"/>
        <v>0</v>
      </c>
      <c r="S185" s="194">
        <v>0</v>
      </c>
      <c r="T185" s="195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256</v>
      </c>
      <c r="AT185" s="196" t="s">
        <v>189</v>
      </c>
      <c r="AU185" s="196" t="s">
        <v>89</v>
      </c>
      <c r="AY185" s="14" t="s">
        <v>186</v>
      </c>
      <c r="BE185" s="197">
        <f t="shared" si="34"/>
        <v>0</v>
      </c>
      <c r="BF185" s="197">
        <f t="shared" si="35"/>
        <v>0</v>
      </c>
      <c r="BG185" s="197">
        <f t="shared" si="36"/>
        <v>0</v>
      </c>
      <c r="BH185" s="197">
        <f t="shared" si="37"/>
        <v>0</v>
      </c>
      <c r="BI185" s="197">
        <f t="shared" si="38"/>
        <v>0</v>
      </c>
      <c r="BJ185" s="14" t="s">
        <v>87</v>
      </c>
      <c r="BK185" s="197">
        <f t="shared" si="39"/>
        <v>0</v>
      </c>
      <c r="BL185" s="14" t="s">
        <v>256</v>
      </c>
      <c r="BM185" s="196" t="s">
        <v>357</v>
      </c>
    </row>
    <row r="186" spans="1:65" s="2" customFormat="1" ht="16.5" customHeight="1">
      <c r="A186" s="31"/>
      <c r="B186" s="32"/>
      <c r="C186" s="184" t="s">
        <v>354</v>
      </c>
      <c r="D186" s="184" t="s">
        <v>189</v>
      </c>
      <c r="E186" s="185" t="s">
        <v>359</v>
      </c>
      <c r="F186" s="186" t="s">
        <v>360</v>
      </c>
      <c r="G186" s="187" t="s">
        <v>270</v>
      </c>
      <c r="H186" s="188">
        <v>0.003</v>
      </c>
      <c r="I186" s="189"/>
      <c r="J186" s="190">
        <f t="shared" si="30"/>
        <v>0</v>
      </c>
      <c r="K186" s="191"/>
      <c r="L186" s="36"/>
      <c r="M186" s="192" t="s">
        <v>1</v>
      </c>
      <c r="N186" s="193" t="s">
        <v>44</v>
      </c>
      <c r="O186" s="68"/>
      <c r="P186" s="194">
        <f t="shared" si="31"/>
        <v>0</v>
      </c>
      <c r="Q186" s="194">
        <v>0</v>
      </c>
      <c r="R186" s="194">
        <f t="shared" si="32"/>
        <v>0</v>
      </c>
      <c r="S186" s="194">
        <v>0</v>
      </c>
      <c r="T186" s="195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256</v>
      </c>
      <c r="AT186" s="196" t="s">
        <v>189</v>
      </c>
      <c r="AU186" s="196" t="s">
        <v>89</v>
      </c>
      <c r="AY186" s="14" t="s">
        <v>186</v>
      </c>
      <c r="BE186" s="197">
        <f t="shared" si="34"/>
        <v>0</v>
      </c>
      <c r="BF186" s="197">
        <f t="shared" si="35"/>
        <v>0</v>
      </c>
      <c r="BG186" s="197">
        <f t="shared" si="36"/>
        <v>0</v>
      </c>
      <c r="BH186" s="197">
        <f t="shared" si="37"/>
        <v>0</v>
      </c>
      <c r="BI186" s="197">
        <f t="shared" si="38"/>
        <v>0</v>
      </c>
      <c r="BJ186" s="14" t="s">
        <v>87</v>
      </c>
      <c r="BK186" s="197">
        <f t="shared" si="39"/>
        <v>0</v>
      </c>
      <c r="BL186" s="14" t="s">
        <v>256</v>
      </c>
      <c r="BM186" s="196" t="s">
        <v>361</v>
      </c>
    </row>
    <row r="187" spans="2:63" s="12" customFormat="1" ht="22.9" customHeight="1">
      <c r="B187" s="168"/>
      <c r="C187" s="169"/>
      <c r="D187" s="170" t="s">
        <v>78</v>
      </c>
      <c r="E187" s="182" t="s">
        <v>362</v>
      </c>
      <c r="F187" s="182" t="s">
        <v>363</v>
      </c>
      <c r="G187" s="169"/>
      <c r="H187" s="169"/>
      <c r="I187" s="172"/>
      <c r="J187" s="183">
        <f>BK187</f>
        <v>0</v>
      </c>
      <c r="K187" s="169"/>
      <c r="L187" s="174"/>
      <c r="M187" s="175"/>
      <c r="N187" s="176"/>
      <c r="O187" s="176"/>
      <c r="P187" s="177">
        <f>SUM(P188:P202)</f>
        <v>0</v>
      </c>
      <c r="Q187" s="176"/>
      <c r="R187" s="177">
        <f>SUM(R188:R202)</f>
        <v>0.02002</v>
      </c>
      <c r="S187" s="176"/>
      <c r="T187" s="178">
        <f>SUM(T188:T202)</f>
        <v>0.013309999999999999</v>
      </c>
      <c r="AR187" s="179" t="s">
        <v>89</v>
      </c>
      <c r="AT187" s="180" t="s">
        <v>78</v>
      </c>
      <c r="AU187" s="180" t="s">
        <v>87</v>
      </c>
      <c r="AY187" s="179" t="s">
        <v>186</v>
      </c>
      <c r="BK187" s="181">
        <f>SUM(BK188:BK202)</f>
        <v>0</v>
      </c>
    </row>
    <row r="188" spans="1:65" s="2" customFormat="1" ht="16.5" customHeight="1">
      <c r="A188" s="31"/>
      <c r="B188" s="32"/>
      <c r="C188" s="184" t="s">
        <v>358</v>
      </c>
      <c r="D188" s="184" t="s">
        <v>189</v>
      </c>
      <c r="E188" s="185" t="s">
        <v>365</v>
      </c>
      <c r="F188" s="186" t="s">
        <v>366</v>
      </c>
      <c r="G188" s="187" t="s">
        <v>308</v>
      </c>
      <c r="H188" s="188">
        <v>6</v>
      </c>
      <c r="I188" s="189"/>
      <c r="J188" s="190">
        <f aca="true" t="shared" si="40" ref="J188:J202">ROUND(I188*H188,1)</f>
        <v>0</v>
      </c>
      <c r="K188" s="191"/>
      <c r="L188" s="36"/>
      <c r="M188" s="192" t="s">
        <v>1</v>
      </c>
      <c r="N188" s="193" t="s">
        <v>44</v>
      </c>
      <c r="O188" s="68"/>
      <c r="P188" s="194">
        <f aca="true" t="shared" si="41" ref="P188:P202">O188*H188</f>
        <v>0</v>
      </c>
      <c r="Q188" s="194">
        <v>0</v>
      </c>
      <c r="R188" s="194">
        <f aca="true" t="shared" si="42" ref="R188:R202">Q188*H188</f>
        <v>0</v>
      </c>
      <c r="S188" s="194">
        <v>0.00213</v>
      </c>
      <c r="T188" s="195">
        <f aca="true" t="shared" si="43" ref="T188:T202">S188*H188</f>
        <v>0.01278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256</v>
      </c>
      <c r="AT188" s="196" t="s">
        <v>189</v>
      </c>
      <c r="AU188" s="196" t="s">
        <v>89</v>
      </c>
      <c r="AY188" s="14" t="s">
        <v>186</v>
      </c>
      <c r="BE188" s="197">
        <f aca="true" t="shared" si="44" ref="BE188:BE202">IF(N188="základní",J188,0)</f>
        <v>0</v>
      </c>
      <c r="BF188" s="197">
        <f aca="true" t="shared" si="45" ref="BF188:BF202">IF(N188="snížená",J188,0)</f>
        <v>0</v>
      </c>
      <c r="BG188" s="197">
        <f aca="true" t="shared" si="46" ref="BG188:BG202">IF(N188="zákl. přenesená",J188,0)</f>
        <v>0</v>
      </c>
      <c r="BH188" s="197">
        <f aca="true" t="shared" si="47" ref="BH188:BH202">IF(N188="sníž. přenesená",J188,0)</f>
        <v>0</v>
      </c>
      <c r="BI188" s="197">
        <f aca="true" t="shared" si="48" ref="BI188:BI202">IF(N188="nulová",J188,0)</f>
        <v>0</v>
      </c>
      <c r="BJ188" s="14" t="s">
        <v>87</v>
      </c>
      <c r="BK188" s="197">
        <f aca="true" t="shared" si="49" ref="BK188:BK202">ROUND(I188*H188,1)</f>
        <v>0</v>
      </c>
      <c r="BL188" s="14" t="s">
        <v>256</v>
      </c>
      <c r="BM188" s="196" t="s">
        <v>367</v>
      </c>
    </row>
    <row r="189" spans="1:65" s="2" customFormat="1" ht="16.5" customHeight="1">
      <c r="A189" s="31"/>
      <c r="B189" s="32"/>
      <c r="C189" s="184" t="s">
        <v>364</v>
      </c>
      <c r="D189" s="184" t="s">
        <v>189</v>
      </c>
      <c r="E189" s="185" t="s">
        <v>369</v>
      </c>
      <c r="F189" s="186" t="s">
        <v>370</v>
      </c>
      <c r="G189" s="187" t="s">
        <v>371</v>
      </c>
      <c r="H189" s="188">
        <v>1</v>
      </c>
      <c r="I189" s="189"/>
      <c r="J189" s="190">
        <f t="shared" si="40"/>
        <v>0</v>
      </c>
      <c r="K189" s="191"/>
      <c r="L189" s="36"/>
      <c r="M189" s="192" t="s">
        <v>1</v>
      </c>
      <c r="N189" s="193" t="s">
        <v>44</v>
      </c>
      <c r="O189" s="68"/>
      <c r="P189" s="194">
        <f t="shared" si="41"/>
        <v>0</v>
      </c>
      <c r="Q189" s="194">
        <v>0.00524</v>
      </c>
      <c r="R189" s="194">
        <f t="shared" si="42"/>
        <v>0.00524</v>
      </c>
      <c r="S189" s="194">
        <v>0</v>
      </c>
      <c r="T189" s="195">
        <f t="shared" si="4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256</v>
      </c>
      <c r="AT189" s="196" t="s">
        <v>189</v>
      </c>
      <c r="AU189" s="196" t="s">
        <v>89</v>
      </c>
      <c r="AY189" s="14" t="s">
        <v>186</v>
      </c>
      <c r="BE189" s="197">
        <f t="shared" si="44"/>
        <v>0</v>
      </c>
      <c r="BF189" s="197">
        <f t="shared" si="45"/>
        <v>0</v>
      </c>
      <c r="BG189" s="197">
        <f t="shared" si="46"/>
        <v>0</v>
      </c>
      <c r="BH189" s="197">
        <f t="shared" si="47"/>
        <v>0</v>
      </c>
      <c r="BI189" s="197">
        <f t="shared" si="48"/>
        <v>0</v>
      </c>
      <c r="BJ189" s="14" t="s">
        <v>87</v>
      </c>
      <c r="BK189" s="197">
        <f t="shared" si="49"/>
        <v>0</v>
      </c>
      <c r="BL189" s="14" t="s">
        <v>256</v>
      </c>
      <c r="BM189" s="196" t="s">
        <v>372</v>
      </c>
    </row>
    <row r="190" spans="1:65" s="2" customFormat="1" ht="16.5" customHeight="1">
      <c r="A190" s="31"/>
      <c r="B190" s="32"/>
      <c r="C190" s="184" t="s">
        <v>368</v>
      </c>
      <c r="D190" s="184" t="s">
        <v>189</v>
      </c>
      <c r="E190" s="185" t="s">
        <v>374</v>
      </c>
      <c r="F190" s="186" t="s">
        <v>375</v>
      </c>
      <c r="G190" s="187" t="s">
        <v>192</v>
      </c>
      <c r="H190" s="188">
        <v>1</v>
      </c>
      <c r="I190" s="189"/>
      <c r="J190" s="190">
        <f t="shared" si="40"/>
        <v>0</v>
      </c>
      <c r="K190" s="191"/>
      <c r="L190" s="36"/>
      <c r="M190" s="192" t="s">
        <v>1</v>
      </c>
      <c r="N190" s="193" t="s">
        <v>44</v>
      </c>
      <c r="O190" s="68"/>
      <c r="P190" s="194">
        <f t="shared" si="41"/>
        <v>0</v>
      </c>
      <c r="Q190" s="194">
        <v>0.0012</v>
      </c>
      <c r="R190" s="194">
        <f t="shared" si="42"/>
        <v>0.0012</v>
      </c>
      <c r="S190" s="194">
        <v>0</v>
      </c>
      <c r="T190" s="195">
        <f t="shared" si="4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256</v>
      </c>
      <c r="AT190" s="196" t="s">
        <v>189</v>
      </c>
      <c r="AU190" s="196" t="s">
        <v>89</v>
      </c>
      <c r="AY190" s="14" t="s">
        <v>186</v>
      </c>
      <c r="BE190" s="197">
        <f t="shared" si="44"/>
        <v>0</v>
      </c>
      <c r="BF190" s="197">
        <f t="shared" si="45"/>
        <v>0</v>
      </c>
      <c r="BG190" s="197">
        <f t="shared" si="46"/>
        <v>0</v>
      </c>
      <c r="BH190" s="197">
        <f t="shared" si="47"/>
        <v>0</v>
      </c>
      <c r="BI190" s="197">
        <f t="shared" si="48"/>
        <v>0</v>
      </c>
      <c r="BJ190" s="14" t="s">
        <v>87</v>
      </c>
      <c r="BK190" s="197">
        <f t="shared" si="49"/>
        <v>0</v>
      </c>
      <c r="BL190" s="14" t="s">
        <v>256</v>
      </c>
      <c r="BM190" s="196" t="s">
        <v>376</v>
      </c>
    </row>
    <row r="191" spans="1:65" s="2" customFormat="1" ht="16.5" customHeight="1">
      <c r="A191" s="31"/>
      <c r="B191" s="32"/>
      <c r="C191" s="184" t="s">
        <v>373</v>
      </c>
      <c r="D191" s="184" t="s">
        <v>189</v>
      </c>
      <c r="E191" s="185" t="s">
        <v>378</v>
      </c>
      <c r="F191" s="186" t="s">
        <v>379</v>
      </c>
      <c r="G191" s="187" t="s">
        <v>308</v>
      </c>
      <c r="H191" s="188">
        <v>12</v>
      </c>
      <c r="I191" s="189"/>
      <c r="J191" s="190">
        <f t="shared" si="40"/>
        <v>0</v>
      </c>
      <c r="K191" s="191"/>
      <c r="L191" s="36"/>
      <c r="M191" s="192" t="s">
        <v>1</v>
      </c>
      <c r="N191" s="193" t="s">
        <v>44</v>
      </c>
      <c r="O191" s="68"/>
      <c r="P191" s="194">
        <f t="shared" si="41"/>
        <v>0</v>
      </c>
      <c r="Q191" s="194">
        <v>0.00084</v>
      </c>
      <c r="R191" s="194">
        <f t="shared" si="42"/>
        <v>0.01008</v>
      </c>
      <c r="S191" s="194">
        <v>0</v>
      </c>
      <c r="T191" s="195">
        <f t="shared" si="4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256</v>
      </c>
      <c r="AT191" s="196" t="s">
        <v>189</v>
      </c>
      <c r="AU191" s="196" t="s">
        <v>89</v>
      </c>
      <c r="AY191" s="14" t="s">
        <v>186</v>
      </c>
      <c r="BE191" s="197">
        <f t="shared" si="44"/>
        <v>0</v>
      </c>
      <c r="BF191" s="197">
        <f t="shared" si="45"/>
        <v>0</v>
      </c>
      <c r="BG191" s="197">
        <f t="shared" si="46"/>
        <v>0</v>
      </c>
      <c r="BH191" s="197">
        <f t="shared" si="47"/>
        <v>0</v>
      </c>
      <c r="BI191" s="197">
        <f t="shared" si="48"/>
        <v>0</v>
      </c>
      <c r="BJ191" s="14" t="s">
        <v>87</v>
      </c>
      <c r="BK191" s="197">
        <f t="shared" si="49"/>
        <v>0</v>
      </c>
      <c r="BL191" s="14" t="s">
        <v>256</v>
      </c>
      <c r="BM191" s="196" t="s">
        <v>380</v>
      </c>
    </row>
    <row r="192" spans="1:65" s="2" customFormat="1" ht="16.5" customHeight="1">
      <c r="A192" s="31"/>
      <c r="B192" s="32"/>
      <c r="C192" s="184" t="s">
        <v>377</v>
      </c>
      <c r="D192" s="184" t="s">
        <v>189</v>
      </c>
      <c r="E192" s="185" t="s">
        <v>390</v>
      </c>
      <c r="F192" s="186" t="s">
        <v>391</v>
      </c>
      <c r="G192" s="187" t="s">
        <v>192</v>
      </c>
      <c r="H192" s="188">
        <v>2</v>
      </c>
      <c r="I192" s="189"/>
      <c r="J192" s="190">
        <f t="shared" si="40"/>
        <v>0</v>
      </c>
      <c r="K192" s="191"/>
      <c r="L192" s="36"/>
      <c r="M192" s="192" t="s">
        <v>1</v>
      </c>
      <c r="N192" s="193" t="s">
        <v>44</v>
      </c>
      <c r="O192" s="68"/>
      <c r="P192" s="194">
        <f t="shared" si="41"/>
        <v>0</v>
      </c>
      <c r="Q192" s="194">
        <v>8E-05</v>
      </c>
      <c r="R192" s="194">
        <f t="shared" si="42"/>
        <v>0.00016</v>
      </c>
      <c r="S192" s="194">
        <v>0</v>
      </c>
      <c r="T192" s="195">
        <f t="shared" si="4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256</v>
      </c>
      <c r="AT192" s="196" t="s">
        <v>189</v>
      </c>
      <c r="AU192" s="196" t="s">
        <v>89</v>
      </c>
      <c r="AY192" s="14" t="s">
        <v>186</v>
      </c>
      <c r="BE192" s="197">
        <f t="shared" si="44"/>
        <v>0</v>
      </c>
      <c r="BF192" s="197">
        <f t="shared" si="45"/>
        <v>0</v>
      </c>
      <c r="BG192" s="197">
        <f t="shared" si="46"/>
        <v>0</v>
      </c>
      <c r="BH192" s="197">
        <f t="shared" si="47"/>
        <v>0</v>
      </c>
      <c r="BI192" s="197">
        <f t="shared" si="48"/>
        <v>0</v>
      </c>
      <c r="BJ192" s="14" t="s">
        <v>87</v>
      </c>
      <c r="BK192" s="197">
        <f t="shared" si="49"/>
        <v>0</v>
      </c>
      <c r="BL192" s="14" t="s">
        <v>256</v>
      </c>
      <c r="BM192" s="196" t="s">
        <v>392</v>
      </c>
    </row>
    <row r="193" spans="1:65" s="2" customFormat="1" ht="21.75" customHeight="1">
      <c r="A193" s="31"/>
      <c r="B193" s="32"/>
      <c r="C193" s="184" t="s">
        <v>381</v>
      </c>
      <c r="D193" s="184" t="s">
        <v>189</v>
      </c>
      <c r="E193" s="185" t="s">
        <v>394</v>
      </c>
      <c r="F193" s="186" t="s">
        <v>395</v>
      </c>
      <c r="G193" s="187" t="s">
        <v>308</v>
      </c>
      <c r="H193" s="188">
        <v>12</v>
      </c>
      <c r="I193" s="189"/>
      <c r="J193" s="190">
        <f t="shared" si="40"/>
        <v>0</v>
      </c>
      <c r="K193" s="191"/>
      <c r="L193" s="36"/>
      <c r="M193" s="192" t="s">
        <v>1</v>
      </c>
      <c r="N193" s="193" t="s">
        <v>44</v>
      </c>
      <c r="O193" s="68"/>
      <c r="P193" s="194">
        <f t="shared" si="41"/>
        <v>0</v>
      </c>
      <c r="Q193" s="194">
        <v>5E-05</v>
      </c>
      <c r="R193" s="194">
        <f t="shared" si="42"/>
        <v>0.0006000000000000001</v>
      </c>
      <c r="S193" s="194">
        <v>0</v>
      </c>
      <c r="T193" s="195">
        <f t="shared" si="4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256</v>
      </c>
      <c r="AT193" s="196" t="s">
        <v>189</v>
      </c>
      <c r="AU193" s="196" t="s">
        <v>89</v>
      </c>
      <c r="AY193" s="14" t="s">
        <v>186</v>
      </c>
      <c r="BE193" s="197">
        <f t="shared" si="44"/>
        <v>0</v>
      </c>
      <c r="BF193" s="197">
        <f t="shared" si="45"/>
        <v>0</v>
      </c>
      <c r="BG193" s="197">
        <f t="shared" si="46"/>
        <v>0</v>
      </c>
      <c r="BH193" s="197">
        <f t="shared" si="47"/>
        <v>0</v>
      </c>
      <c r="BI193" s="197">
        <f t="shared" si="48"/>
        <v>0</v>
      </c>
      <c r="BJ193" s="14" t="s">
        <v>87</v>
      </c>
      <c r="BK193" s="197">
        <f t="shared" si="49"/>
        <v>0</v>
      </c>
      <c r="BL193" s="14" t="s">
        <v>256</v>
      </c>
      <c r="BM193" s="196" t="s">
        <v>396</v>
      </c>
    </row>
    <row r="194" spans="1:65" s="2" customFormat="1" ht="16.5" customHeight="1">
      <c r="A194" s="31"/>
      <c r="B194" s="32"/>
      <c r="C194" s="184" t="s">
        <v>385</v>
      </c>
      <c r="D194" s="184" t="s">
        <v>189</v>
      </c>
      <c r="E194" s="185" t="s">
        <v>402</v>
      </c>
      <c r="F194" s="186" t="s">
        <v>403</v>
      </c>
      <c r="G194" s="187" t="s">
        <v>192</v>
      </c>
      <c r="H194" s="188">
        <v>2</v>
      </c>
      <c r="I194" s="189"/>
      <c r="J194" s="190">
        <f t="shared" si="40"/>
        <v>0</v>
      </c>
      <c r="K194" s="191"/>
      <c r="L194" s="36"/>
      <c r="M194" s="192" t="s">
        <v>1</v>
      </c>
      <c r="N194" s="193" t="s">
        <v>44</v>
      </c>
      <c r="O194" s="68"/>
      <c r="P194" s="194">
        <f t="shared" si="41"/>
        <v>0</v>
      </c>
      <c r="Q194" s="194">
        <v>0</v>
      </c>
      <c r="R194" s="194">
        <f t="shared" si="42"/>
        <v>0</v>
      </c>
      <c r="S194" s="194">
        <v>0</v>
      </c>
      <c r="T194" s="195">
        <f t="shared" si="4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256</v>
      </c>
      <c r="AT194" s="196" t="s">
        <v>189</v>
      </c>
      <c r="AU194" s="196" t="s">
        <v>89</v>
      </c>
      <c r="AY194" s="14" t="s">
        <v>186</v>
      </c>
      <c r="BE194" s="197">
        <f t="shared" si="44"/>
        <v>0</v>
      </c>
      <c r="BF194" s="197">
        <f t="shared" si="45"/>
        <v>0</v>
      </c>
      <c r="BG194" s="197">
        <f t="shared" si="46"/>
        <v>0</v>
      </c>
      <c r="BH194" s="197">
        <f t="shared" si="47"/>
        <v>0</v>
      </c>
      <c r="BI194" s="197">
        <f t="shared" si="48"/>
        <v>0</v>
      </c>
      <c r="BJ194" s="14" t="s">
        <v>87</v>
      </c>
      <c r="BK194" s="197">
        <f t="shared" si="49"/>
        <v>0</v>
      </c>
      <c r="BL194" s="14" t="s">
        <v>256</v>
      </c>
      <c r="BM194" s="196" t="s">
        <v>404</v>
      </c>
    </row>
    <row r="195" spans="1:65" s="2" customFormat="1" ht="16.5" customHeight="1">
      <c r="A195" s="31"/>
      <c r="B195" s="32"/>
      <c r="C195" s="184" t="s">
        <v>389</v>
      </c>
      <c r="D195" s="184" t="s">
        <v>189</v>
      </c>
      <c r="E195" s="185" t="s">
        <v>406</v>
      </c>
      <c r="F195" s="186" t="s">
        <v>407</v>
      </c>
      <c r="G195" s="187" t="s">
        <v>192</v>
      </c>
      <c r="H195" s="188">
        <v>1</v>
      </c>
      <c r="I195" s="189"/>
      <c r="J195" s="190">
        <f t="shared" si="40"/>
        <v>0</v>
      </c>
      <c r="K195" s="191"/>
      <c r="L195" s="36"/>
      <c r="M195" s="192" t="s">
        <v>1</v>
      </c>
      <c r="N195" s="193" t="s">
        <v>44</v>
      </c>
      <c r="O195" s="68"/>
      <c r="P195" s="194">
        <f t="shared" si="41"/>
        <v>0</v>
      </c>
      <c r="Q195" s="194">
        <v>0</v>
      </c>
      <c r="R195" s="194">
        <f t="shared" si="42"/>
        <v>0</v>
      </c>
      <c r="S195" s="194">
        <v>0</v>
      </c>
      <c r="T195" s="195">
        <f t="shared" si="4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256</v>
      </c>
      <c r="AT195" s="196" t="s">
        <v>189</v>
      </c>
      <c r="AU195" s="196" t="s">
        <v>89</v>
      </c>
      <c r="AY195" s="14" t="s">
        <v>186</v>
      </c>
      <c r="BE195" s="197">
        <f t="shared" si="44"/>
        <v>0</v>
      </c>
      <c r="BF195" s="197">
        <f t="shared" si="45"/>
        <v>0</v>
      </c>
      <c r="BG195" s="197">
        <f t="shared" si="46"/>
        <v>0</v>
      </c>
      <c r="BH195" s="197">
        <f t="shared" si="47"/>
        <v>0</v>
      </c>
      <c r="BI195" s="197">
        <f t="shared" si="48"/>
        <v>0</v>
      </c>
      <c r="BJ195" s="14" t="s">
        <v>87</v>
      </c>
      <c r="BK195" s="197">
        <f t="shared" si="49"/>
        <v>0</v>
      </c>
      <c r="BL195" s="14" t="s">
        <v>256</v>
      </c>
      <c r="BM195" s="196" t="s">
        <v>408</v>
      </c>
    </row>
    <row r="196" spans="1:65" s="2" customFormat="1" ht="16.5" customHeight="1">
      <c r="A196" s="31"/>
      <c r="B196" s="32"/>
      <c r="C196" s="184" t="s">
        <v>393</v>
      </c>
      <c r="D196" s="184" t="s">
        <v>189</v>
      </c>
      <c r="E196" s="185" t="s">
        <v>410</v>
      </c>
      <c r="F196" s="186" t="s">
        <v>411</v>
      </c>
      <c r="G196" s="187" t="s">
        <v>192</v>
      </c>
      <c r="H196" s="188">
        <v>2</v>
      </c>
      <c r="I196" s="189"/>
      <c r="J196" s="190">
        <f t="shared" si="40"/>
        <v>0</v>
      </c>
      <c r="K196" s="191"/>
      <c r="L196" s="36"/>
      <c r="M196" s="192" t="s">
        <v>1</v>
      </c>
      <c r="N196" s="193" t="s">
        <v>44</v>
      </c>
      <c r="O196" s="68"/>
      <c r="P196" s="194">
        <f t="shared" si="41"/>
        <v>0</v>
      </c>
      <c r="Q196" s="194">
        <v>0.00017</v>
      </c>
      <c r="R196" s="194">
        <f t="shared" si="42"/>
        <v>0.00034</v>
      </c>
      <c r="S196" s="194">
        <v>0</v>
      </c>
      <c r="T196" s="195">
        <f t="shared" si="4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256</v>
      </c>
      <c r="AT196" s="196" t="s">
        <v>189</v>
      </c>
      <c r="AU196" s="196" t="s">
        <v>89</v>
      </c>
      <c r="AY196" s="14" t="s">
        <v>186</v>
      </c>
      <c r="BE196" s="197">
        <f t="shared" si="44"/>
        <v>0</v>
      </c>
      <c r="BF196" s="197">
        <f t="shared" si="45"/>
        <v>0</v>
      </c>
      <c r="BG196" s="197">
        <f t="shared" si="46"/>
        <v>0</v>
      </c>
      <c r="BH196" s="197">
        <f t="shared" si="47"/>
        <v>0</v>
      </c>
      <c r="BI196" s="197">
        <f t="shared" si="48"/>
        <v>0</v>
      </c>
      <c r="BJ196" s="14" t="s">
        <v>87</v>
      </c>
      <c r="BK196" s="197">
        <f t="shared" si="49"/>
        <v>0</v>
      </c>
      <c r="BL196" s="14" t="s">
        <v>256</v>
      </c>
      <c r="BM196" s="196" t="s">
        <v>412</v>
      </c>
    </row>
    <row r="197" spans="1:65" s="2" customFormat="1" ht="16.5" customHeight="1">
      <c r="A197" s="31"/>
      <c r="B197" s="32"/>
      <c r="C197" s="184" t="s">
        <v>397</v>
      </c>
      <c r="D197" s="184" t="s">
        <v>189</v>
      </c>
      <c r="E197" s="185" t="s">
        <v>414</v>
      </c>
      <c r="F197" s="186" t="s">
        <v>415</v>
      </c>
      <c r="G197" s="187" t="s">
        <v>192</v>
      </c>
      <c r="H197" s="188">
        <v>1</v>
      </c>
      <c r="I197" s="189"/>
      <c r="J197" s="190">
        <f t="shared" si="40"/>
        <v>0</v>
      </c>
      <c r="K197" s="191"/>
      <c r="L197" s="36"/>
      <c r="M197" s="192" t="s">
        <v>1</v>
      </c>
      <c r="N197" s="193" t="s">
        <v>44</v>
      </c>
      <c r="O197" s="68"/>
      <c r="P197" s="194">
        <f t="shared" si="41"/>
        <v>0</v>
      </c>
      <c r="Q197" s="194">
        <v>0</v>
      </c>
      <c r="R197" s="194">
        <f t="shared" si="42"/>
        <v>0</v>
      </c>
      <c r="S197" s="194">
        <v>0.00053</v>
      </c>
      <c r="T197" s="195">
        <f t="shared" si="43"/>
        <v>0.00053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256</v>
      </c>
      <c r="AT197" s="196" t="s">
        <v>189</v>
      </c>
      <c r="AU197" s="196" t="s">
        <v>89</v>
      </c>
      <c r="AY197" s="14" t="s">
        <v>186</v>
      </c>
      <c r="BE197" s="197">
        <f t="shared" si="44"/>
        <v>0</v>
      </c>
      <c r="BF197" s="197">
        <f t="shared" si="45"/>
        <v>0</v>
      </c>
      <c r="BG197" s="197">
        <f t="shared" si="46"/>
        <v>0</v>
      </c>
      <c r="BH197" s="197">
        <f t="shared" si="47"/>
        <v>0</v>
      </c>
      <c r="BI197" s="197">
        <f t="shared" si="48"/>
        <v>0</v>
      </c>
      <c r="BJ197" s="14" t="s">
        <v>87</v>
      </c>
      <c r="BK197" s="197">
        <f t="shared" si="49"/>
        <v>0</v>
      </c>
      <c r="BL197" s="14" t="s">
        <v>256</v>
      </c>
      <c r="BM197" s="196" t="s">
        <v>416</v>
      </c>
    </row>
    <row r="198" spans="1:65" s="2" customFormat="1" ht="16.5" customHeight="1">
      <c r="A198" s="31"/>
      <c r="B198" s="32"/>
      <c r="C198" s="184" t="s">
        <v>401</v>
      </c>
      <c r="D198" s="184" t="s">
        <v>189</v>
      </c>
      <c r="E198" s="185" t="s">
        <v>422</v>
      </c>
      <c r="F198" s="186" t="s">
        <v>423</v>
      </c>
      <c r="G198" s="187" t="s">
        <v>308</v>
      </c>
      <c r="H198" s="188">
        <v>12</v>
      </c>
      <c r="I198" s="189"/>
      <c r="J198" s="190">
        <f t="shared" si="40"/>
        <v>0</v>
      </c>
      <c r="K198" s="191"/>
      <c r="L198" s="36"/>
      <c r="M198" s="192" t="s">
        <v>1</v>
      </c>
      <c r="N198" s="193" t="s">
        <v>44</v>
      </c>
      <c r="O198" s="68"/>
      <c r="P198" s="194">
        <f t="shared" si="41"/>
        <v>0</v>
      </c>
      <c r="Q198" s="194">
        <v>0.00019</v>
      </c>
      <c r="R198" s="194">
        <f t="shared" si="42"/>
        <v>0.00228</v>
      </c>
      <c r="S198" s="194">
        <v>0</v>
      </c>
      <c r="T198" s="195">
        <f t="shared" si="4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256</v>
      </c>
      <c r="AT198" s="196" t="s">
        <v>189</v>
      </c>
      <c r="AU198" s="196" t="s">
        <v>89</v>
      </c>
      <c r="AY198" s="14" t="s">
        <v>186</v>
      </c>
      <c r="BE198" s="197">
        <f t="shared" si="44"/>
        <v>0</v>
      </c>
      <c r="BF198" s="197">
        <f t="shared" si="45"/>
        <v>0</v>
      </c>
      <c r="BG198" s="197">
        <f t="shared" si="46"/>
        <v>0</v>
      </c>
      <c r="BH198" s="197">
        <f t="shared" si="47"/>
        <v>0</v>
      </c>
      <c r="BI198" s="197">
        <f t="shared" si="48"/>
        <v>0</v>
      </c>
      <c r="BJ198" s="14" t="s">
        <v>87</v>
      </c>
      <c r="BK198" s="197">
        <f t="shared" si="49"/>
        <v>0</v>
      </c>
      <c r="BL198" s="14" t="s">
        <v>256</v>
      </c>
      <c r="BM198" s="196" t="s">
        <v>424</v>
      </c>
    </row>
    <row r="199" spans="1:65" s="2" customFormat="1" ht="16.5" customHeight="1">
      <c r="A199" s="31"/>
      <c r="B199" s="32"/>
      <c r="C199" s="184" t="s">
        <v>405</v>
      </c>
      <c r="D199" s="184" t="s">
        <v>189</v>
      </c>
      <c r="E199" s="185" t="s">
        <v>426</v>
      </c>
      <c r="F199" s="186" t="s">
        <v>427</v>
      </c>
      <c r="G199" s="187" t="s">
        <v>308</v>
      </c>
      <c r="H199" s="188">
        <v>12</v>
      </c>
      <c r="I199" s="189"/>
      <c r="J199" s="190">
        <f t="shared" si="40"/>
        <v>0</v>
      </c>
      <c r="K199" s="191"/>
      <c r="L199" s="36"/>
      <c r="M199" s="192" t="s">
        <v>1</v>
      </c>
      <c r="N199" s="193" t="s">
        <v>44</v>
      </c>
      <c r="O199" s="68"/>
      <c r="P199" s="194">
        <f t="shared" si="41"/>
        <v>0</v>
      </c>
      <c r="Q199" s="194">
        <v>1E-05</v>
      </c>
      <c r="R199" s="194">
        <f t="shared" si="42"/>
        <v>0.00012000000000000002</v>
      </c>
      <c r="S199" s="194">
        <v>0</v>
      </c>
      <c r="T199" s="195">
        <f t="shared" si="4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256</v>
      </c>
      <c r="AT199" s="196" t="s">
        <v>189</v>
      </c>
      <c r="AU199" s="196" t="s">
        <v>89</v>
      </c>
      <c r="AY199" s="14" t="s">
        <v>186</v>
      </c>
      <c r="BE199" s="197">
        <f t="shared" si="44"/>
        <v>0</v>
      </c>
      <c r="BF199" s="197">
        <f t="shared" si="45"/>
        <v>0</v>
      </c>
      <c r="BG199" s="197">
        <f t="shared" si="46"/>
        <v>0</v>
      </c>
      <c r="BH199" s="197">
        <f t="shared" si="47"/>
        <v>0</v>
      </c>
      <c r="BI199" s="197">
        <f t="shared" si="48"/>
        <v>0</v>
      </c>
      <c r="BJ199" s="14" t="s">
        <v>87</v>
      </c>
      <c r="BK199" s="197">
        <f t="shared" si="49"/>
        <v>0</v>
      </c>
      <c r="BL199" s="14" t="s">
        <v>256</v>
      </c>
      <c r="BM199" s="196" t="s">
        <v>428</v>
      </c>
    </row>
    <row r="200" spans="1:65" s="2" customFormat="1" ht="16.5" customHeight="1">
      <c r="A200" s="31"/>
      <c r="B200" s="32"/>
      <c r="C200" s="184" t="s">
        <v>409</v>
      </c>
      <c r="D200" s="184" t="s">
        <v>189</v>
      </c>
      <c r="E200" s="185" t="s">
        <v>430</v>
      </c>
      <c r="F200" s="186" t="s">
        <v>431</v>
      </c>
      <c r="G200" s="187" t="s">
        <v>270</v>
      </c>
      <c r="H200" s="188">
        <v>0.02</v>
      </c>
      <c r="I200" s="189"/>
      <c r="J200" s="190">
        <f t="shared" si="40"/>
        <v>0</v>
      </c>
      <c r="K200" s="191"/>
      <c r="L200" s="36"/>
      <c r="M200" s="192" t="s">
        <v>1</v>
      </c>
      <c r="N200" s="193" t="s">
        <v>44</v>
      </c>
      <c r="O200" s="68"/>
      <c r="P200" s="194">
        <f t="shared" si="41"/>
        <v>0</v>
      </c>
      <c r="Q200" s="194">
        <v>0</v>
      </c>
      <c r="R200" s="194">
        <f t="shared" si="42"/>
        <v>0</v>
      </c>
      <c r="S200" s="194">
        <v>0</v>
      </c>
      <c r="T200" s="195">
        <f t="shared" si="4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256</v>
      </c>
      <c r="AT200" s="196" t="s">
        <v>189</v>
      </c>
      <c r="AU200" s="196" t="s">
        <v>89</v>
      </c>
      <c r="AY200" s="14" t="s">
        <v>186</v>
      </c>
      <c r="BE200" s="197">
        <f t="shared" si="44"/>
        <v>0</v>
      </c>
      <c r="BF200" s="197">
        <f t="shared" si="45"/>
        <v>0</v>
      </c>
      <c r="BG200" s="197">
        <f t="shared" si="46"/>
        <v>0</v>
      </c>
      <c r="BH200" s="197">
        <f t="shared" si="47"/>
        <v>0</v>
      </c>
      <c r="BI200" s="197">
        <f t="shared" si="48"/>
        <v>0</v>
      </c>
      <c r="BJ200" s="14" t="s">
        <v>87</v>
      </c>
      <c r="BK200" s="197">
        <f t="shared" si="49"/>
        <v>0</v>
      </c>
      <c r="BL200" s="14" t="s">
        <v>256</v>
      </c>
      <c r="BM200" s="196" t="s">
        <v>432</v>
      </c>
    </row>
    <row r="201" spans="1:65" s="2" customFormat="1" ht="16.5" customHeight="1">
      <c r="A201" s="31"/>
      <c r="B201" s="32"/>
      <c r="C201" s="184" t="s">
        <v>413</v>
      </c>
      <c r="D201" s="184" t="s">
        <v>189</v>
      </c>
      <c r="E201" s="185" t="s">
        <v>434</v>
      </c>
      <c r="F201" s="186" t="s">
        <v>435</v>
      </c>
      <c r="G201" s="187" t="s">
        <v>270</v>
      </c>
      <c r="H201" s="188">
        <v>0.02</v>
      </c>
      <c r="I201" s="189"/>
      <c r="J201" s="190">
        <f t="shared" si="40"/>
        <v>0</v>
      </c>
      <c r="K201" s="191"/>
      <c r="L201" s="36"/>
      <c r="M201" s="192" t="s">
        <v>1</v>
      </c>
      <c r="N201" s="193" t="s">
        <v>44</v>
      </c>
      <c r="O201" s="68"/>
      <c r="P201" s="194">
        <f t="shared" si="41"/>
        <v>0</v>
      </c>
      <c r="Q201" s="194">
        <v>0</v>
      </c>
      <c r="R201" s="194">
        <f t="shared" si="42"/>
        <v>0</v>
      </c>
      <c r="S201" s="194">
        <v>0</v>
      </c>
      <c r="T201" s="195">
        <f t="shared" si="4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256</v>
      </c>
      <c r="AT201" s="196" t="s">
        <v>189</v>
      </c>
      <c r="AU201" s="196" t="s">
        <v>89</v>
      </c>
      <c r="AY201" s="14" t="s">
        <v>186</v>
      </c>
      <c r="BE201" s="197">
        <f t="shared" si="44"/>
        <v>0</v>
      </c>
      <c r="BF201" s="197">
        <f t="shared" si="45"/>
        <v>0</v>
      </c>
      <c r="BG201" s="197">
        <f t="shared" si="46"/>
        <v>0</v>
      </c>
      <c r="BH201" s="197">
        <f t="shared" si="47"/>
        <v>0</v>
      </c>
      <c r="BI201" s="197">
        <f t="shared" si="48"/>
        <v>0</v>
      </c>
      <c r="BJ201" s="14" t="s">
        <v>87</v>
      </c>
      <c r="BK201" s="197">
        <f t="shared" si="49"/>
        <v>0</v>
      </c>
      <c r="BL201" s="14" t="s">
        <v>256</v>
      </c>
      <c r="BM201" s="196" t="s">
        <v>436</v>
      </c>
    </row>
    <row r="202" spans="1:65" s="2" customFormat="1" ht="16.5" customHeight="1">
      <c r="A202" s="31"/>
      <c r="B202" s="32"/>
      <c r="C202" s="184" t="s">
        <v>417</v>
      </c>
      <c r="D202" s="184" t="s">
        <v>189</v>
      </c>
      <c r="E202" s="185" t="s">
        <v>438</v>
      </c>
      <c r="F202" s="186" t="s">
        <v>439</v>
      </c>
      <c r="G202" s="187" t="s">
        <v>270</v>
      </c>
      <c r="H202" s="188">
        <v>0.02</v>
      </c>
      <c r="I202" s="189"/>
      <c r="J202" s="190">
        <f t="shared" si="40"/>
        <v>0</v>
      </c>
      <c r="K202" s="191"/>
      <c r="L202" s="36"/>
      <c r="M202" s="192" t="s">
        <v>1</v>
      </c>
      <c r="N202" s="193" t="s">
        <v>44</v>
      </c>
      <c r="O202" s="68"/>
      <c r="P202" s="194">
        <f t="shared" si="41"/>
        <v>0</v>
      </c>
      <c r="Q202" s="194">
        <v>0</v>
      </c>
      <c r="R202" s="194">
        <f t="shared" si="42"/>
        <v>0</v>
      </c>
      <c r="S202" s="194">
        <v>0</v>
      </c>
      <c r="T202" s="195">
        <f t="shared" si="4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256</v>
      </c>
      <c r="AT202" s="196" t="s">
        <v>189</v>
      </c>
      <c r="AU202" s="196" t="s">
        <v>89</v>
      </c>
      <c r="AY202" s="14" t="s">
        <v>186</v>
      </c>
      <c r="BE202" s="197">
        <f t="shared" si="44"/>
        <v>0</v>
      </c>
      <c r="BF202" s="197">
        <f t="shared" si="45"/>
        <v>0</v>
      </c>
      <c r="BG202" s="197">
        <f t="shared" si="46"/>
        <v>0</v>
      </c>
      <c r="BH202" s="197">
        <f t="shared" si="47"/>
        <v>0</v>
      </c>
      <c r="BI202" s="197">
        <f t="shared" si="48"/>
        <v>0</v>
      </c>
      <c r="BJ202" s="14" t="s">
        <v>87</v>
      </c>
      <c r="BK202" s="197">
        <f t="shared" si="49"/>
        <v>0</v>
      </c>
      <c r="BL202" s="14" t="s">
        <v>256</v>
      </c>
      <c r="BM202" s="196" t="s">
        <v>440</v>
      </c>
    </row>
    <row r="203" spans="2:63" s="12" customFormat="1" ht="22.9" customHeight="1">
      <c r="B203" s="168"/>
      <c r="C203" s="169"/>
      <c r="D203" s="170" t="s">
        <v>78</v>
      </c>
      <c r="E203" s="182" t="s">
        <v>441</v>
      </c>
      <c r="F203" s="182" t="s">
        <v>442</v>
      </c>
      <c r="G203" s="169"/>
      <c r="H203" s="169"/>
      <c r="I203" s="172"/>
      <c r="J203" s="183">
        <f>BK203</f>
        <v>0</v>
      </c>
      <c r="K203" s="169"/>
      <c r="L203" s="174"/>
      <c r="M203" s="175"/>
      <c r="N203" s="176"/>
      <c r="O203" s="176"/>
      <c r="P203" s="177">
        <f>SUM(P204:P210)</f>
        <v>0</v>
      </c>
      <c r="Q203" s="176"/>
      <c r="R203" s="177">
        <f>SUM(R204:R210)</f>
        <v>0.001</v>
      </c>
      <c r="S203" s="176"/>
      <c r="T203" s="178">
        <f>SUM(T204:T210)</f>
        <v>0.00398</v>
      </c>
      <c r="AR203" s="179" t="s">
        <v>89</v>
      </c>
      <c r="AT203" s="180" t="s">
        <v>78</v>
      </c>
      <c r="AU203" s="180" t="s">
        <v>87</v>
      </c>
      <c r="AY203" s="179" t="s">
        <v>186</v>
      </c>
      <c r="BK203" s="181">
        <f>SUM(BK204:BK210)</f>
        <v>0</v>
      </c>
    </row>
    <row r="204" spans="1:65" s="2" customFormat="1" ht="16.5" customHeight="1">
      <c r="A204" s="31"/>
      <c r="B204" s="32"/>
      <c r="C204" s="184" t="s">
        <v>421</v>
      </c>
      <c r="D204" s="184" t="s">
        <v>189</v>
      </c>
      <c r="E204" s="185" t="s">
        <v>453</v>
      </c>
      <c r="F204" s="186" t="s">
        <v>454</v>
      </c>
      <c r="G204" s="187" t="s">
        <v>371</v>
      </c>
      <c r="H204" s="188">
        <v>1</v>
      </c>
      <c r="I204" s="189"/>
      <c r="J204" s="190">
        <f aca="true" t="shared" si="50" ref="J204:J210">ROUND(I204*H204,1)</f>
        <v>0</v>
      </c>
      <c r="K204" s="191"/>
      <c r="L204" s="36"/>
      <c r="M204" s="192" t="s">
        <v>1</v>
      </c>
      <c r="N204" s="193" t="s">
        <v>44</v>
      </c>
      <c r="O204" s="68"/>
      <c r="P204" s="194">
        <f aca="true" t="shared" si="51" ref="P204:P210">O204*H204</f>
        <v>0</v>
      </c>
      <c r="Q204" s="194">
        <v>0.00052</v>
      </c>
      <c r="R204" s="194">
        <f aca="true" t="shared" si="52" ref="R204:R210">Q204*H204</f>
        <v>0.00052</v>
      </c>
      <c r="S204" s="194">
        <v>0</v>
      </c>
      <c r="T204" s="195">
        <f aca="true" t="shared" si="53" ref="T204:T210"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256</v>
      </c>
      <c r="AT204" s="196" t="s">
        <v>189</v>
      </c>
      <c r="AU204" s="196" t="s">
        <v>89</v>
      </c>
      <c r="AY204" s="14" t="s">
        <v>186</v>
      </c>
      <c r="BE204" s="197">
        <f aca="true" t="shared" si="54" ref="BE204:BE210">IF(N204="základní",J204,0)</f>
        <v>0</v>
      </c>
      <c r="BF204" s="197">
        <f aca="true" t="shared" si="55" ref="BF204:BF210">IF(N204="snížená",J204,0)</f>
        <v>0</v>
      </c>
      <c r="BG204" s="197">
        <f aca="true" t="shared" si="56" ref="BG204:BG210">IF(N204="zákl. přenesená",J204,0)</f>
        <v>0</v>
      </c>
      <c r="BH204" s="197">
        <f aca="true" t="shared" si="57" ref="BH204:BH210">IF(N204="sníž. přenesená",J204,0)</f>
        <v>0</v>
      </c>
      <c r="BI204" s="197">
        <f aca="true" t="shared" si="58" ref="BI204:BI210">IF(N204="nulová",J204,0)</f>
        <v>0</v>
      </c>
      <c r="BJ204" s="14" t="s">
        <v>87</v>
      </c>
      <c r="BK204" s="197">
        <f aca="true" t="shared" si="59" ref="BK204:BK210">ROUND(I204*H204,1)</f>
        <v>0</v>
      </c>
      <c r="BL204" s="14" t="s">
        <v>256</v>
      </c>
      <c r="BM204" s="196" t="s">
        <v>1137</v>
      </c>
    </row>
    <row r="205" spans="1:65" s="2" customFormat="1" ht="16.5" customHeight="1">
      <c r="A205" s="31"/>
      <c r="B205" s="32"/>
      <c r="C205" s="184" t="s">
        <v>425</v>
      </c>
      <c r="D205" s="184" t="s">
        <v>189</v>
      </c>
      <c r="E205" s="185" t="s">
        <v>467</v>
      </c>
      <c r="F205" s="186" t="s">
        <v>468</v>
      </c>
      <c r="G205" s="187" t="s">
        <v>371</v>
      </c>
      <c r="H205" s="188">
        <v>2</v>
      </c>
      <c r="I205" s="189"/>
      <c r="J205" s="190">
        <f t="shared" si="50"/>
        <v>0</v>
      </c>
      <c r="K205" s="191"/>
      <c r="L205" s="36"/>
      <c r="M205" s="192" t="s">
        <v>1</v>
      </c>
      <c r="N205" s="193" t="s">
        <v>44</v>
      </c>
      <c r="O205" s="68"/>
      <c r="P205" s="194">
        <f t="shared" si="51"/>
        <v>0</v>
      </c>
      <c r="Q205" s="194">
        <v>0.00024</v>
      </c>
      <c r="R205" s="194">
        <f t="shared" si="52"/>
        <v>0.00048</v>
      </c>
      <c r="S205" s="194">
        <v>0</v>
      </c>
      <c r="T205" s="195">
        <f t="shared" si="5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256</v>
      </c>
      <c r="AT205" s="196" t="s">
        <v>189</v>
      </c>
      <c r="AU205" s="196" t="s">
        <v>89</v>
      </c>
      <c r="AY205" s="14" t="s">
        <v>186</v>
      </c>
      <c r="BE205" s="197">
        <f t="shared" si="54"/>
        <v>0</v>
      </c>
      <c r="BF205" s="197">
        <f t="shared" si="55"/>
        <v>0</v>
      </c>
      <c r="BG205" s="197">
        <f t="shared" si="56"/>
        <v>0</v>
      </c>
      <c r="BH205" s="197">
        <f t="shared" si="57"/>
        <v>0</v>
      </c>
      <c r="BI205" s="197">
        <f t="shared" si="58"/>
        <v>0</v>
      </c>
      <c r="BJ205" s="14" t="s">
        <v>87</v>
      </c>
      <c r="BK205" s="197">
        <f t="shared" si="59"/>
        <v>0</v>
      </c>
      <c r="BL205" s="14" t="s">
        <v>256</v>
      </c>
      <c r="BM205" s="196" t="s">
        <v>469</v>
      </c>
    </row>
    <row r="206" spans="1:65" s="2" customFormat="1" ht="16.5" customHeight="1">
      <c r="A206" s="31"/>
      <c r="B206" s="32"/>
      <c r="C206" s="184" t="s">
        <v>429</v>
      </c>
      <c r="D206" s="184" t="s">
        <v>189</v>
      </c>
      <c r="E206" s="185" t="s">
        <v>471</v>
      </c>
      <c r="F206" s="186" t="s">
        <v>472</v>
      </c>
      <c r="G206" s="187" t="s">
        <v>371</v>
      </c>
      <c r="H206" s="188">
        <v>2</v>
      </c>
      <c r="I206" s="189"/>
      <c r="J206" s="190">
        <f t="shared" si="50"/>
        <v>0</v>
      </c>
      <c r="K206" s="191"/>
      <c r="L206" s="36"/>
      <c r="M206" s="192" t="s">
        <v>1</v>
      </c>
      <c r="N206" s="193" t="s">
        <v>44</v>
      </c>
      <c r="O206" s="68"/>
      <c r="P206" s="194">
        <f t="shared" si="51"/>
        <v>0</v>
      </c>
      <c r="Q206" s="194">
        <v>0</v>
      </c>
      <c r="R206" s="194">
        <f t="shared" si="52"/>
        <v>0</v>
      </c>
      <c r="S206" s="194">
        <v>0.00156</v>
      </c>
      <c r="T206" s="195">
        <f t="shared" si="53"/>
        <v>0.00312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256</v>
      </c>
      <c r="AT206" s="196" t="s">
        <v>189</v>
      </c>
      <c r="AU206" s="196" t="s">
        <v>89</v>
      </c>
      <c r="AY206" s="14" t="s">
        <v>186</v>
      </c>
      <c r="BE206" s="197">
        <f t="shared" si="54"/>
        <v>0</v>
      </c>
      <c r="BF206" s="197">
        <f t="shared" si="55"/>
        <v>0</v>
      </c>
      <c r="BG206" s="197">
        <f t="shared" si="56"/>
        <v>0</v>
      </c>
      <c r="BH206" s="197">
        <f t="shared" si="57"/>
        <v>0</v>
      </c>
      <c r="BI206" s="197">
        <f t="shared" si="58"/>
        <v>0</v>
      </c>
      <c r="BJ206" s="14" t="s">
        <v>87</v>
      </c>
      <c r="BK206" s="197">
        <f t="shared" si="59"/>
        <v>0</v>
      </c>
      <c r="BL206" s="14" t="s">
        <v>256</v>
      </c>
      <c r="BM206" s="196" t="s">
        <v>1138</v>
      </c>
    </row>
    <row r="207" spans="1:65" s="2" customFormat="1" ht="16.5" customHeight="1">
      <c r="A207" s="31"/>
      <c r="B207" s="32"/>
      <c r="C207" s="184" t="s">
        <v>433</v>
      </c>
      <c r="D207" s="184" t="s">
        <v>189</v>
      </c>
      <c r="E207" s="185" t="s">
        <v>1139</v>
      </c>
      <c r="F207" s="186" t="s">
        <v>1140</v>
      </c>
      <c r="G207" s="187" t="s">
        <v>192</v>
      </c>
      <c r="H207" s="188">
        <v>1</v>
      </c>
      <c r="I207" s="189"/>
      <c r="J207" s="190">
        <f t="shared" si="50"/>
        <v>0</v>
      </c>
      <c r="K207" s="191"/>
      <c r="L207" s="36"/>
      <c r="M207" s="192" t="s">
        <v>1</v>
      </c>
      <c r="N207" s="193" t="s">
        <v>44</v>
      </c>
      <c r="O207" s="68"/>
      <c r="P207" s="194">
        <f t="shared" si="51"/>
        <v>0</v>
      </c>
      <c r="Q207" s="194">
        <v>0</v>
      </c>
      <c r="R207" s="194">
        <f t="shared" si="52"/>
        <v>0</v>
      </c>
      <c r="S207" s="194">
        <v>0.00086</v>
      </c>
      <c r="T207" s="195">
        <f t="shared" si="53"/>
        <v>0.00086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256</v>
      </c>
      <c r="AT207" s="196" t="s">
        <v>189</v>
      </c>
      <c r="AU207" s="196" t="s">
        <v>89</v>
      </c>
      <c r="AY207" s="14" t="s">
        <v>186</v>
      </c>
      <c r="BE207" s="197">
        <f t="shared" si="54"/>
        <v>0</v>
      </c>
      <c r="BF207" s="197">
        <f t="shared" si="55"/>
        <v>0</v>
      </c>
      <c r="BG207" s="197">
        <f t="shared" si="56"/>
        <v>0</v>
      </c>
      <c r="BH207" s="197">
        <f t="shared" si="57"/>
        <v>0</v>
      </c>
      <c r="BI207" s="197">
        <f t="shared" si="58"/>
        <v>0</v>
      </c>
      <c r="BJ207" s="14" t="s">
        <v>87</v>
      </c>
      <c r="BK207" s="197">
        <f t="shared" si="59"/>
        <v>0</v>
      </c>
      <c r="BL207" s="14" t="s">
        <v>256</v>
      </c>
      <c r="BM207" s="196" t="s">
        <v>1141</v>
      </c>
    </row>
    <row r="208" spans="1:65" s="2" customFormat="1" ht="16.5" customHeight="1">
      <c r="A208" s="31"/>
      <c r="B208" s="32"/>
      <c r="C208" s="184" t="s">
        <v>437</v>
      </c>
      <c r="D208" s="184" t="s">
        <v>189</v>
      </c>
      <c r="E208" s="185" t="s">
        <v>493</v>
      </c>
      <c r="F208" s="186" t="s">
        <v>494</v>
      </c>
      <c r="G208" s="187" t="s">
        <v>270</v>
      </c>
      <c r="H208" s="188">
        <v>0.001</v>
      </c>
      <c r="I208" s="189"/>
      <c r="J208" s="190">
        <f t="shared" si="50"/>
        <v>0</v>
      </c>
      <c r="K208" s="191"/>
      <c r="L208" s="36"/>
      <c r="M208" s="192" t="s">
        <v>1</v>
      </c>
      <c r="N208" s="193" t="s">
        <v>44</v>
      </c>
      <c r="O208" s="68"/>
      <c r="P208" s="194">
        <f t="shared" si="51"/>
        <v>0</v>
      </c>
      <c r="Q208" s="194">
        <v>0</v>
      </c>
      <c r="R208" s="194">
        <f t="shared" si="52"/>
        <v>0</v>
      </c>
      <c r="S208" s="194">
        <v>0</v>
      </c>
      <c r="T208" s="195">
        <f t="shared" si="5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256</v>
      </c>
      <c r="AT208" s="196" t="s">
        <v>189</v>
      </c>
      <c r="AU208" s="196" t="s">
        <v>89</v>
      </c>
      <c r="AY208" s="14" t="s">
        <v>186</v>
      </c>
      <c r="BE208" s="197">
        <f t="shared" si="54"/>
        <v>0</v>
      </c>
      <c r="BF208" s="197">
        <f t="shared" si="55"/>
        <v>0</v>
      </c>
      <c r="BG208" s="197">
        <f t="shared" si="56"/>
        <v>0</v>
      </c>
      <c r="BH208" s="197">
        <f t="shared" si="57"/>
        <v>0</v>
      </c>
      <c r="BI208" s="197">
        <f t="shared" si="58"/>
        <v>0</v>
      </c>
      <c r="BJ208" s="14" t="s">
        <v>87</v>
      </c>
      <c r="BK208" s="197">
        <f t="shared" si="59"/>
        <v>0</v>
      </c>
      <c r="BL208" s="14" t="s">
        <v>256</v>
      </c>
      <c r="BM208" s="196" t="s">
        <v>1142</v>
      </c>
    </row>
    <row r="209" spans="1:65" s="2" customFormat="1" ht="16.5" customHeight="1">
      <c r="A209" s="31"/>
      <c r="B209" s="32"/>
      <c r="C209" s="184" t="s">
        <v>443</v>
      </c>
      <c r="D209" s="184" t="s">
        <v>189</v>
      </c>
      <c r="E209" s="185" t="s">
        <v>497</v>
      </c>
      <c r="F209" s="186" t="s">
        <v>498</v>
      </c>
      <c r="G209" s="187" t="s">
        <v>270</v>
      </c>
      <c r="H209" s="188">
        <v>0.001</v>
      </c>
      <c r="I209" s="189"/>
      <c r="J209" s="190">
        <f t="shared" si="50"/>
        <v>0</v>
      </c>
      <c r="K209" s="191"/>
      <c r="L209" s="36"/>
      <c r="M209" s="192" t="s">
        <v>1</v>
      </c>
      <c r="N209" s="193" t="s">
        <v>44</v>
      </c>
      <c r="O209" s="68"/>
      <c r="P209" s="194">
        <f t="shared" si="51"/>
        <v>0</v>
      </c>
      <c r="Q209" s="194">
        <v>0</v>
      </c>
      <c r="R209" s="194">
        <f t="shared" si="52"/>
        <v>0</v>
      </c>
      <c r="S209" s="194">
        <v>0</v>
      </c>
      <c r="T209" s="195">
        <f t="shared" si="5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256</v>
      </c>
      <c r="AT209" s="196" t="s">
        <v>189</v>
      </c>
      <c r="AU209" s="196" t="s">
        <v>89</v>
      </c>
      <c r="AY209" s="14" t="s">
        <v>186</v>
      </c>
      <c r="BE209" s="197">
        <f t="shared" si="54"/>
        <v>0</v>
      </c>
      <c r="BF209" s="197">
        <f t="shared" si="55"/>
        <v>0</v>
      </c>
      <c r="BG209" s="197">
        <f t="shared" si="56"/>
        <v>0</v>
      </c>
      <c r="BH209" s="197">
        <f t="shared" si="57"/>
        <v>0</v>
      </c>
      <c r="BI209" s="197">
        <f t="shared" si="58"/>
        <v>0</v>
      </c>
      <c r="BJ209" s="14" t="s">
        <v>87</v>
      </c>
      <c r="BK209" s="197">
        <f t="shared" si="59"/>
        <v>0</v>
      </c>
      <c r="BL209" s="14" t="s">
        <v>256</v>
      </c>
      <c r="BM209" s="196" t="s">
        <v>1143</v>
      </c>
    </row>
    <row r="210" spans="1:65" s="2" customFormat="1" ht="16.5" customHeight="1">
      <c r="A210" s="31"/>
      <c r="B210" s="32"/>
      <c r="C210" s="184" t="s">
        <v>447</v>
      </c>
      <c r="D210" s="184" t="s">
        <v>189</v>
      </c>
      <c r="E210" s="185" t="s">
        <v>501</v>
      </c>
      <c r="F210" s="186" t="s">
        <v>502</v>
      </c>
      <c r="G210" s="187" t="s">
        <v>270</v>
      </c>
      <c r="H210" s="188">
        <v>0.001</v>
      </c>
      <c r="I210" s="189"/>
      <c r="J210" s="190">
        <f t="shared" si="50"/>
        <v>0</v>
      </c>
      <c r="K210" s="191"/>
      <c r="L210" s="36"/>
      <c r="M210" s="192" t="s">
        <v>1</v>
      </c>
      <c r="N210" s="193" t="s">
        <v>44</v>
      </c>
      <c r="O210" s="68"/>
      <c r="P210" s="194">
        <f t="shared" si="51"/>
        <v>0</v>
      </c>
      <c r="Q210" s="194">
        <v>0</v>
      </c>
      <c r="R210" s="194">
        <f t="shared" si="52"/>
        <v>0</v>
      </c>
      <c r="S210" s="194">
        <v>0</v>
      </c>
      <c r="T210" s="195">
        <f t="shared" si="5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256</v>
      </c>
      <c r="AT210" s="196" t="s">
        <v>189</v>
      </c>
      <c r="AU210" s="196" t="s">
        <v>89</v>
      </c>
      <c r="AY210" s="14" t="s">
        <v>186</v>
      </c>
      <c r="BE210" s="197">
        <f t="shared" si="54"/>
        <v>0</v>
      </c>
      <c r="BF210" s="197">
        <f t="shared" si="55"/>
        <v>0</v>
      </c>
      <c r="BG210" s="197">
        <f t="shared" si="56"/>
        <v>0</v>
      </c>
      <c r="BH210" s="197">
        <f t="shared" si="57"/>
        <v>0</v>
      </c>
      <c r="BI210" s="197">
        <f t="shared" si="58"/>
        <v>0</v>
      </c>
      <c r="BJ210" s="14" t="s">
        <v>87</v>
      </c>
      <c r="BK210" s="197">
        <f t="shared" si="59"/>
        <v>0</v>
      </c>
      <c r="BL210" s="14" t="s">
        <v>256</v>
      </c>
      <c r="BM210" s="196" t="s">
        <v>1144</v>
      </c>
    </row>
    <row r="211" spans="2:63" s="12" customFormat="1" ht="22.9" customHeight="1">
      <c r="B211" s="168"/>
      <c r="C211" s="169"/>
      <c r="D211" s="170" t="s">
        <v>78</v>
      </c>
      <c r="E211" s="182" t="s">
        <v>504</v>
      </c>
      <c r="F211" s="182" t="s">
        <v>505</v>
      </c>
      <c r="G211" s="169"/>
      <c r="H211" s="169"/>
      <c r="I211" s="172"/>
      <c r="J211" s="183">
        <f>BK211</f>
        <v>0</v>
      </c>
      <c r="K211" s="169"/>
      <c r="L211" s="174"/>
      <c r="M211" s="175"/>
      <c r="N211" s="176"/>
      <c r="O211" s="176"/>
      <c r="P211" s="177">
        <f>SUM(P212:P219)</f>
        <v>0</v>
      </c>
      <c r="Q211" s="176"/>
      <c r="R211" s="177">
        <f>SUM(R212:R219)</f>
        <v>0.028800000000000003</v>
      </c>
      <c r="S211" s="176"/>
      <c r="T211" s="178">
        <f>SUM(T212:T219)</f>
        <v>0.026840000000000003</v>
      </c>
      <c r="AR211" s="179" t="s">
        <v>89</v>
      </c>
      <c r="AT211" s="180" t="s">
        <v>78</v>
      </c>
      <c r="AU211" s="180" t="s">
        <v>87</v>
      </c>
      <c r="AY211" s="179" t="s">
        <v>186</v>
      </c>
      <c r="BK211" s="181">
        <f>SUM(BK212:BK219)</f>
        <v>0</v>
      </c>
    </row>
    <row r="212" spans="1:65" s="2" customFormat="1" ht="16.5" customHeight="1">
      <c r="A212" s="31"/>
      <c r="B212" s="32"/>
      <c r="C212" s="184" t="s">
        <v>452</v>
      </c>
      <c r="D212" s="184" t="s">
        <v>189</v>
      </c>
      <c r="E212" s="185" t="s">
        <v>507</v>
      </c>
      <c r="F212" s="186" t="s">
        <v>508</v>
      </c>
      <c r="G212" s="187" t="s">
        <v>308</v>
      </c>
      <c r="H212" s="188">
        <v>10</v>
      </c>
      <c r="I212" s="189"/>
      <c r="J212" s="190">
        <f aca="true" t="shared" si="60" ref="J212:J219">ROUND(I212*H212,1)</f>
        <v>0</v>
      </c>
      <c r="K212" s="191"/>
      <c r="L212" s="36"/>
      <c r="M212" s="192" t="s">
        <v>1</v>
      </c>
      <c r="N212" s="193" t="s">
        <v>44</v>
      </c>
      <c r="O212" s="68"/>
      <c r="P212" s="194">
        <f aca="true" t="shared" si="61" ref="P212:P219">O212*H212</f>
        <v>0</v>
      </c>
      <c r="Q212" s="194">
        <v>0.00284</v>
      </c>
      <c r="R212" s="194">
        <f aca="true" t="shared" si="62" ref="R212:R219">Q212*H212</f>
        <v>0.0284</v>
      </c>
      <c r="S212" s="194">
        <v>0</v>
      </c>
      <c r="T212" s="195">
        <f aca="true" t="shared" si="63" ref="T212:T219"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256</v>
      </c>
      <c r="AT212" s="196" t="s">
        <v>189</v>
      </c>
      <c r="AU212" s="196" t="s">
        <v>89</v>
      </c>
      <c r="AY212" s="14" t="s">
        <v>186</v>
      </c>
      <c r="BE212" s="197">
        <f aca="true" t="shared" si="64" ref="BE212:BE219">IF(N212="základní",J212,0)</f>
        <v>0</v>
      </c>
      <c r="BF212" s="197">
        <f aca="true" t="shared" si="65" ref="BF212:BF219">IF(N212="snížená",J212,0)</f>
        <v>0</v>
      </c>
      <c r="BG212" s="197">
        <f aca="true" t="shared" si="66" ref="BG212:BG219">IF(N212="zákl. přenesená",J212,0)</f>
        <v>0</v>
      </c>
      <c r="BH212" s="197">
        <f aca="true" t="shared" si="67" ref="BH212:BH219">IF(N212="sníž. přenesená",J212,0)</f>
        <v>0</v>
      </c>
      <c r="BI212" s="197">
        <f aca="true" t="shared" si="68" ref="BI212:BI219">IF(N212="nulová",J212,0)</f>
        <v>0</v>
      </c>
      <c r="BJ212" s="14" t="s">
        <v>87</v>
      </c>
      <c r="BK212" s="197">
        <f aca="true" t="shared" si="69" ref="BK212:BK219">ROUND(I212*H212,1)</f>
        <v>0</v>
      </c>
      <c r="BL212" s="14" t="s">
        <v>256</v>
      </c>
      <c r="BM212" s="196" t="s">
        <v>509</v>
      </c>
    </row>
    <row r="213" spans="1:65" s="2" customFormat="1" ht="16.5" customHeight="1">
      <c r="A213" s="31"/>
      <c r="B213" s="32"/>
      <c r="C213" s="184" t="s">
        <v>457</v>
      </c>
      <c r="D213" s="184" t="s">
        <v>189</v>
      </c>
      <c r="E213" s="185" t="s">
        <v>511</v>
      </c>
      <c r="F213" s="186" t="s">
        <v>512</v>
      </c>
      <c r="G213" s="187" t="s">
        <v>308</v>
      </c>
      <c r="H213" s="188">
        <v>10</v>
      </c>
      <c r="I213" s="189"/>
      <c r="J213" s="190">
        <f t="shared" si="60"/>
        <v>0</v>
      </c>
      <c r="K213" s="191"/>
      <c r="L213" s="36"/>
      <c r="M213" s="192" t="s">
        <v>1</v>
      </c>
      <c r="N213" s="193" t="s">
        <v>44</v>
      </c>
      <c r="O213" s="68"/>
      <c r="P213" s="194">
        <f t="shared" si="61"/>
        <v>0</v>
      </c>
      <c r="Q213" s="194">
        <v>4E-05</v>
      </c>
      <c r="R213" s="194">
        <f t="shared" si="62"/>
        <v>0.0004</v>
      </c>
      <c r="S213" s="194">
        <v>0.00254</v>
      </c>
      <c r="T213" s="195">
        <f t="shared" si="63"/>
        <v>0.025400000000000002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256</v>
      </c>
      <c r="AT213" s="196" t="s">
        <v>189</v>
      </c>
      <c r="AU213" s="196" t="s">
        <v>89</v>
      </c>
      <c r="AY213" s="14" t="s">
        <v>186</v>
      </c>
      <c r="BE213" s="197">
        <f t="shared" si="64"/>
        <v>0</v>
      </c>
      <c r="BF213" s="197">
        <f t="shared" si="65"/>
        <v>0</v>
      </c>
      <c r="BG213" s="197">
        <f t="shared" si="66"/>
        <v>0</v>
      </c>
      <c r="BH213" s="197">
        <f t="shared" si="67"/>
        <v>0</v>
      </c>
      <c r="BI213" s="197">
        <f t="shared" si="68"/>
        <v>0</v>
      </c>
      <c r="BJ213" s="14" t="s">
        <v>87</v>
      </c>
      <c r="BK213" s="197">
        <f t="shared" si="69"/>
        <v>0</v>
      </c>
      <c r="BL213" s="14" t="s">
        <v>256</v>
      </c>
      <c r="BM213" s="196" t="s">
        <v>513</v>
      </c>
    </row>
    <row r="214" spans="1:65" s="2" customFormat="1" ht="16.5" customHeight="1">
      <c r="A214" s="31"/>
      <c r="B214" s="32"/>
      <c r="C214" s="184" t="s">
        <v>462</v>
      </c>
      <c r="D214" s="184" t="s">
        <v>189</v>
      </c>
      <c r="E214" s="185" t="s">
        <v>515</v>
      </c>
      <c r="F214" s="186" t="s">
        <v>516</v>
      </c>
      <c r="G214" s="187" t="s">
        <v>308</v>
      </c>
      <c r="H214" s="188">
        <v>10</v>
      </c>
      <c r="I214" s="189"/>
      <c r="J214" s="190">
        <f t="shared" si="60"/>
        <v>0</v>
      </c>
      <c r="K214" s="191"/>
      <c r="L214" s="36"/>
      <c r="M214" s="192" t="s">
        <v>1</v>
      </c>
      <c r="N214" s="193" t="s">
        <v>44</v>
      </c>
      <c r="O214" s="68"/>
      <c r="P214" s="194">
        <f t="shared" si="61"/>
        <v>0</v>
      </c>
      <c r="Q214" s="194">
        <v>0</v>
      </c>
      <c r="R214" s="194">
        <f t="shared" si="62"/>
        <v>0</v>
      </c>
      <c r="S214" s="194">
        <v>0</v>
      </c>
      <c r="T214" s="195">
        <f t="shared" si="6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256</v>
      </c>
      <c r="AT214" s="196" t="s">
        <v>189</v>
      </c>
      <c r="AU214" s="196" t="s">
        <v>89</v>
      </c>
      <c r="AY214" s="14" t="s">
        <v>186</v>
      </c>
      <c r="BE214" s="197">
        <f t="shared" si="64"/>
        <v>0</v>
      </c>
      <c r="BF214" s="197">
        <f t="shared" si="65"/>
        <v>0</v>
      </c>
      <c r="BG214" s="197">
        <f t="shared" si="66"/>
        <v>0</v>
      </c>
      <c r="BH214" s="197">
        <f t="shared" si="67"/>
        <v>0</v>
      </c>
      <c r="BI214" s="197">
        <f t="shared" si="68"/>
        <v>0</v>
      </c>
      <c r="BJ214" s="14" t="s">
        <v>87</v>
      </c>
      <c r="BK214" s="197">
        <f t="shared" si="69"/>
        <v>0</v>
      </c>
      <c r="BL214" s="14" t="s">
        <v>256</v>
      </c>
      <c r="BM214" s="196" t="s">
        <v>517</v>
      </c>
    </row>
    <row r="215" spans="1:65" s="2" customFormat="1" ht="16.5" customHeight="1">
      <c r="A215" s="31"/>
      <c r="B215" s="32"/>
      <c r="C215" s="184" t="s">
        <v>466</v>
      </c>
      <c r="D215" s="184" t="s">
        <v>189</v>
      </c>
      <c r="E215" s="185" t="s">
        <v>519</v>
      </c>
      <c r="F215" s="186" t="s">
        <v>520</v>
      </c>
      <c r="G215" s="187" t="s">
        <v>192</v>
      </c>
      <c r="H215" s="188">
        <v>2</v>
      </c>
      <c r="I215" s="189"/>
      <c r="J215" s="190">
        <f t="shared" si="60"/>
        <v>0</v>
      </c>
      <c r="K215" s="191"/>
      <c r="L215" s="36"/>
      <c r="M215" s="192" t="s">
        <v>1</v>
      </c>
      <c r="N215" s="193" t="s">
        <v>44</v>
      </c>
      <c r="O215" s="68"/>
      <c r="P215" s="194">
        <f t="shared" si="61"/>
        <v>0</v>
      </c>
      <c r="Q215" s="194">
        <v>0</v>
      </c>
      <c r="R215" s="194">
        <f t="shared" si="62"/>
        <v>0</v>
      </c>
      <c r="S215" s="194">
        <v>0.00072</v>
      </c>
      <c r="T215" s="195">
        <f t="shared" si="63"/>
        <v>0.00144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256</v>
      </c>
      <c r="AT215" s="196" t="s">
        <v>189</v>
      </c>
      <c r="AU215" s="196" t="s">
        <v>89</v>
      </c>
      <c r="AY215" s="14" t="s">
        <v>186</v>
      </c>
      <c r="BE215" s="197">
        <f t="shared" si="64"/>
        <v>0</v>
      </c>
      <c r="BF215" s="197">
        <f t="shared" si="65"/>
        <v>0</v>
      </c>
      <c r="BG215" s="197">
        <f t="shared" si="66"/>
        <v>0</v>
      </c>
      <c r="BH215" s="197">
        <f t="shared" si="67"/>
        <v>0</v>
      </c>
      <c r="BI215" s="197">
        <f t="shared" si="68"/>
        <v>0</v>
      </c>
      <c r="BJ215" s="14" t="s">
        <v>87</v>
      </c>
      <c r="BK215" s="197">
        <f t="shared" si="69"/>
        <v>0</v>
      </c>
      <c r="BL215" s="14" t="s">
        <v>256</v>
      </c>
      <c r="BM215" s="196" t="s">
        <v>521</v>
      </c>
    </row>
    <row r="216" spans="1:65" s="2" customFormat="1" ht="16.5" customHeight="1">
      <c r="A216" s="31"/>
      <c r="B216" s="32"/>
      <c r="C216" s="184" t="s">
        <v>470</v>
      </c>
      <c r="D216" s="184" t="s">
        <v>189</v>
      </c>
      <c r="E216" s="185" t="s">
        <v>523</v>
      </c>
      <c r="F216" s="186" t="s">
        <v>524</v>
      </c>
      <c r="G216" s="187" t="s">
        <v>270</v>
      </c>
      <c r="H216" s="188">
        <v>0.027</v>
      </c>
      <c r="I216" s="189"/>
      <c r="J216" s="190">
        <f t="shared" si="60"/>
        <v>0</v>
      </c>
      <c r="K216" s="191"/>
      <c r="L216" s="36"/>
      <c r="M216" s="192" t="s">
        <v>1</v>
      </c>
      <c r="N216" s="193" t="s">
        <v>44</v>
      </c>
      <c r="O216" s="68"/>
      <c r="P216" s="194">
        <f t="shared" si="61"/>
        <v>0</v>
      </c>
      <c r="Q216" s="194">
        <v>0</v>
      </c>
      <c r="R216" s="194">
        <f t="shared" si="62"/>
        <v>0</v>
      </c>
      <c r="S216" s="194">
        <v>0</v>
      </c>
      <c r="T216" s="195">
        <f t="shared" si="6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256</v>
      </c>
      <c r="AT216" s="196" t="s">
        <v>189</v>
      </c>
      <c r="AU216" s="196" t="s">
        <v>89</v>
      </c>
      <c r="AY216" s="14" t="s">
        <v>186</v>
      </c>
      <c r="BE216" s="197">
        <f t="shared" si="64"/>
        <v>0</v>
      </c>
      <c r="BF216" s="197">
        <f t="shared" si="65"/>
        <v>0</v>
      </c>
      <c r="BG216" s="197">
        <f t="shared" si="66"/>
        <v>0</v>
      </c>
      <c r="BH216" s="197">
        <f t="shared" si="67"/>
        <v>0</v>
      </c>
      <c r="BI216" s="197">
        <f t="shared" si="68"/>
        <v>0</v>
      </c>
      <c r="BJ216" s="14" t="s">
        <v>87</v>
      </c>
      <c r="BK216" s="197">
        <f t="shared" si="69"/>
        <v>0</v>
      </c>
      <c r="BL216" s="14" t="s">
        <v>256</v>
      </c>
      <c r="BM216" s="196" t="s">
        <v>525</v>
      </c>
    </row>
    <row r="217" spans="1:65" s="2" customFormat="1" ht="16.5" customHeight="1">
      <c r="A217" s="31"/>
      <c r="B217" s="32"/>
      <c r="C217" s="184" t="s">
        <v>474</v>
      </c>
      <c r="D217" s="184" t="s">
        <v>189</v>
      </c>
      <c r="E217" s="185" t="s">
        <v>527</v>
      </c>
      <c r="F217" s="186" t="s">
        <v>528</v>
      </c>
      <c r="G217" s="187" t="s">
        <v>270</v>
      </c>
      <c r="H217" s="188">
        <v>0.029</v>
      </c>
      <c r="I217" s="189"/>
      <c r="J217" s="190">
        <f t="shared" si="60"/>
        <v>0</v>
      </c>
      <c r="K217" s="191"/>
      <c r="L217" s="36"/>
      <c r="M217" s="192" t="s">
        <v>1</v>
      </c>
      <c r="N217" s="193" t="s">
        <v>44</v>
      </c>
      <c r="O217" s="68"/>
      <c r="P217" s="194">
        <f t="shared" si="61"/>
        <v>0</v>
      </c>
      <c r="Q217" s="194">
        <v>0</v>
      </c>
      <c r="R217" s="194">
        <f t="shared" si="62"/>
        <v>0</v>
      </c>
      <c r="S217" s="194">
        <v>0</v>
      </c>
      <c r="T217" s="195">
        <f t="shared" si="6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256</v>
      </c>
      <c r="AT217" s="196" t="s">
        <v>189</v>
      </c>
      <c r="AU217" s="196" t="s">
        <v>89</v>
      </c>
      <c r="AY217" s="14" t="s">
        <v>186</v>
      </c>
      <c r="BE217" s="197">
        <f t="shared" si="64"/>
        <v>0</v>
      </c>
      <c r="BF217" s="197">
        <f t="shared" si="65"/>
        <v>0</v>
      </c>
      <c r="BG217" s="197">
        <f t="shared" si="66"/>
        <v>0</v>
      </c>
      <c r="BH217" s="197">
        <f t="shared" si="67"/>
        <v>0</v>
      </c>
      <c r="BI217" s="197">
        <f t="shared" si="68"/>
        <v>0</v>
      </c>
      <c r="BJ217" s="14" t="s">
        <v>87</v>
      </c>
      <c r="BK217" s="197">
        <f t="shared" si="69"/>
        <v>0</v>
      </c>
      <c r="BL217" s="14" t="s">
        <v>256</v>
      </c>
      <c r="BM217" s="196" t="s">
        <v>1145</v>
      </c>
    </row>
    <row r="218" spans="1:65" s="2" customFormat="1" ht="16.5" customHeight="1">
      <c r="A218" s="31"/>
      <c r="B218" s="32"/>
      <c r="C218" s="184" t="s">
        <v>479</v>
      </c>
      <c r="D218" s="184" t="s">
        <v>189</v>
      </c>
      <c r="E218" s="185" t="s">
        <v>531</v>
      </c>
      <c r="F218" s="186" t="s">
        <v>532</v>
      </c>
      <c r="G218" s="187" t="s">
        <v>270</v>
      </c>
      <c r="H218" s="188">
        <v>0.029</v>
      </c>
      <c r="I218" s="189"/>
      <c r="J218" s="190">
        <f t="shared" si="60"/>
        <v>0</v>
      </c>
      <c r="K218" s="191"/>
      <c r="L218" s="36"/>
      <c r="M218" s="192" t="s">
        <v>1</v>
      </c>
      <c r="N218" s="193" t="s">
        <v>44</v>
      </c>
      <c r="O218" s="68"/>
      <c r="P218" s="194">
        <f t="shared" si="61"/>
        <v>0</v>
      </c>
      <c r="Q218" s="194">
        <v>0</v>
      </c>
      <c r="R218" s="194">
        <f t="shared" si="62"/>
        <v>0</v>
      </c>
      <c r="S218" s="194">
        <v>0</v>
      </c>
      <c r="T218" s="195">
        <f t="shared" si="6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256</v>
      </c>
      <c r="AT218" s="196" t="s">
        <v>189</v>
      </c>
      <c r="AU218" s="196" t="s">
        <v>89</v>
      </c>
      <c r="AY218" s="14" t="s">
        <v>186</v>
      </c>
      <c r="BE218" s="197">
        <f t="shared" si="64"/>
        <v>0</v>
      </c>
      <c r="BF218" s="197">
        <f t="shared" si="65"/>
        <v>0</v>
      </c>
      <c r="BG218" s="197">
        <f t="shared" si="66"/>
        <v>0</v>
      </c>
      <c r="BH218" s="197">
        <f t="shared" si="67"/>
        <v>0</v>
      </c>
      <c r="BI218" s="197">
        <f t="shared" si="68"/>
        <v>0</v>
      </c>
      <c r="BJ218" s="14" t="s">
        <v>87</v>
      </c>
      <c r="BK218" s="197">
        <f t="shared" si="69"/>
        <v>0</v>
      </c>
      <c r="BL218" s="14" t="s">
        <v>256</v>
      </c>
      <c r="BM218" s="196" t="s">
        <v>1146</v>
      </c>
    </row>
    <row r="219" spans="1:65" s="2" customFormat="1" ht="16.5" customHeight="1">
      <c r="A219" s="31"/>
      <c r="B219" s="32"/>
      <c r="C219" s="184" t="s">
        <v>484</v>
      </c>
      <c r="D219" s="184" t="s">
        <v>189</v>
      </c>
      <c r="E219" s="185" t="s">
        <v>535</v>
      </c>
      <c r="F219" s="186" t="s">
        <v>536</v>
      </c>
      <c r="G219" s="187" t="s">
        <v>270</v>
      </c>
      <c r="H219" s="188">
        <v>0.029</v>
      </c>
      <c r="I219" s="189"/>
      <c r="J219" s="190">
        <f t="shared" si="60"/>
        <v>0</v>
      </c>
      <c r="K219" s="191"/>
      <c r="L219" s="36"/>
      <c r="M219" s="192" t="s">
        <v>1</v>
      </c>
      <c r="N219" s="193" t="s">
        <v>44</v>
      </c>
      <c r="O219" s="68"/>
      <c r="P219" s="194">
        <f t="shared" si="61"/>
        <v>0</v>
      </c>
      <c r="Q219" s="194">
        <v>0</v>
      </c>
      <c r="R219" s="194">
        <f t="shared" si="62"/>
        <v>0</v>
      </c>
      <c r="S219" s="194">
        <v>0</v>
      </c>
      <c r="T219" s="195">
        <f t="shared" si="6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256</v>
      </c>
      <c r="AT219" s="196" t="s">
        <v>189</v>
      </c>
      <c r="AU219" s="196" t="s">
        <v>89</v>
      </c>
      <c r="AY219" s="14" t="s">
        <v>186</v>
      </c>
      <c r="BE219" s="197">
        <f t="shared" si="64"/>
        <v>0</v>
      </c>
      <c r="BF219" s="197">
        <f t="shared" si="65"/>
        <v>0</v>
      </c>
      <c r="BG219" s="197">
        <f t="shared" si="66"/>
        <v>0</v>
      </c>
      <c r="BH219" s="197">
        <f t="shared" si="67"/>
        <v>0</v>
      </c>
      <c r="BI219" s="197">
        <f t="shared" si="68"/>
        <v>0</v>
      </c>
      <c r="BJ219" s="14" t="s">
        <v>87</v>
      </c>
      <c r="BK219" s="197">
        <f t="shared" si="69"/>
        <v>0</v>
      </c>
      <c r="BL219" s="14" t="s">
        <v>256</v>
      </c>
      <c r="BM219" s="196" t="s">
        <v>1147</v>
      </c>
    </row>
    <row r="220" spans="2:63" s="12" customFormat="1" ht="22.9" customHeight="1">
      <c r="B220" s="168"/>
      <c r="C220" s="169"/>
      <c r="D220" s="170" t="s">
        <v>78</v>
      </c>
      <c r="E220" s="182" t="s">
        <v>538</v>
      </c>
      <c r="F220" s="182" t="s">
        <v>539</v>
      </c>
      <c r="G220" s="169"/>
      <c r="H220" s="169"/>
      <c r="I220" s="172"/>
      <c r="J220" s="183">
        <f>BK220</f>
        <v>0</v>
      </c>
      <c r="K220" s="169"/>
      <c r="L220" s="174"/>
      <c r="M220" s="175"/>
      <c r="N220" s="176"/>
      <c r="O220" s="176"/>
      <c r="P220" s="177">
        <f>SUM(P221:P228)</f>
        <v>0</v>
      </c>
      <c r="Q220" s="176"/>
      <c r="R220" s="177">
        <f>SUM(R221:R228)</f>
        <v>0.00157</v>
      </c>
      <c r="S220" s="176"/>
      <c r="T220" s="178">
        <f>SUM(T221:T228)</f>
        <v>0.0011</v>
      </c>
      <c r="AR220" s="179" t="s">
        <v>89</v>
      </c>
      <c r="AT220" s="180" t="s">
        <v>78</v>
      </c>
      <c r="AU220" s="180" t="s">
        <v>87</v>
      </c>
      <c r="AY220" s="179" t="s">
        <v>186</v>
      </c>
      <c r="BK220" s="181">
        <f>SUM(BK221:BK228)</f>
        <v>0</v>
      </c>
    </row>
    <row r="221" spans="1:65" s="2" customFormat="1" ht="16.5" customHeight="1">
      <c r="A221" s="31"/>
      <c r="B221" s="32"/>
      <c r="C221" s="184" t="s">
        <v>488</v>
      </c>
      <c r="D221" s="184" t="s">
        <v>189</v>
      </c>
      <c r="E221" s="185" t="s">
        <v>541</v>
      </c>
      <c r="F221" s="186" t="s">
        <v>542</v>
      </c>
      <c r="G221" s="187" t="s">
        <v>192</v>
      </c>
      <c r="H221" s="188">
        <v>1</v>
      </c>
      <c r="I221" s="189"/>
      <c r="J221" s="190">
        <f aca="true" t="shared" si="70" ref="J221:J228">ROUND(I221*H221,1)</f>
        <v>0</v>
      </c>
      <c r="K221" s="191"/>
      <c r="L221" s="36"/>
      <c r="M221" s="192" t="s">
        <v>1</v>
      </c>
      <c r="N221" s="193" t="s">
        <v>44</v>
      </c>
      <c r="O221" s="68"/>
      <c r="P221" s="194">
        <f aca="true" t="shared" si="71" ref="P221:P228">O221*H221</f>
        <v>0</v>
      </c>
      <c r="Q221" s="194">
        <v>0.00013</v>
      </c>
      <c r="R221" s="194">
        <f aca="true" t="shared" si="72" ref="R221:R228">Q221*H221</f>
        <v>0.00013</v>
      </c>
      <c r="S221" s="194">
        <v>0.0011</v>
      </c>
      <c r="T221" s="195">
        <f aca="true" t="shared" si="73" ref="T221:T228">S221*H221</f>
        <v>0.0011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256</v>
      </c>
      <c r="AT221" s="196" t="s">
        <v>189</v>
      </c>
      <c r="AU221" s="196" t="s">
        <v>89</v>
      </c>
      <c r="AY221" s="14" t="s">
        <v>186</v>
      </c>
      <c r="BE221" s="197">
        <f aca="true" t="shared" si="74" ref="BE221:BE228">IF(N221="základní",J221,0)</f>
        <v>0</v>
      </c>
      <c r="BF221" s="197">
        <f aca="true" t="shared" si="75" ref="BF221:BF228">IF(N221="snížená",J221,0)</f>
        <v>0</v>
      </c>
      <c r="BG221" s="197">
        <f aca="true" t="shared" si="76" ref="BG221:BG228">IF(N221="zákl. přenesená",J221,0)</f>
        <v>0</v>
      </c>
      <c r="BH221" s="197">
        <f aca="true" t="shared" si="77" ref="BH221:BH228">IF(N221="sníž. přenesená",J221,0)</f>
        <v>0</v>
      </c>
      <c r="BI221" s="197">
        <f aca="true" t="shared" si="78" ref="BI221:BI228">IF(N221="nulová",J221,0)</f>
        <v>0</v>
      </c>
      <c r="BJ221" s="14" t="s">
        <v>87</v>
      </c>
      <c r="BK221" s="197">
        <f aca="true" t="shared" si="79" ref="BK221:BK228">ROUND(I221*H221,1)</f>
        <v>0</v>
      </c>
      <c r="BL221" s="14" t="s">
        <v>256</v>
      </c>
      <c r="BM221" s="196" t="s">
        <v>543</v>
      </c>
    </row>
    <row r="222" spans="1:65" s="2" customFormat="1" ht="21.75" customHeight="1">
      <c r="A222" s="31"/>
      <c r="B222" s="32"/>
      <c r="C222" s="184" t="s">
        <v>492</v>
      </c>
      <c r="D222" s="184" t="s">
        <v>189</v>
      </c>
      <c r="E222" s="185" t="s">
        <v>545</v>
      </c>
      <c r="F222" s="186" t="s">
        <v>546</v>
      </c>
      <c r="G222" s="187" t="s">
        <v>192</v>
      </c>
      <c r="H222" s="188">
        <v>1</v>
      </c>
      <c r="I222" s="189"/>
      <c r="J222" s="190">
        <f t="shared" si="70"/>
        <v>0</v>
      </c>
      <c r="K222" s="191"/>
      <c r="L222" s="36"/>
      <c r="M222" s="192" t="s">
        <v>1</v>
      </c>
      <c r="N222" s="193" t="s">
        <v>44</v>
      </c>
      <c r="O222" s="68"/>
      <c r="P222" s="194">
        <f t="shared" si="71"/>
        <v>0</v>
      </c>
      <c r="Q222" s="194">
        <v>0.00025</v>
      </c>
      <c r="R222" s="194">
        <f t="shared" si="72"/>
        <v>0.00025</v>
      </c>
      <c r="S222" s="194">
        <v>0</v>
      </c>
      <c r="T222" s="195">
        <f t="shared" si="7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256</v>
      </c>
      <c r="AT222" s="196" t="s">
        <v>189</v>
      </c>
      <c r="AU222" s="196" t="s">
        <v>89</v>
      </c>
      <c r="AY222" s="14" t="s">
        <v>186</v>
      </c>
      <c r="BE222" s="197">
        <f t="shared" si="74"/>
        <v>0</v>
      </c>
      <c r="BF222" s="197">
        <f t="shared" si="75"/>
        <v>0</v>
      </c>
      <c r="BG222" s="197">
        <f t="shared" si="76"/>
        <v>0</v>
      </c>
      <c r="BH222" s="197">
        <f t="shared" si="77"/>
        <v>0</v>
      </c>
      <c r="BI222" s="197">
        <f t="shared" si="78"/>
        <v>0</v>
      </c>
      <c r="BJ222" s="14" t="s">
        <v>87</v>
      </c>
      <c r="BK222" s="197">
        <f t="shared" si="79"/>
        <v>0</v>
      </c>
      <c r="BL222" s="14" t="s">
        <v>256</v>
      </c>
      <c r="BM222" s="196" t="s">
        <v>547</v>
      </c>
    </row>
    <row r="223" spans="1:65" s="2" customFormat="1" ht="16.5" customHeight="1">
      <c r="A223" s="31"/>
      <c r="B223" s="32"/>
      <c r="C223" s="184" t="s">
        <v>496</v>
      </c>
      <c r="D223" s="184" t="s">
        <v>189</v>
      </c>
      <c r="E223" s="185" t="s">
        <v>549</v>
      </c>
      <c r="F223" s="186" t="s">
        <v>550</v>
      </c>
      <c r="G223" s="187" t="s">
        <v>192</v>
      </c>
      <c r="H223" s="188">
        <v>1</v>
      </c>
      <c r="I223" s="189"/>
      <c r="J223" s="190">
        <f t="shared" si="70"/>
        <v>0</v>
      </c>
      <c r="K223" s="191"/>
      <c r="L223" s="36"/>
      <c r="M223" s="192" t="s">
        <v>1</v>
      </c>
      <c r="N223" s="193" t="s">
        <v>44</v>
      </c>
      <c r="O223" s="68"/>
      <c r="P223" s="194">
        <f t="shared" si="71"/>
        <v>0</v>
      </c>
      <c r="Q223" s="194">
        <v>0.00069</v>
      </c>
      <c r="R223" s="194">
        <f t="shared" si="72"/>
        <v>0.00069</v>
      </c>
      <c r="S223" s="194">
        <v>0</v>
      </c>
      <c r="T223" s="195">
        <f t="shared" si="7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256</v>
      </c>
      <c r="AT223" s="196" t="s">
        <v>189</v>
      </c>
      <c r="AU223" s="196" t="s">
        <v>89</v>
      </c>
      <c r="AY223" s="14" t="s">
        <v>186</v>
      </c>
      <c r="BE223" s="197">
        <f t="shared" si="74"/>
        <v>0</v>
      </c>
      <c r="BF223" s="197">
        <f t="shared" si="75"/>
        <v>0</v>
      </c>
      <c r="BG223" s="197">
        <f t="shared" si="76"/>
        <v>0</v>
      </c>
      <c r="BH223" s="197">
        <f t="shared" si="77"/>
        <v>0</v>
      </c>
      <c r="BI223" s="197">
        <f t="shared" si="78"/>
        <v>0</v>
      </c>
      <c r="BJ223" s="14" t="s">
        <v>87</v>
      </c>
      <c r="BK223" s="197">
        <f t="shared" si="79"/>
        <v>0</v>
      </c>
      <c r="BL223" s="14" t="s">
        <v>256</v>
      </c>
      <c r="BM223" s="196" t="s">
        <v>551</v>
      </c>
    </row>
    <row r="224" spans="1:65" s="2" customFormat="1" ht="16.5" customHeight="1">
      <c r="A224" s="31"/>
      <c r="B224" s="32"/>
      <c r="C224" s="184" t="s">
        <v>500</v>
      </c>
      <c r="D224" s="184" t="s">
        <v>189</v>
      </c>
      <c r="E224" s="185" t="s">
        <v>553</v>
      </c>
      <c r="F224" s="186" t="s">
        <v>554</v>
      </c>
      <c r="G224" s="187" t="s">
        <v>192</v>
      </c>
      <c r="H224" s="188">
        <v>1</v>
      </c>
      <c r="I224" s="189"/>
      <c r="J224" s="190">
        <f t="shared" si="70"/>
        <v>0</v>
      </c>
      <c r="K224" s="191"/>
      <c r="L224" s="36"/>
      <c r="M224" s="192" t="s">
        <v>1</v>
      </c>
      <c r="N224" s="193" t="s">
        <v>44</v>
      </c>
      <c r="O224" s="68"/>
      <c r="P224" s="194">
        <f t="shared" si="71"/>
        <v>0</v>
      </c>
      <c r="Q224" s="194">
        <v>0.00014</v>
      </c>
      <c r="R224" s="194">
        <f t="shared" si="72"/>
        <v>0.00014</v>
      </c>
      <c r="S224" s="194">
        <v>0</v>
      </c>
      <c r="T224" s="195">
        <f t="shared" si="7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256</v>
      </c>
      <c r="AT224" s="196" t="s">
        <v>189</v>
      </c>
      <c r="AU224" s="196" t="s">
        <v>89</v>
      </c>
      <c r="AY224" s="14" t="s">
        <v>186</v>
      </c>
      <c r="BE224" s="197">
        <f t="shared" si="74"/>
        <v>0</v>
      </c>
      <c r="BF224" s="197">
        <f t="shared" si="75"/>
        <v>0</v>
      </c>
      <c r="BG224" s="197">
        <f t="shared" si="76"/>
        <v>0</v>
      </c>
      <c r="BH224" s="197">
        <f t="shared" si="77"/>
        <v>0</v>
      </c>
      <c r="BI224" s="197">
        <f t="shared" si="78"/>
        <v>0</v>
      </c>
      <c r="BJ224" s="14" t="s">
        <v>87</v>
      </c>
      <c r="BK224" s="197">
        <f t="shared" si="79"/>
        <v>0</v>
      </c>
      <c r="BL224" s="14" t="s">
        <v>256</v>
      </c>
      <c r="BM224" s="196" t="s">
        <v>555</v>
      </c>
    </row>
    <row r="225" spans="1:65" s="2" customFormat="1" ht="16.5" customHeight="1">
      <c r="A225" s="31"/>
      <c r="B225" s="32"/>
      <c r="C225" s="184" t="s">
        <v>506</v>
      </c>
      <c r="D225" s="184" t="s">
        <v>189</v>
      </c>
      <c r="E225" s="185" t="s">
        <v>557</v>
      </c>
      <c r="F225" s="186" t="s">
        <v>558</v>
      </c>
      <c r="G225" s="187" t="s">
        <v>192</v>
      </c>
      <c r="H225" s="188">
        <v>1</v>
      </c>
      <c r="I225" s="189"/>
      <c r="J225" s="190">
        <f t="shared" si="70"/>
        <v>0</v>
      </c>
      <c r="K225" s="191"/>
      <c r="L225" s="36"/>
      <c r="M225" s="192" t="s">
        <v>1</v>
      </c>
      <c r="N225" s="193" t="s">
        <v>44</v>
      </c>
      <c r="O225" s="68"/>
      <c r="P225" s="194">
        <f t="shared" si="71"/>
        <v>0</v>
      </c>
      <c r="Q225" s="194">
        <v>0.00036</v>
      </c>
      <c r="R225" s="194">
        <f t="shared" si="72"/>
        <v>0.00036</v>
      </c>
      <c r="S225" s="194">
        <v>0</v>
      </c>
      <c r="T225" s="195">
        <f t="shared" si="7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256</v>
      </c>
      <c r="AT225" s="196" t="s">
        <v>189</v>
      </c>
      <c r="AU225" s="196" t="s">
        <v>89</v>
      </c>
      <c r="AY225" s="14" t="s">
        <v>186</v>
      </c>
      <c r="BE225" s="197">
        <f t="shared" si="74"/>
        <v>0</v>
      </c>
      <c r="BF225" s="197">
        <f t="shared" si="75"/>
        <v>0</v>
      </c>
      <c r="BG225" s="197">
        <f t="shared" si="76"/>
        <v>0</v>
      </c>
      <c r="BH225" s="197">
        <f t="shared" si="77"/>
        <v>0</v>
      </c>
      <c r="BI225" s="197">
        <f t="shared" si="78"/>
        <v>0</v>
      </c>
      <c r="BJ225" s="14" t="s">
        <v>87</v>
      </c>
      <c r="BK225" s="197">
        <f t="shared" si="79"/>
        <v>0</v>
      </c>
      <c r="BL225" s="14" t="s">
        <v>256</v>
      </c>
      <c r="BM225" s="196" t="s">
        <v>559</v>
      </c>
    </row>
    <row r="226" spans="1:65" s="2" customFormat="1" ht="16.5" customHeight="1">
      <c r="A226" s="31"/>
      <c r="B226" s="32"/>
      <c r="C226" s="184" t="s">
        <v>510</v>
      </c>
      <c r="D226" s="184" t="s">
        <v>189</v>
      </c>
      <c r="E226" s="185" t="s">
        <v>561</v>
      </c>
      <c r="F226" s="186" t="s">
        <v>562</v>
      </c>
      <c r="G226" s="187" t="s">
        <v>270</v>
      </c>
      <c r="H226" s="188">
        <v>0.002</v>
      </c>
      <c r="I226" s="189"/>
      <c r="J226" s="190">
        <f t="shared" si="70"/>
        <v>0</v>
      </c>
      <c r="K226" s="191"/>
      <c r="L226" s="36"/>
      <c r="M226" s="192" t="s">
        <v>1</v>
      </c>
      <c r="N226" s="193" t="s">
        <v>44</v>
      </c>
      <c r="O226" s="68"/>
      <c r="P226" s="194">
        <f t="shared" si="71"/>
        <v>0</v>
      </c>
      <c r="Q226" s="194">
        <v>0</v>
      </c>
      <c r="R226" s="194">
        <f t="shared" si="72"/>
        <v>0</v>
      </c>
      <c r="S226" s="194">
        <v>0</v>
      </c>
      <c r="T226" s="195">
        <f t="shared" si="7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256</v>
      </c>
      <c r="AT226" s="196" t="s">
        <v>189</v>
      </c>
      <c r="AU226" s="196" t="s">
        <v>89</v>
      </c>
      <c r="AY226" s="14" t="s">
        <v>186</v>
      </c>
      <c r="BE226" s="197">
        <f t="shared" si="74"/>
        <v>0</v>
      </c>
      <c r="BF226" s="197">
        <f t="shared" si="75"/>
        <v>0</v>
      </c>
      <c r="BG226" s="197">
        <f t="shared" si="76"/>
        <v>0</v>
      </c>
      <c r="BH226" s="197">
        <f t="shared" si="77"/>
        <v>0</v>
      </c>
      <c r="BI226" s="197">
        <f t="shared" si="78"/>
        <v>0</v>
      </c>
      <c r="BJ226" s="14" t="s">
        <v>87</v>
      </c>
      <c r="BK226" s="197">
        <f t="shared" si="79"/>
        <v>0</v>
      </c>
      <c r="BL226" s="14" t="s">
        <v>256</v>
      </c>
      <c r="BM226" s="196" t="s">
        <v>1148</v>
      </c>
    </row>
    <row r="227" spans="1:65" s="2" customFormat="1" ht="16.5" customHeight="1">
      <c r="A227" s="31"/>
      <c r="B227" s="32"/>
      <c r="C227" s="184" t="s">
        <v>514</v>
      </c>
      <c r="D227" s="184" t="s">
        <v>189</v>
      </c>
      <c r="E227" s="185" t="s">
        <v>565</v>
      </c>
      <c r="F227" s="186" t="s">
        <v>566</v>
      </c>
      <c r="G227" s="187" t="s">
        <v>270</v>
      </c>
      <c r="H227" s="188">
        <v>0.002</v>
      </c>
      <c r="I227" s="189"/>
      <c r="J227" s="190">
        <f t="shared" si="70"/>
        <v>0</v>
      </c>
      <c r="K227" s="191"/>
      <c r="L227" s="36"/>
      <c r="M227" s="192" t="s">
        <v>1</v>
      </c>
      <c r="N227" s="193" t="s">
        <v>44</v>
      </c>
      <c r="O227" s="68"/>
      <c r="P227" s="194">
        <f t="shared" si="71"/>
        <v>0</v>
      </c>
      <c r="Q227" s="194">
        <v>0</v>
      </c>
      <c r="R227" s="194">
        <f t="shared" si="72"/>
        <v>0</v>
      </c>
      <c r="S227" s="194">
        <v>0</v>
      </c>
      <c r="T227" s="195">
        <f t="shared" si="7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256</v>
      </c>
      <c r="AT227" s="196" t="s">
        <v>189</v>
      </c>
      <c r="AU227" s="196" t="s">
        <v>89</v>
      </c>
      <c r="AY227" s="14" t="s">
        <v>186</v>
      </c>
      <c r="BE227" s="197">
        <f t="shared" si="74"/>
        <v>0</v>
      </c>
      <c r="BF227" s="197">
        <f t="shared" si="75"/>
        <v>0</v>
      </c>
      <c r="BG227" s="197">
        <f t="shared" si="76"/>
        <v>0</v>
      </c>
      <c r="BH227" s="197">
        <f t="shared" si="77"/>
        <v>0</v>
      </c>
      <c r="BI227" s="197">
        <f t="shared" si="78"/>
        <v>0</v>
      </c>
      <c r="BJ227" s="14" t="s">
        <v>87</v>
      </c>
      <c r="BK227" s="197">
        <f t="shared" si="79"/>
        <v>0</v>
      </c>
      <c r="BL227" s="14" t="s">
        <v>256</v>
      </c>
      <c r="BM227" s="196" t="s">
        <v>1149</v>
      </c>
    </row>
    <row r="228" spans="1:65" s="2" customFormat="1" ht="16.5" customHeight="1">
      <c r="A228" s="31"/>
      <c r="B228" s="32"/>
      <c r="C228" s="184" t="s">
        <v>518</v>
      </c>
      <c r="D228" s="184" t="s">
        <v>189</v>
      </c>
      <c r="E228" s="185" t="s">
        <v>569</v>
      </c>
      <c r="F228" s="186" t="s">
        <v>570</v>
      </c>
      <c r="G228" s="187" t="s">
        <v>270</v>
      </c>
      <c r="H228" s="188">
        <v>0.002</v>
      </c>
      <c r="I228" s="189"/>
      <c r="J228" s="190">
        <f t="shared" si="70"/>
        <v>0</v>
      </c>
      <c r="K228" s="191"/>
      <c r="L228" s="36"/>
      <c r="M228" s="192" t="s">
        <v>1</v>
      </c>
      <c r="N228" s="193" t="s">
        <v>44</v>
      </c>
      <c r="O228" s="68"/>
      <c r="P228" s="194">
        <f t="shared" si="71"/>
        <v>0</v>
      </c>
      <c r="Q228" s="194">
        <v>0</v>
      </c>
      <c r="R228" s="194">
        <f t="shared" si="72"/>
        <v>0</v>
      </c>
      <c r="S228" s="194">
        <v>0</v>
      </c>
      <c r="T228" s="195">
        <f t="shared" si="7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256</v>
      </c>
      <c r="AT228" s="196" t="s">
        <v>189</v>
      </c>
      <c r="AU228" s="196" t="s">
        <v>89</v>
      </c>
      <c r="AY228" s="14" t="s">
        <v>186</v>
      </c>
      <c r="BE228" s="197">
        <f t="shared" si="74"/>
        <v>0</v>
      </c>
      <c r="BF228" s="197">
        <f t="shared" si="75"/>
        <v>0</v>
      </c>
      <c r="BG228" s="197">
        <f t="shared" si="76"/>
        <v>0</v>
      </c>
      <c r="BH228" s="197">
        <f t="shared" si="77"/>
        <v>0</v>
      </c>
      <c r="BI228" s="197">
        <f t="shared" si="78"/>
        <v>0</v>
      </c>
      <c r="BJ228" s="14" t="s">
        <v>87</v>
      </c>
      <c r="BK228" s="197">
        <f t="shared" si="79"/>
        <v>0</v>
      </c>
      <c r="BL228" s="14" t="s">
        <v>256</v>
      </c>
      <c r="BM228" s="196" t="s">
        <v>571</v>
      </c>
    </row>
    <row r="229" spans="2:63" s="12" customFormat="1" ht="22.9" customHeight="1">
      <c r="B229" s="168"/>
      <c r="C229" s="169"/>
      <c r="D229" s="170" t="s">
        <v>78</v>
      </c>
      <c r="E229" s="182" t="s">
        <v>572</v>
      </c>
      <c r="F229" s="182" t="s">
        <v>573</v>
      </c>
      <c r="G229" s="169"/>
      <c r="H229" s="169"/>
      <c r="I229" s="172"/>
      <c r="J229" s="183">
        <f>BK229</f>
        <v>0</v>
      </c>
      <c r="K229" s="169"/>
      <c r="L229" s="174"/>
      <c r="M229" s="175"/>
      <c r="N229" s="176"/>
      <c r="O229" s="176"/>
      <c r="P229" s="177">
        <f>SUM(P230:P235)</f>
        <v>0</v>
      </c>
      <c r="Q229" s="176"/>
      <c r="R229" s="177">
        <f>SUM(R230:R235)</f>
        <v>0.08032</v>
      </c>
      <c r="S229" s="176"/>
      <c r="T229" s="178">
        <f>SUM(T230:T235)</f>
        <v>0.20468</v>
      </c>
      <c r="AR229" s="179" t="s">
        <v>89</v>
      </c>
      <c r="AT229" s="180" t="s">
        <v>78</v>
      </c>
      <c r="AU229" s="180" t="s">
        <v>87</v>
      </c>
      <c r="AY229" s="179" t="s">
        <v>186</v>
      </c>
      <c r="BK229" s="181">
        <f>SUM(BK230:BK235)</f>
        <v>0</v>
      </c>
    </row>
    <row r="230" spans="1:65" s="2" customFormat="1" ht="16.5" customHeight="1">
      <c r="A230" s="31"/>
      <c r="B230" s="32"/>
      <c r="C230" s="184" t="s">
        <v>522</v>
      </c>
      <c r="D230" s="184" t="s">
        <v>189</v>
      </c>
      <c r="E230" s="185" t="s">
        <v>575</v>
      </c>
      <c r="F230" s="186" t="s">
        <v>576</v>
      </c>
      <c r="G230" s="187" t="s">
        <v>197</v>
      </c>
      <c r="H230" s="188">
        <v>8.6</v>
      </c>
      <c r="I230" s="189"/>
      <c r="J230" s="190">
        <f aca="true" t="shared" si="80" ref="J230:J235">ROUND(I230*H230,1)</f>
        <v>0</v>
      </c>
      <c r="K230" s="191"/>
      <c r="L230" s="36"/>
      <c r="M230" s="192" t="s">
        <v>1</v>
      </c>
      <c r="N230" s="193" t="s">
        <v>44</v>
      </c>
      <c r="O230" s="68"/>
      <c r="P230" s="194">
        <f aca="true" t="shared" si="81" ref="P230:P235">O230*H230</f>
        <v>0</v>
      </c>
      <c r="Q230" s="194">
        <v>0</v>
      </c>
      <c r="R230" s="194">
        <f aca="true" t="shared" si="82" ref="R230:R235">Q230*H230</f>
        <v>0</v>
      </c>
      <c r="S230" s="194">
        <v>0.0238</v>
      </c>
      <c r="T230" s="195">
        <f aca="true" t="shared" si="83" ref="T230:T235">S230*H230</f>
        <v>0.20468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256</v>
      </c>
      <c r="AT230" s="196" t="s">
        <v>189</v>
      </c>
      <c r="AU230" s="196" t="s">
        <v>89</v>
      </c>
      <c r="AY230" s="14" t="s">
        <v>186</v>
      </c>
      <c r="BE230" s="197">
        <f aca="true" t="shared" si="84" ref="BE230:BE235">IF(N230="základní",J230,0)</f>
        <v>0</v>
      </c>
      <c r="BF230" s="197">
        <f aca="true" t="shared" si="85" ref="BF230:BF235">IF(N230="snížená",J230,0)</f>
        <v>0</v>
      </c>
      <c r="BG230" s="197">
        <f aca="true" t="shared" si="86" ref="BG230:BG235">IF(N230="zákl. přenesená",J230,0)</f>
        <v>0</v>
      </c>
      <c r="BH230" s="197">
        <f aca="true" t="shared" si="87" ref="BH230:BH235">IF(N230="sníž. přenesená",J230,0)</f>
        <v>0</v>
      </c>
      <c r="BI230" s="197">
        <f aca="true" t="shared" si="88" ref="BI230:BI235">IF(N230="nulová",J230,0)</f>
        <v>0</v>
      </c>
      <c r="BJ230" s="14" t="s">
        <v>87</v>
      </c>
      <c r="BK230" s="197">
        <f aca="true" t="shared" si="89" ref="BK230:BK235">ROUND(I230*H230,1)</f>
        <v>0</v>
      </c>
      <c r="BL230" s="14" t="s">
        <v>256</v>
      </c>
      <c r="BM230" s="196" t="s">
        <v>577</v>
      </c>
    </row>
    <row r="231" spans="1:65" s="2" customFormat="1" ht="21.75" customHeight="1">
      <c r="A231" s="31"/>
      <c r="B231" s="32"/>
      <c r="C231" s="184" t="s">
        <v>526</v>
      </c>
      <c r="D231" s="184" t="s">
        <v>189</v>
      </c>
      <c r="E231" s="185" t="s">
        <v>981</v>
      </c>
      <c r="F231" s="186" t="s">
        <v>982</v>
      </c>
      <c r="G231" s="187" t="s">
        <v>192</v>
      </c>
      <c r="H231" s="188">
        <v>1</v>
      </c>
      <c r="I231" s="189"/>
      <c r="J231" s="190">
        <f t="shared" si="80"/>
        <v>0</v>
      </c>
      <c r="K231" s="191"/>
      <c r="L231" s="36"/>
      <c r="M231" s="192" t="s">
        <v>1</v>
      </c>
      <c r="N231" s="193" t="s">
        <v>44</v>
      </c>
      <c r="O231" s="68"/>
      <c r="P231" s="194">
        <f t="shared" si="81"/>
        <v>0</v>
      </c>
      <c r="Q231" s="194">
        <v>0.08032</v>
      </c>
      <c r="R231" s="194">
        <f t="shared" si="82"/>
        <v>0.08032</v>
      </c>
      <c r="S231" s="194">
        <v>0</v>
      </c>
      <c r="T231" s="195">
        <f t="shared" si="8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256</v>
      </c>
      <c r="AT231" s="196" t="s">
        <v>189</v>
      </c>
      <c r="AU231" s="196" t="s">
        <v>89</v>
      </c>
      <c r="AY231" s="14" t="s">
        <v>186</v>
      </c>
      <c r="BE231" s="197">
        <f t="shared" si="84"/>
        <v>0</v>
      </c>
      <c r="BF231" s="197">
        <f t="shared" si="85"/>
        <v>0</v>
      </c>
      <c r="BG231" s="197">
        <f t="shared" si="86"/>
        <v>0</v>
      </c>
      <c r="BH231" s="197">
        <f t="shared" si="87"/>
        <v>0</v>
      </c>
      <c r="BI231" s="197">
        <f t="shared" si="88"/>
        <v>0</v>
      </c>
      <c r="BJ231" s="14" t="s">
        <v>87</v>
      </c>
      <c r="BK231" s="197">
        <f t="shared" si="89"/>
        <v>0</v>
      </c>
      <c r="BL231" s="14" t="s">
        <v>256</v>
      </c>
      <c r="BM231" s="196" t="s">
        <v>1150</v>
      </c>
    </row>
    <row r="232" spans="1:65" s="2" customFormat="1" ht="16.5" customHeight="1">
      <c r="A232" s="31"/>
      <c r="B232" s="32"/>
      <c r="C232" s="184" t="s">
        <v>530</v>
      </c>
      <c r="D232" s="184" t="s">
        <v>189</v>
      </c>
      <c r="E232" s="185" t="s">
        <v>585</v>
      </c>
      <c r="F232" s="186" t="s">
        <v>586</v>
      </c>
      <c r="G232" s="187" t="s">
        <v>270</v>
      </c>
      <c r="H232" s="188">
        <v>0.205</v>
      </c>
      <c r="I232" s="189"/>
      <c r="J232" s="190">
        <f t="shared" si="80"/>
        <v>0</v>
      </c>
      <c r="K232" s="191"/>
      <c r="L232" s="36"/>
      <c r="M232" s="192" t="s">
        <v>1</v>
      </c>
      <c r="N232" s="193" t="s">
        <v>44</v>
      </c>
      <c r="O232" s="68"/>
      <c r="P232" s="194">
        <f t="shared" si="81"/>
        <v>0</v>
      </c>
      <c r="Q232" s="194">
        <v>0</v>
      </c>
      <c r="R232" s="194">
        <f t="shared" si="82"/>
        <v>0</v>
      </c>
      <c r="S232" s="194">
        <v>0</v>
      </c>
      <c r="T232" s="195">
        <f t="shared" si="8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256</v>
      </c>
      <c r="AT232" s="196" t="s">
        <v>189</v>
      </c>
      <c r="AU232" s="196" t="s">
        <v>89</v>
      </c>
      <c r="AY232" s="14" t="s">
        <v>186</v>
      </c>
      <c r="BE232" s="197">
        <f t="shared" si="84"/>
        <v>0</v>
      </c>
      <c r="BF232" s="197">
        <f t="shared" si="85"/>
        <v>0</v>
      </c>
      <c r="BG232" s="197">
        <f t="shared" si="86"/>
        <v>0</v>
      </c>
      <c r="BH232" s="197">
        <f t="shared" si="87"/>
        <v>0</v>
      </c>
      <c r="BI232" s="197">
        <f t="shared" si="88"/>
        <v>0</v>
      </c>
      <c r="BJ232" s="14" t="s">
        <v>87</v>
      </c>
      <c r="BK232" s="197">
        <f t="shared" si="89"/>
        <v>0</v>
      </c>
      <c r="BL232" s="14" t="s">
        <v>256</v>
      </c>
      <c r="BM232" s="196" t="s">
        <v>587</v>
      </c>
    </row>
    <row r="233" spans="1:65" s="2" customFormat="1" ht="16.5" customHeight="1">
      <c r="A233" s="31"/>
      <c r="B233" s="32"/>
      <c r="C233" s="184" t="s">
        <v>534</v>
      </c>
      <c r="D233" s="184" t="s">
        <v>189</v>
      </c>
      <c r="E233" s="185" t="s">
        <v>589</v>
      </c>
      <c r="F233" s="186" t="s">
        <v>590</v>
      </c>
      <c r="G233" s="187" t="s">
        <v>270</v>
      </c>
      <c r="H233" s="188">
        <v>0.08</v>
      </c>
      <c r="I233" s="189"/>
      <c r="J233" s="190">
        <f t="shared" si="80"/>
        <v>0</v>
      </c>
      <c r="K233" s="191"/>
      <c r="L233" s="36"/>
      <c r="M233" s="192" t="s">
        <v>1</v>
      </c>
      <c r="N233" s="193" t="s">
        <v>44</v>
      </c>
      <c r="O233" s="68"/>
      <c r="P233" s="194">
        <f t="shared" si="81"/>
        <v>0</v>
      </c>
      <c r="Q233" s="194">
        <v>0</v>
      </c>
      <c r="R233" s="194">
        <f t="shared" si="82"/>
        <v>0</v>
      </c>
      <c r="S233" s="194">
        <v>0</v>
      </c>
      <c r="T233" s="195">
        <f t="shared" si="8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256</v>
      </c>
      <c r="AT233" s="196" t="s">
        <v>189</v>
      </c>
      <c r="AU233" s="196" t="s">
        <v>89</v>
      </c>
      <c r="AY233" s="14" t="s">
        <v>186</v>
      </c>
      <c r="BE233" s="197">
        <f t="shared" si="84"/>
        <v>0</v>
      </c>
      <c r="BF233" s="197">
        <f t="shared" si="85"/>
        <v>0</v>
      </c>
      <c r="BG233" s="197">
        <f t="shared" si="86"/>
        <v>0</v>
      </c>
      <c r="BH233" s="197">
        <f t="shared" si="87"/>
        <v>0</v>
      </c>
      <c r="BI233" s="197">
        <f t="shared" si="88"/>
        <v>0</v>
      </c>
      <c r="BJ233" s="14" t="s">
        <v>87</v>
      </c>
      <c r="BK233" s="197">
        <f t="shared" si="89"/>
        <v>0</v>
      </c>
      <c r="BL233" s="14" t="s">
        <v>256</v>
      </c>
      <c r="BM233" s="196" t="s">
        <v>591</v>
      </c>
    </row>
    <row r="234" spans="1:65" s="2" customFormat="1" ht="16.5" customHeight="1">
      <c r="A234" s="31"/>
      <c r="B234" s="32"/>
      <c r="C234" s="184" t="s">
        <v>540</v>
      </c>
      <c r="D234" s="184" t="s">
        <v>189</v>
      </c>
      <c r="E234" s="185" t="s">
        <v>593</v>
      </c>
      <c r="F234" s="186" t="s">
        <v>594</v>
      </c>
      <c r="G234" s="187" t="s">
        <v>270</v>
      </c>
      <c r="H234" s="188">
        <v>0.08</v>
      </c>
      <c r="I234" s="189"/>
      <c r="J234" s="190">
        <f t="shared" si="80"/>
        <v>0</v>
      </c>
      <c r="K234" s="191"/>
      <c r="L234" s="36"/>
      <c r="M234" s="192" t="s">
        <v>1</v>
      </c>
      <c r="N234" s="193" t="s">
        <v>44</v>
      </c>
      <c r="O234" s="68"/>
      <c r="P234" s="194">
        <f t="shared" si="81"/>
        <v>0</v>
      </c>
      <c r="Q234" s="194">
        <v>0</v>
      </c>
      <c r="R234" s="194">
        <f t="shared" si="82"/>
        <v>0</v>
      </c>
      <c r="S234" s="194">
        <v>0</v>
      </c>
      <c r="T234" s="195">
        <f t="shared" si="8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256</v>
      </c>
      <c r="AT234" s="196" t="s">
        <v>189</v>
      </c>
      <c r="AU234" s="196" t="s">
        <v>89</v>
      </c>
      <c r="AY234" s="14" t="s">
        <v>186</v>
      </c>
      <c r="BE234" s="197">
        <f t="shared" si="84"/>
        <v>0</v>
      </c>
      <c r="BF234" s="197">
        <f t="shared" si="85"/>
        <v>0</v>
      </c>
      <c r="BG234" s="197">
        <f t="shared" si="86"/>
        <v>0</v>
      </c>
      <c r="BH234" s="197">
        <f t="shared" si="87"/>
        <v>0</v>
      </c>
      <c r="BI234" s="197">
        <f t="shared" si="88"/>
        <v>0</v>
      </c>
      <c r="BJ234" s="14" t="s">
        <v>87</v>
      </c>
      <c r="BK234" s="197">
        <f t="shared" si="89"/>
        <v>0</v>
      </c>
      <c r="BL234" s="14" t="s">
        <v>256</v>
      </c>
      <c r="BM234" s="196" t="s">
        <v>595</v>
      </c>
    </row>
    <row r="235" spans="1:65" s="2" customFormat="1" ht="16.5" customHeight="1">
      <c r="A235" s="31"/>
      <c r="B235" s="32"/>
      <c r="C235" s="184" t="s">
        <v>544</v>
      </c>
      <c r="D235" s="184" t="s">
        <v>189</v>
      </c>
      <c r="E235" s="185" t="s">
        <v>597</v>
      </c>
      <c r="F235" s="186" t="s">
        <v>598</v>
      </c>
      <c r="G235" s="187" t="s">
        <v>270</v>
      </c>
      <c r="H235" s="188">
        <v>0.08</v>
      </c>
      <c r="I235" s="189"/>
      <c r="J235" s="190">
        <f t="shared" si="80"/>
        <v>0</v>
      </c>
      <c r="K235" s="191"/>
      <c r="L235" s="36"/>
      <c r="M235" s="192" t="s">
        <v>1</v>
      </c>
      <c r="N235" s="193" t="s">
        <v>44</v>
      </c>
      <c r="O235" s="68"/>
      <c r="P235" s="194">
        <f t="shared" si="81"/>
        <v>0</v>
      </c>
      <c r="Q235" s="194">
        <v>0</v>
      </c>
      <c r="R235" s="194">
        <f t="shared" si="82"/>
        <v>0</v>
      </c>
      <c r="S235" s="194">
        <v>0</v>
      </c>
      <c r="T235" s="195">
        <f t="shared" si="8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256</v>
      </c>
      <c r="AT235" s="196" t="s">
        <v>189</v>
      </c>
      <c r="AU235" s="196" t="s">
        <v>89</v>
      </c>
      <c r="AY235" s="14" t="s">
        <v>186</v>
      </c>
      <c r="BE235" s="197">
        <f t="shared" si="84"/>
        <v>0</v>
      </c>
      <c r="BF235" s="197">
        <f t="shared" si="85"/>
        <v>0</v>
      </c>
      <c r="BG235" s="197">
        <f t="shared" si="86"/>
        <v>0</v>
      </c>
      <c r="BH235" s="197">
        <f t="shared" si="87"/>
        <v>0</v>
      </c>
      <c r="BI235" s="197">
        <f t="shared" si="88"/>
        <v>0</v>
      </c>
      <c r="BJ235" s="14" t="s">
        <v>87</v>
      </c>
      <c r="BK235" s="197">
        <f t="shared" si="89"/>
        <v>0</v>
      </c>
      <c r="BL235" s="14" t="s">
        <v>256</v>
      </c>
      <c r="BM235" s="196" t="s">
        <v>599</v>
      </c>
    </row>
    <row r="236" spans="2:63" s="12" customFormat="1" ht="22.9" customHeight="1">
      <c r="B236" s="168"/>
      <c r="C236" s="169"/>
      <c r="D236" s="170" t="s">
        <v>78</v>
      </c>
      <c r="E236" s="182" t="s">
        <v>600</v>
      </c>
      <c r="F236" s="182" t="s">
        <v>601</v>
      </c>
      <c r="G236" s="169"/>
      <c r="H236" s="169"/>
      <c r="I236" s="172"/>
      <c r="J236" s="183">
        <f>BK236</f>
        <v>0</v>
      </c>
      <c r="K236" s="169"/>
      <c r="L236" s="174"/>
      <c r="M236" s="175"/>
      <c r="N236" s="176"/>
      <c r="O236" s="176"/>
      <c r="P236" s="177">
        <f>SUM(P237:P240)</f>
        <v>0</v>
      </c>
      <c r="Q236" s="176"/>
      <c r="R236" s="177">
        <f>SUM(R237:R240)</f>
        <v>0</v>
      </c>
      <c r="S236" s="176"/>
      <c r="T236" s="178">
        <f>SUM(T237:T240)</f>
        <v>0.061392</v>
      </c>
      <c r="AR236" s="179" t="s">
        <v>89</v>
      </c>
      <c r="AT236" s="180" t="s">
        <v>78</v>
      </c>
      <c r="AU236" s="180" t="s">
        <v>87</v>
      </c>
      <c r="AY236" s="179" t="s">
        <v>186</v>
      </c>
      <c r="BK236" s="181">
        <f>SUM(BK237:BK240)</f>
        <v>0</v>
      </c>
    </row>
    <row r="237" spans="1:65" s="2" customFormat="1" ht="16.5" customHeight="1">
      <c r="A237" s="31"/>
      <c r="B237" s="32"/>
      <c r="C237" s="184" t="s">
        <v>548</v>
      </c>
      <c r="D237" s="184" t="s">
        <v>189</v>
      </c>
      <c r="E237" s="185" t="s">
        <v>603</v>
      </c>
      <c r="F237" s="186" t="s">
        <v>604</v>
      </c>
      <c r="G237" s="187" t="s">
        <v>308</v>
      </c>
      <c r="H237" s="188">
        <v>28</v>
      </c>
      <c r="I237" s="189"/>
      <c r="J237" s="190">
        <f>ROUND(I237*H237,1)</f>
        <v>0</v>
      </c>
      <c r="K237" s="191"/>
      <c r="L237" s="36"/>
      <c r="M237" s="192" t="s">
        <v>1</v>
      </c>
      <c r="N237" s="193" t="s">
        <v>44</v>
      </c>
      <c r="O237" s="68"/>
      <c r="P237" s="194">
        <f>O237*H237</f>
        <v>0</v>
      </c>
      <c r="Q237" s="194">
        <v>0</v>
      </c>
      <c r="R237" s="194">
        <f>Q237*H237</f>
        <v>0</v>
      </c>
      <c r="S237" s="194">
        <v>0.00215</v>
      </c>
      <c r="T237" s="195">
        <f>S237*H237</f>
        <v>0.060200000000000004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256</v>
      </c>
      <c r="AT237" s="196" t="s">
        <v>189</v>
      </c>
      <c r="AU237" s="196" t="s">
        <v>89</v>
      </c>
      <c r="AY237" s="14" t="s">
        <v>186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14" t="s">
        <v>87</v>
      </c>
      <c r="BK237" s="197">
        <f>ROUND(I237*H237,1)</f>
        <v>0</v>
      </c>
      <c r="BL237" s="14" t="s">
        <v>256</v>
      </c>
      <c r="BM237" s="196" t="s">
        <v>605</v>
      </c>
    </row>
    <row r="238" spans="1:65" s="2" customFormat="1" ht="21.75" customHeight="1">
      <c r="A238" s="31"/>
      <c r="B238" s="32"/>
      <c r="C238" s="184" t="s">
        <v>552</v>
      </c>
      <c r="D238" s="184" t="s">
        <v>189</v>
      </c>
      <c r="E238" s="185" t="s">
        <v>607</v>
      </c>
      <c r="F238" s="186" t="s">
        <v>608</v>
      </c>
      <c r="G238" s="187" t="s">
        <v>192</v>
      </c>
      <c r="H238" s="188">
        <v>1</v>
      </c>
      <c r="I238" s="189"/>
      <c r="J238" s="190">
        <f>ROUND(I238*H238,1)</f>
        <v>0</v>
      </c>
      <c r="K238" s="191"/>
      <c r="L238" s="36"/>
      <c r="M238" s="192" t="s">
        <v>1</v>
      </c>
      <c r="N238" s="193" t="s">
        <v>44</v>
      </c>
      <c r="O238" s="68"/>
      <c r="P238" s="194">
        <f>O238*H238</f>
        <v>0</v>
      </c>
      <c r="Q238" s="194">
        <v>0</v>
      </c>
      <c r="R238" s="194">
        <f>Q238*H238</f>
        <v>0</v>
      </c>
      <c r="S238" s="194">
        <v>4.8E-05</v>
      </c>
      <c r="T238" s="195">
        <f>S238*H238</f>
        <v>4.8E-05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256</v>
      </c>
      <c r="AT238" s="196" t="s">
        <v>189</v>
      </c>
      <c r="AU238" s="196" t="s">
        <v>89</v>
      </c>
      <c r="AY238" s="14" t="s">
        <v>186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4" t="s">
        <v>87</v>
      </c>
      <c r="BK238" s="197">
        <f>ROUND(I238*H238,1)</f>
        <v>0</v>
      </c>
      <c r="BL238" s="14" t="s">
        <v>256</v>
      </c>
      <c r="BM238" s="196" t="s">
        <v>609</v>
      </c>
    </row>
    <row r="239" spans="1:65" s="2" customFormat="1" ht="24.2" customHeight="1">
      <c r="A239" s="31"/>
      <c r="B239" s="32"/>
      <c r="C239" s="184" t="s">
        <v>556</v>
      </c>
      <c r="D239" s="184" t="s">
        <v>189</v>
      </c>
      <c r="E239" s="185" t="s">
        <v>611</v>
      </c>
      <c r="F239" s="186" t="s">
        <v>612</v>
      </c>
      <c r="G239" s="187" t="s">
        <v>192</v>
      </c>
      <c r="H239" s="188">
        <v>3</v>
      </c>
      <c r="I239" s="189"/>
      <c r="J239" s="190">
        <f>ROUND(I239*H239,1)</f>
        <v>0</v>
      </c>
      <c r="K239" s="191"/>
      <c r="L239" s="36"/>
      <c r="M239" s="192" t="s">
        <v>1</v>
      </c>
      <c r="N239" s="193" t="s">
        <v>44</v>
      </c>
      <c r="O239" s="68"/>
      <c r="P239" s="194">
        <f>O239*H239</f>
        <v>0</v>
      </c>
      <c r="Q239" s="194">
        <v>0</v>
      </c>
      <c r="R239" s="194">
        <f>Q239*H239</f>
        <v>0</v>
      </c>
      <c r="S239" s="194">
        <v>4.8E-05</v>
      </c>
      <c r="T239" s="195">
        <f>S239*H239</f>
        <v>0.000144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256</v>
      </c>
      <c r="AT239" s="196" t="s">
        <v>189</v>
      </c>
      <c r="AU239" s="196" t="s">
        <v>89</v>
      </c>
      <c r="AY239" s="14" t="s">
        <v>186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4" t="s">
        <v>87</v>
      </c>
      <c r="BK239" s="197">
        <f>ROUND(I239*H239,1)</f>
        <v>0</v>
      </c>
      <c r="BL239" s="14" t="s">
        <v>256</v>
      </c>
      <c r="BM239" s="196" t="s">
        <v>613</v>
      </c>
    </row>
    <row r="240" spans="1:65" s="2" customFormat="1" ht="21.75" customHeight="1">
      <c r="A240" s="31"/>
      <c r="B240" s="32"/>
      <c r="C240" s="184" t="s">
        <v>560</v>
      </c>
      <c r="D240" s="184" t="s">
        <v>189</v>
      </c>
      <c r="E240" s="185" t="s">
        <v>615</v>
      </c>
      <c r="F240" s="186" t="s">
        <v>616</v>
      </c>
      <c r="G240" s="187" t="s">
        <v>192</v>
      </c>
      <c r="H240" s="188">
        <v>1</v>
      </c>
      <c r="I240" s="189"/>
      <c r="J240" s="190">
        <f>ROUND(I240*H240,1)</f>
        <v>0</v>
      </c>
      <c r="K240" s="191"/>
      <c r="L240" s="36"/>
      <c r="M240" s="192" t="s">
        <v>1</v>
      </c>
      <c r="N240" s="193" t="s">
        <v>44</v>
      </c>
      <c r="O240" s="68"/>
      <c r="P240" s="194">
        <f>O240*H240</f>
        <v>0</v>
      </c>
      <c r="Q240" s="194">
        <v>0</v>
      </c>
      <c r="R240" s="194">
        <f>Q240*H240</f>
        <v>0</v>
      </c>
      <c r="S240" s="194">
        <v>0.001</v>
      </c>
      <c r="T240" s="195">
        <f>S240*H240</f>
        <v>0.001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256</v>
      </c>
      <c r="AT240" s="196" t="s">
        <v>189</v>
      </c>
      <c r="AU240" s="196" t="s">
        <v>89</v>
      </c>
      <c r="AY240" s="14" t="s">
        <v>186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4" t="s">
        <v>87</v>
      </c>
      <c r="BK240" s="197">
        <f>ROUND(I240*H240,1)</f>
        <v>0</v>
      </c>
      <c r="BL240" s="14" t="s">
        <v>256</v>
      </c>
      <c r="BM240" s="196" t="s">
        <v>617</v>
      </c>
    </row>
    <row r="241" spans="2:63" s="12" customFormat="1" ht="22.9" customHeight="1">
      <c r="B241" s="168"/>
      <c r="C241" s="169"/>
      <c r="D241" s="170" t="s">
        <v>78</v>
      </c>
      <c r="E241" s="182" t="s">
        <v>627</v>
      </c>
      <c r="F241" s="182" t="s">
        <v>628</v>
      </c>
      <c r="G241" s="169"/>
      <c r="H241" s="169"/>
      <c r="I241" s="172"/>
      <c r="J241" s="183">
        <f>BK241</f>
        <v>0</v>
      </c>
      <c r="K241" s="169"/>
      <c r="L241" s="174"/>
      <c r="M241" s="175"/>
      <c r="N241" s="176"/>
      <c r="O241" s="176"/>
      <c r="P241" s="177">
        <f>SUM(P242:P247)</f>
        <v>0</v>
      </c>
      <c r="Q241" s="176"/>
      <c r="R241" s="177">
        <f>SUM(R242:R247)</f>
        <v>0</v>
      </c>
      <c r="S241" s="176"/>
      <c r="T241" s="178">
        <f>SUM(T242:T247)</f>
        <v>0.19085</v>
      </c>
      <c r="AR241" s="179" t="s">
        <v>89</v>
      </c>
      <c r="AT241" s="180" t="s">
        <v>78</v>
      </c>
      <c r="AU241" s="180" t="s">
        <v>87</v>
      </c>
      <c r="AY241" s="179" t="s">
        <v>186</v>
      </c>
      <c r="BK241" s="181">
        <f>SUM(BK242:BK247)</f>
        <v>0</v>
      </c>
    </row>
    <row r="242" spans="1:65" s="2" customFormat="1" ht="16.5" customHeight="1">
      <c r="A242" s="31"/>
      <c r="B242" s="32"/>
      <c r="C242" s="184" t="s">
        <v>564</v>
      </c>
      <c r="D242" s="184" t="s">
        <v>189</v>
      </c>
      <c r="E242" s="185" t="s">
        <v>1151</v>
      </c>
      <c r="F242" s="186" t="s">
        <v>1152</v>
      </c>
      <c r="G242" s="187" t="s">
        <v>197</v>
      </c>
      <c r="H242" s="188">
        <v>5</v>
      </c>
      <c r="I242" s="189"/>
      <c r="J242" s="190">
        <f>ROUND(I242*H242,1)</f>
        <v>0</v>
      </c>
      <c r="K242" s="191"/>
      <c r="L242" s="36"/>
      <c r="M242" s="192" t="s">
        <v>1</v>
      </c>
      <c r="N242" s="193" t="s">
        <v>44</v>
      </c>
      <c r="O242" s="68"/>
      <c r="P242" s="194">
        <f>O242*H242</f>
        <v>0</v>
      </c>
      <c r="Q242" s="194">
        <v>0</v>
      </c>
      <c r="R242" s="194">
        <f>Q242*H242</f>
        <v>0</v>
      </c>
      <c r="S242" s="194">
        <v>0.02465</v>
      </c>
      <c r="T242" s="195">
        <f>S242*H242</f>
        <v>0.12325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256</v>
      </c>
      <c r="AT242" s="196" t="s">
        <v>189</v>
      </c>
      <c r="AU242" s="196" t="s">
        <v>89</v>
      </c>
      <c r="AY242" s="14" t="s">
        <v>186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14" t="s">
        <v>87</v>
      </c>
      <c r="BK242" s="197">
        <f>ROUND(I242*H242,1)</f>
        <v>0</v>
      </c>
      <c r="BL242" s="14" t="s">
        <v>256</v>
      </c>
      <c r="BM242" s="196" t="s">
        <v>1153</v>
      </c>
    </row>
    <row r="243" spans="1:47" s="2" customFormat="1" ht="19.5">
      <c r="A243" s="31"/>
      <c r="B243" s="32"/>
      <c r="C243" s="33"/>
      <c r="D243" s="198" t="s">
        <v>206</v>
      </c>
      <c r="E243" s="33"/>
      <c r="F243" s="199" t="s">
        <v>1154</v>
      </c>
      <c r="G243" s="33"/>
      <c r="H243" s="33"/>
      <c r="I243" s="200"/>
      <c r="J243" s="33"/>
      <c r="K243" s="33"/>
      <c r="L243" s="36"/>
      <c r="M243" s="201"/>
      <c r="N243" s="202"/>
      <c r="O243" s="68"/>
      <c r="P243" s="68"/>
      <c r="Q243" s="68"/>
      <c r="R243" s="68"/>
      <c r="S243" s="68"/>
      <c r="T243" s="69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T243" s="14" t="s">
        <v>206</v>
      </c>
      <c r="AU243" s="14" t="s">
        <v>89</v>
      </c>
    </row>
    <row r="244" spans="1:65" s="2" customFormat="1" ht="16.5" customHeight="1">
      <c r="A244" s="31"/>
      <c r="B244" s="32"/>
      <c r="C244" s="184" t="s">
        <v>568</v>
      </c>
      <c r="D244" s="184" t="s">
        <v>189</v>
      </c>
      <c r="E244" s="185" t="s">
        <v>1155</v>
      </c>
      <c r="F244" s="186" t="s">
        <v>1156</v>
      </c>
      <c r="G244" s="187" t="s">
        <v>197</v>
      </c>
      <c r="H244" s="188">
        <v>5</v>
      </c>
      <c r="I244" s="189"/>
      <c r="J244" s="190">
        <f>ROUND(I244*H244,1)</f>
        <v>0</v>
      </c>
      <c r="K244" s="191"/>
      <c r="L244" s="36"/>
      <c r="M244" s="192" t="s">
        <v>1</v>
      </c>
      <c r="N244" s="193" t="s">
        <v>44</v>
      </c>
      <c r="O244" s="68"/>
      <c r="P244" s="194">
        <f>O244*H244</f>
        <v>0</v>
      </c>
      <c r="Q244" s="194">
        <v>0</v>
      </c>
      <c r="R244" s="194">
        <f>Q244*H244</f>
        <v>0</v>
      </c>
      <c r="S244" s="194">
        <v>0.008</v>
      </c>
      <c r="T244" s="195">
        <f>S244*H244</f>
        <v>0.04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256</v>
      </c>
      <c r="AT244" s="196" t="s">
        <v>189</v>
      </c>
      <c r="AU244" s="196" t="s">
        <v>89</v>
      </c>
      <c r="AY244" s="14" t="s">
        <v>186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4" t="s">
        <v>87</v>
      </c>
      <c r="BK244" s="197">
        <f>ROUND(I244*H244,1)</f>
        <v>0</v>
      </c>
      <c r="BL244" s="14" t="s">
        <v>256</v>
      </c>
      <c r="BM244" s="196" t="s">
        <v>1157</v>
      </c>
    </row>
    <row r="245" spans="1:65" s="2" customFormat="1" ht="16.5" customHeight="1">
      <c r="A245" s="31"/>
      <c r="B245" s="32"/>
      <c r="C245" s="184" t="s">
        <v>574</v>
      </c>
      <c r="D245" s="184" t="s">
        <v>189</v>
      </c>
      <c r="E245" s="185" t="s">
        <v>630</v>
      </c>
      <c r="F245" s="186" t="s">
        <v>631</v>
      </c>
      <c r="G245" s="187" t="s">
        <v>192</v>
      </c>
      <c r="H245" s="188">
        <v>1</v>
      </c>
      <c r="I245" s="189"/>
      <c r="J245" s="190">
        <f>ROUND(I245*H245,1)</f>
        <v>0</v>
      </c>
      <c r="K245" s="191"/>
      <c r="L245" s="36"/>
      <c r="M245" s="192" t="s">
        <v>1</v>
      </c>
      <c r="N245" s="193" t="s">
        <v>44</v>
      </c>
      <c r="O245" s="68"/>
      <c r="P245" s="194">
        <f>O245*H245</f>
        <v>0</v>
      </c>
      <c r="Q245" s="194">
        <v>0</v>
      </c>
      <c r="R245" s="194">
        <f>Q245*H245</f>
        <v>0</v>
      </c>
      <c r="S245" s="194">
        <v>0.0018</v>
      </c>
      <c r="T245" s="195">
        <f>S245*H245</f>
        <v>0.0018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6" t="s">
        <v>256</v>
      </c>
      <c r="AT245" s="196" t="s">
        <v>189</v>
      </c>
      <c r="AU245" s="196" t="s">
        <v>89</v>
      </c>
      <c r="AY245" s="14" t="s">
        <v>186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14" t="s">
        <v>87</v>
      </c>
      <c r="BK245" s="197">
        <f>ROUND(I245*H245,1)</f>
        <v>0</v>
      </c>
      <c r="BL245" s="14" t="s">
        <v>256</v>
      </c>
      <c r="BM245" s="196" t="s">
        <v>632</v>
      </c>
    </row>
    <row r="246" spans="1:65" s="2" customFormat="1" ht="16.5" customHeight="1">
      <c r="A246" s="31"/>
      <c r="B246" s="32"/>
      <c r="C246" s="184" t="s">
        <v>579</v>
      </c>
      <c r="D246" s="184" t="s">
        <v>189</v>
      </c>
      <c r="E246" s="185" t="s">
        <v>634</v>
      </c>
      <c r="F246" s="186" t="s">
        <v>635</v>
      </c>
      <c r="G246" s="187" t="s">
        <v>192</v>
      </c>
      <c r="H246" s="188">
        <v>1</v>
      </c>
      <c r="I246" s="189"/>
      <c r="J246" s="190">
        <f>ROUND(I246*H246,1)</f>
        <v>0</v>
      </c>
      <c r="K246" s="191"/>
      <c r="L246" s="36"/>
      <c r="M246" s="192" t="s">
        <v>1</v>
      </c>
      <c r="N246" s="193" t="s">
        <v>44</v>
      </c>
      <c r="O246" s="68"/>
      <c r="P246" s="194">
        <f>O246*H246</f>
        <v>0</v>
      </c>
      <c r="Q246" s="194">
        <v>0</v>
      </c>
      <c r="R246" s="194">
        <f>Q246*H246</f>
        <v>0</v>
      </c>
      <c r="S246" s="194">
        <v>0.024</v>
      </c>
      <c r="T246" s="195">
        <f>S246*H246</f>
        <v>0.024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256</v>
      </c>
      <c r="AT246" s="196" t="s">
        <v>189</v>
      </c>
      <c r="AU246" s="196" t="s">
        <v>89</v>
      </c>
      <c r="AY246" s="14" t="s">
        <v>186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4" t="s">
        <v>87</v>
      </c>
      <c r="BK246" s="197">
        <f>ROUND(I246*H246,1)</f>
        <v>0</v>
      </c>
      <c r="BL246" s="14" t="s">
        <v>256</v>
      </c>
      <c r="BM246" s="196" t="s">
        <v>636</v>
      </c>
    </row>
    <row r="247" spans="1:65" s="2" customFormat="1" ht="24.2" customHeight="1">
      <c r="A247" s="31"/>
      <c r="B247" s="32"/>
      <c r="C247" s="184" t="s">
        <v>584</v>
      </c>
      <c r="D247" s="184" t="s">
        <v>189</v>
      </c>
      <c r="E247" s="185" t="s">
        <v>638</v>
      </c>
      <c r="F247" s="186" t="s">
        <v>1158</v>
      </c>
      <c r="G247" s="187" t="s">
        <v>624</v>
      </c>
      <c r="H247" s="188">
        <v>1</v>
      </c>
      <c r="I247" s="189"/>
      <c r="J247" s="190">
        <f>ROUND(I247*H247,1)</f>
        <v>0</v>
      </c>
      <c r="K247" s="191"/>
      <c r="L247" s="36"/>
      <c r="M247" s="192" t="s">
        <v>1</v>
      </c>
      <c r="N247" s="193" t="s">
        <v>44</v>
      </c>
      <c r="O247" s="68"/>
      <c r="P247" s="194">
        <f>O247*H247</f>
        <v>0</v>
      </c>
      <c r="Q247" s="194">
        <v>0</v>
      </c>
      <c r="R247" s="194">
        <f>Q247*H247</f>
        <v>0</v>
      </c>
      <c r="S247" s="194">
        <v>0.0018</v>
      </c>
      <c r="T247" s="195">
        <f>S247*H247</f>
        <v>0.0018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6" t="s">
        <v>256</v>
      </c>
      <c r="AT247" s="196" t="s">
        <v>189</v>
      </c>
      <c r="AU247" s="196" t="s">
        <v>89</v>
      </c>
      <c r="AY247" s="14" t="s">
        <v>186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14" t="s">
        <v>87</v>
      </c>
      <c r="BK247" s="197">
        <f>ROUND(I247*H247,1)</f>
        <v>0</v>
      </c>
      <c r="BL247" s="14" t="s">
        <v>256</v>
      </c>
      <c r="BM247" s="196" t="s">
        <v>640</v>
      </c>
    </row>
    <row r="248" spans="2:63" s="12" customFormat="1" ht="22.9" customHeight="1">
      <c r="B248" s="168"/>
      <c r="C248" s="169"/>
      <c r="D248" s="170" t="s">
        <v>78</v>
      </c>
      <c r="E248" s="182" t="s">
        <v>654</v>
      </c>
      <c r="F248" s="182" t="s">
        <v>655</v>
      </c>
      <c r="G248" s="169"/>
      <c r="H248" s="169"/>
      <c r="I248" s="172"/>
      <c r="J248" s="183">
        <f>BK248</f>
        <v>0</v>
      </c>
      <c r="K248" s="169"/>
      <c r="L248" s="174"/>
      <c r="M248" s="175"/>
      <c r="N248" s="176"/>
      <c r="O248" s="176"/>
      <c r="P248" s="177">
        <f>SUM(P249:P263)</f>
        <v>0</v>
      </c>
      <c r="Q248" s="176"/>
      <c r="R248" s="177">
        <f>SUM(R249:R263)</f>
        <v>0.1544456</v>
      </c>
      <c r="S248" s="176"/>
      <c r="T248" s="178">
        <f>SUM(T249:T263)</f>
        <v>0.042570000000000004</v>
      </c>
      <c r="AR248" s="179" t="s">
        <v>89</v>
      </c>
      <c r="AT248" s="180" t="s">
        <v>78</v>
      </c>
      <c r="AU248" s="180" t="s">
        <v>87</v>
      </c>
      <c r="AY248" s="179" t="s">
        <v>186</v>
      </c>
      <c r="BK248" s="181">
        <f>SUM(BK249:BK263)</f>
        <v>0</v>
      </c>
    </row>
    <row r="249" spans="1:65" s="2" customFormat="1" ht="16.5" customHeight="1">
      <c r="A249" s="31"/>
      <c r="B249" s="32"/>
      <c r="C249" s="184" t="s">
        <v>588</v>
      </c>
      <c r="D249" s="184" t="s">
        <v>189</v>
      </c>
      <c r="E249" s="185" t="s">
        <v>657</v>
      </c>
      <c r="F249" s="186" t="s">
        <v>658</v>
      </c>
      <c r="G249" s="187" t="s">
        <v>197</v>
      </c>
      <c r="H249" s="188">
        <v>12.8</v>
      </c>
      <c r="I249" s="189"/>
      <c r="J249" s="190">
        <f aca="true" t="shared" si="90" ref="J249:J263">ROUND(I249*H249,1)</f>
        <v>0</v>
      </c>
      <c r="K249" s="191"/>
      <c r="L249" s="36"/>
      <c r="M249" s="192" t="s">
        <v>1</v>
      </c>
      <c r="N249" s="193" t="s">
        <v>44</v>
      </c>
      <c r="O249" s="68"/>
      <c r="P249" s="194">
        <f aca="true" t="shared" si="91" ref="P249:P263">O249*H249</f>
        <v>0</v>
      </c>
      <c r="Q249" s="194">
        <v>0</v>
      </c>
      <c r="R249" s="194">
        <f aca="true" t="shared" si="92" ref="R249:R263">Q249*H249</f>
        <v>0</v>
      </c>
      <c r="S249" s="194">
        <v>0</v>
      </c>
      <c r="T249" s="195">
        <f aca="true" t="shared" si="93" ref="T249:T263"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6" t="s">
        <v>256</v>
      </c>
      <c r="AT249" s="196" t="s">
        <v>189</v>
      </c>
      <c r="AU249" s="196" t="s">
        <v>89</v>
      </c>
      <c r="AY249" s="14" t="s">
        <v>186</v>
      </c>
      <c r="BE249" s="197">
        <f aca="true" t="shared" si="94" ref="BE249:BE263">IF(N249="základní",J249,0)</f>
        <v>0</v>
      </c>
      <c r="BF249" s="197">
        <f aca="true" t="shared" si="95" ref="BF249:BF263">IF(N249="snížená",J249,0)</f>
        <v>0</v>
      </c>
      <c r="BG249" s="197">
        <f aca="true" t="shared" si="96" ref="BG249:BG263">IF(N249="zákl. přenesená",J249,0)</f>
        <v>0</v>
      </c>
      <c r="BH249" s="197">
        <f aca="true" t="shared" si="97" ref="BH249:BH263">IF(N249="sníž. přenesená",J249,0)</f>
        <v>0</v>
      </c>
      <c r="BI249" s="197">
        <f aca="true" t="shared" si="98" ref="BI249:BI263">IF(N249="nulová",J249,0)</f>
        <v>0</v>
      </c>
      <c r="BJ249" s="14" t="s">
        <v>87</v>
      </c>
      <c r="BK249" s="197">
        <f aca="true" t="shared" si="99" ref="BK249:BK263">ROUND(I249*H249,1)</f>
        <v>0</v>
      </c>
      <c r="BL249" s="14" t="s">
        <v>256</v>
      </c>
      <c r="BM249" s="196" t="s">
        <v>1159</v>
      </c>
    </row>
    <row r="250" spans="1:65" s="2" customFormat="1" ht="16.5" customHeight="1">
      <c r="A250" s="31"/>
      <c r="B250" s="32"/>
      <c r="C250" s="184" t="s">
        <v>592</v>
      </c>
      <c r="D250" s="184" t="s">
        <v>189</v>
      </c>
      <c r="E250" s="185" t="s">
        <v>661</v>
      </c>
      <c r="F250" s="186" t="s">
        <v>662</v>
      </c>
      <c r="G250" s="187" t="s">
        <v>197</v>
      </c>
      <c r="H250" s="188">
        <v>12.8</v>
      </c>
      <c r="I250" s="189"/>
      <c r="J250" s="190">
        <f t="shared" si="90"/>
        <v>0</v>
      </c>
      <c r="K250" s="191"/>
      <c r="L250" s="36"/>
      <c r="M250" s="192" t="s">
        <v>1</v>
      </c>
      <c r="N250" s="193" t="s">
        <v>44</v>
      </c>
      <c r="O250" s="68"/>
      <c r="P250" s="194">
        <f t="shared" si="91"/>
        <v>0</v>
      </c>
      <c r="Q250" s="194">
        <v>3E-05</v>
      </c>
      <c r="R250" s="194">
        <f t="shared" si="92"/>
        <v>0.000384</v>
      </c>
      <c r="S250" s="194">
        <v>0</v>
      </c>
      <c r="T250" s="195">
        <f t="shared" si="9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6" t="s">
        <v>256</v>
      </c>
      <c r="AT250" s="196" t="s">
        <v>189</v>
      </c>
      <c r="AU250" s="196" t="s">
        <v>89</v>
      </c>
      <c r="AY250" s="14" t="s">
        <v>186</v>
      </c>
      <c r="BE250" s="197">
        <f t="shared" si="94"/>
        <v>0</v>
      </c>
      <c r="BF250" s="197">
        <f t="shared" si="95"/>
        <v>0</v>
      </c>
      <c r="BG250" s="197">
        <f t="shared" si="96"/>
        <v>0</v>
      </c>
      <c r="BH250" s="197">
        <f t="shared" si="97"/>
        <v>0</v>
      </c>
      <c r="BI250" s="197">
        <f t="shared" si="98"/>
        <v>0</v>
      </c>
      <c r="BJ250" s="14" t="s">
        <v>87</v>
      </c>
      <c r="BK250" s="197">
        <f t="shared" si="99"/>
        <v>0</v>
      </c>
      <c r="BL250" s="14" t="s">
        <v>256</v>
      </c>
      <c r="BM250" s="196" t="s">
        <v>1160</v>
      </c>
    </row>
    <row r="251" spans="1:65" s="2" customFormat="1" ht="16.5" customHeight="1">
      <c r="A251" s="31"/>
      <c r="B251" s="32"/>
      <c r="C251" s="184" t="s">
        <v>596</v>
      </c>
      <c r="D251" s="184" t="s">
        <v>189</v>
      </c>
      <c r="E251" s="185" t="s">
        <v>670</v>
      </c>
      <c r="F251" s="186" t="s">
        <v>671</v>
      </c>
      <c r="G251" s="187" t="s">
        <v>197</v>
      </c>
      <c r="H251" s="188">
        <v>12.8</v>
      </c>
      <c r="I251" s="189"/>
      <c r="J251" s="190">
        <f t="shared" si="90"/>
        <v>0</v>
      </c>
      <c r="K251" s="191"/>
      <c r="L251" s="36"/>
      <c r="M251" s="192" t="s">
        <v>1</v>
      </c>
      <c r="N251" s="193" t="s">
        <v>44</v>
      </c>
      <c r="O251" s="68"/>
      <c r="P251" s="194">
        <f t="shared" si="91"/>
        <v>0</v>
      </c>
      <c r="Q251" s="194">
        <v>0.0075</v>
      </c>
      <c r="R251" s="194">
        <f t="shared" si="92"/>
        <v>0.096</v>
      </c>
      <c r="S251" s="194">
        <v>0</v>
      </c>
      <c r="T251" s="195">
        <f t="shared" si="9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6" t="s">
        <v>256</v>
      </c>
      <c r="AT251" s="196" t="s">
        <v>189</v>
      </c>
      <c r="AU251" s="196" t="s">
        <v>89</v>
      </c>
      <c r="AY251" s="14" t="s">
        <v>186</v>
      </c>
      <c r="BE251" s="197">
        <f t="shared" si="94"/>
        <v>0</v>
      </c>
      <c r="BF251" s="197">
        <f t="shared" si="95"/>
        <v>0</v>
      </c>
      <c r="BG251" s="197">
        <f t="shared" si="96"/>
        <v>0</v>
      </c>
      <c r="BH251" s="197">
        <f t="shared" si="97"/>
        <v>0</v>
      </c>
      <c r="BI251" s="197">
        <f t="shared" si="98"/>
        <v>0</v>
      </c>
      <c r="BJ251" s="14" t="s">
        <v>87</v>
      </c>
      <c r="BK251" s="197">
        <f t="shared" si="99"/>
        <v>0</v>
      </c>
      <c r="BL251" s="14" t="s">
        <v>256</v>
      </c>
      <c r="BM251" s="196" t="s">
        <v>1161</v>
      </c>
    </row>
    <row r="252" spans="1:65" s="2" customFormat="1" ht="16.5" customHeight="1">
      <c r="A252" s="31"/>
      <c r="B252" s="32"/>
      <c r="C252" s="184" t="s">
        <v>602</v>
      </c>
      <c r="D252" s="184" t="s">
        <v>189</v>
      </c>
      <c r="E252" s="185" t="s">
        <v>674</v>
      </c>
      <c r="F252" s="186" t="s">
        <v>675</v>
      </c>
      <c r="G252" s="187" t="s">
        <v>197</v>
      </c>
      <c r="H252" s="188">
        <v>12.8</v>
      </c>
      <c r="I252" s="189"/>
      <c r="J252" s="190">
        <f t="shared" si="90"/>
        <v>0</v>
      </c>
      <c r="K252" s="191"/>
      <c r="L252" s="36"/>
      <c r="M252" s="192" t="s">
        <v>1</v>
      </c>
      <c r="N252" s="193" t="s">
        <v>44</v>
      </c>
      <c r="O252" s="68"/>
      <c r="P252" s="194">
        <f t="shared" si="91"/>
        <v>0</v>
      </c>
      <c r="Q252" s="194">
        <v>0</v>
      </c>
      <c r="R252" s="194">
        <f t="shared" si="92"/>
        <v>0</v>
      </c>
      <c r="S252" s="194">
        <v>0.003</v>
      </c>
      <c r="T252" s="195">
        <f t="shared" si="93"/>
        <v>0.038400000000000004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6" t="s">
        <v>256</v>
      </c>
      <c r="AT252" s="196" t="s">
        <v>189</v>
      </c>
      <c r="AU252" s="196" t="s">
        <v>89</v>
      </c>
      <c r="AY252" s="14" t="s">
        <v>186</v>
      </c>
      <c r="BE252" s="197">
        <f t="shared" si="94"/>
        <v>0</v>
      </c>
      <c r="BF252" s="197">
        <f t="shared" si="95"/>
        <v>0</v>
      </c>
      <c r="BG252" s="197">
        <f t="shared" si="96"/>
        <v>0</v>
      </c>
      <c r="BH252" s="197">
        <f t="shared" si="97"/>
        <v>0</v>
      </c>
      <c r="BI252" s="197">
        <f t="shared" si="98"/>
        <v>0</v>
      </c>
      <c r="BJ252" s="14" t="s">
        <v>87</v>
      </c>
      <c r="BK252" s="197">
        <f t="shared" si="99"/>
        <v>0</v>
      </c>
      <c r="BL252" s="14" t="s">
        <v>256</v>
      </c>
      <c r="BM252" s="196" t="s">
        <v>676</v>
      </c>
    </row>
    <row r="253" spans="1:65" s="2" customFormat="1" ht="16.5" customHeight="1">
      <c r="A253" s="31"/>
      <c r="B253" s="32"/>
      <c r="C253" s="184" t="s">
        <v>606</v>
      </c>
      <c r="D253" s="184" t="s">
        <v>189</v>
      </c>
      <c r="E253" s="185" t="s">
        <v>679</v>
      </c>
      <c r="F253" s="186" t="s">
        <v>680</v>
      </c>
      <c r="G253" s="187" t="s">
        <v>197</v>
      </c>
      <c r="H253" s="188">
        <v>12.8</v>
      </c>
      <c r="I253" s="189"/>
      <c r="J253" s="190">
        <f t="shared" si="90"/>
        <v>0</v>
      </c>
      <c r="K253" s="191"/>
      <c r="L253" s="36"/>
      <c r="M253" s="192" t="s">
        <v>1</v>
      </c>
      <c r="N253" s="193" t="s">
        <v>44</v>
      </c>
      <c r="O253" s="68"/>
      <c r="P253" s="194">
        <f t="shared" si="91"/>
        <v>0</v>
      </c>
      <c r="Q253" s="194">
        <v>0.0007</v>
      </c>
      <c r="R253" s="194">
        <f t="shared" si="92"/>
        <v>0.008960000000000001</v>
      </c>
      <c r="S253" s="194">
        <v>0</v>
      </c>
      <c r="T253" s="195">
        <f t="shared" si="9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6" t="s">
        <v>256</v>
      </c>
      <c r="AT253" s="196" t="s">
        <v>189</v>
      </c>
      <c r="AU253" s="196" t="s">
        <v>89</v>
      </c>
      <c r="AY253" s="14" t="s">
        <v>186</v>
      </c>
      <c r="BE253" s="197">
        <f t="shared" si="94"/>
        <v>0</v>
      </c>
      <c r="BF253" s="197">
        <f t="shared" si="95"/>
        <v>0</v>
      </c>
      <c r="BG253" s="197">
        <f t="shared" si="96"/>
        <v>0</v>
      </c>
      <c r="BH253" s="197">
        <f t="shared" si="97"/>
        <v>0</v>
      </c>
      <c r="BI253" s="197">
        <f t="shared" si="98"/>
        <v>0</v>
      </c>
      <c r="BJ253" s="14" t="s">
        <v>87</v>
      </c>
      <c r="BK253" s="197">
        <f t="shared" si="99"/>
        <v>0</v>
      </c>
      <c r="BL253" s="14" t="s">
        <v>256</v>
      </c>
      <c r="BM253" s="196" t="s">
        <v>1162</v>
      </c>
    </row>
    <row r="254" spans="1:65" s="2" customFormat="1" ht="24.2" customHeight="1">
      <c r="A254" s="31"/>
      <c r="B254" s="32"/>
      <c r="C254" s="203" t="s">
        <v>610</v>
      </c>
      <c r="D254" s="203" t="s">
        <v>480</v>
      </c>
      <c r="E254" s="204" t="s">
        <v>683</v>
      </c>
      <c r="F254" s="205" t="s">
        <v>684</v>
      </c>
      <c r="G254" s="206" t="s">
        <v>197</v>
      </c>
      <c r="H254" s="207">
        <v>15.36</v>
      </c>
      <c r="I254" s="208"/>
      <c r="J254" s="209">
        <f t="shared" si="90"/>
        <v>0</v>
      </c>
      <c r="K254" s="210"/>
      <c r="L254" s="211"/>
      <c r="M254" s="212" t="s">
        <v>1</v>
      </c>
      <c r="N254" s="213" t="s">
        <v>44</v>
      </c>
      <c r="O254" s="68"/>
      <c r="P254" s="194">
        <f t="shared" si="91"/>
        <v>0</v>
      </c>
      <c r="Q254" s="194">
        <v>0.0029</v>
      </c>
      <c r="R254" s="194">
        <f t="shared" si="92"/>
        <v>0.04454399999999999</v>
      </c>
      <c r="S254" s="194">
        <v>0</v>
      </c>
      <c r="T254" s="195">
        <f t="shared" si="9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6" t="s">
        <v>330</v>
      </c>
      <c r="AT254" s="196" t="s">
        <v>480</v>
      </c>
      <c r="AU254" s="196" t="s">
        <v>89</v>
      </c>
      <c r="AY254" s="14" t="s">
        <v>186</v>
      </c>
      <c r="BE254" s="197">
        <f t="shared" si="94"/>
        <v>0</v>
      </c>
      <c r="BF254" s="197">
        <f t="shared" si="95"/>
        <v>0</v>
      </c>
      <c r="BG254" s="197">
        <f t="shared" si="96"/>
        <v>0</v>
      </c>
      <c r="BH254" s="197">
        <f t="shared" si="97"/>
        <v>0</v>
      </c>
      <c r="BI254" s="197">
        <f t="shared" si="98"/>
        <v>0</v>
      </c>
      <c r="BJ254" s="14" t="s">
        <v>87</v>
      </c>
      <c r="BK254" s="197">
        <f t="shared" si="99"/>
        <v>0</v>
      </c>
      <c r="BL254" s="14" t="s">
        <v>256</v>
      </c>
      <c r="BM254" s="196" t="s">
        <v>1163</v>
      </c>
    </row>
    <row r="255" spans="1:65" s="2" customFormat="1" ht="16.5" customHeight="1">
      <c r="A255" s="31"/>
      <c r="B255" s="32"/>
      <c r="C255" s="184" t="s">
        <v>614</v>
      </c>
      <c r="D255" s="184" t="s">
        <v>189</v>
      </c>
      <c r="E255" s="185" t="s">
        <v>687</v>
      </c>
      <c r="F255" s="186" t="s">
        <v>688</v>
      </c>
      <c r="G255" s="187" t="s">
        <v>308</v>
      </c>
      <c r="H255" s="188">
        <v>16.6</v>
      </c>
      <c r="I255" s="189"/>
      <c r="J255" s="190">
        <f t="shared" si="90"/>
        <v>0</v>
      </c>
      <c r="K255" s="191"/>
      <c r="L255" s="36"/>
      <c r="M255" s="192" t="s">
        <v>1</v>
      </c>
      <c r="N255" s="193" t="s">
        <v>44</v>
      </c>
      <c r="O255" s="68"/>
      <c r="P255" s="194">
        <f t="shared" si="91"/>
        <v>0</v>
      </c>
      <c r="Q255" s="194">
        <v>2E-05</v>
      </c>
      <c r="R255" s="194">
        <f t="shared" si="92"/>
        <v>0.00033200000000000005</v>
      </c>
      <c r="S255" s="194">
        <v>0</v>
      </c>
      <c r="T255" s="195">
        <f t="shared" si="9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6" t="s">
        <v>256</v>
      </c>
      <c r="AT255" s="196" t="s">
        <v>189</v>
      </c>
      <c r="AU255" s="196" t="s">
        <v>89</v>
      </c>
      <c r="AY255" s="14" t="s">
        <v>186</v>
      </c>
      <c r="BE255" s="197">
        <f t="shared" si="94"/>
        <v>0</v>
      </c>
      <c r="BF255" s="197">
        <f t="shared" si="95"/>
        <v>0</v>
      </c>
      <c r="BG255" s="197">
        <f t="shared" si="96"/>
        <v>0</v>
      </c>
      <c r="BH255" s="197">
        <f t="shared" si="97"/>
        <v>0</v>
      </c>
      <c r="BI255" s="197">
        <f t="shared" si="98"/>
        <v>0</v>
      </c>
      <c r="BJ255" s="14" t="s">
        <v>87</v>
      </c>
      <c r="BK255" s="197">
        <f t="shared" si="99"/>
        <v>0</v>
      </c>
      <c r="BL255" s="14" t="s">
        <v>256</v>
      </c>
      <c r="BM255" s="196" t="s">
        <v>1164</v>
      </c>
    </row>
    <row r="256" spans="1:65" s="2" customFormat="1" ht="16.5" customHeight="1">
      <c r="A256" s="31"/>
      <c r="B256" s="32"/>
      <c r="C256" s="184" t="s">
        <v>621</v>
      </c>
      <c r="D256" s="184" t="s">
        <v>189</v>
      </c>
      <c r="E256" s="185" t="s">
        <v>691</v>
      </c>
      <c r="F256" s="186" t="s">
        <v>692</v>
      </c>
      <c r="G256" s="187" t="s">
        <v>308</v>
      </c>
      <c r="H256" s="188">
        <v>13.9</v>
      </c>
      <c r="I256" s="189"/>
      <c r="J256" s="190">
        <f t="shared" si="90"/>
        <v>0</v>
      </c>
      <c r="K256" s="191"/>
      <c r="L256" s="36"/>
      <c r="M256" s="192" t="s">
        <v>1</v>
      </c>
      <c r="N256" s="193" t="s">
        <v>44</v>
      </c>
      <c r="O256" s="68"/>
      <c r="P256" s="194">
        <f t="shared" si="91"/>
        <v>0</v>
      </c>
      <c r="Q256" s="194">
        <v>0</v>
      </c>
      <c r="R256" s="194">
        <f t="shared" si="92"/>
        <v>0</v>
      </c>
      <c r="S256" s="194">
        <v>0.0003</v>
      </c>
      <c r="T256" s="195">
        <f t="shared" si="93"/>
        <v>0.00417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6" t="s">
        <v>256</v>
      </c>
      <c r="AT256" s="196" t="s">
        <v>189</v>
      </c>
      <c r="AU256" s="196" t="s">
        <v>89</v>
      </c>
      <c r="AY256" s="14" t="s">
        <v>186</v>
      </c>
      <c r="BE256" s="197">
        <f t="shared" si="94"/>
        <v>0</v>
      </c>
      <c r="BF256" s="197">
        <f t="shared" si="95"/>
        <v>0</v>
      </c>
      <c r="BG256" s="197">
        <f t="shared" si="96"/>
        <v>0</v>
      </c>
      <c r="BH256" s="197">
        <f t="shared" si="97"/>
        <v>0</v>
      </c>
      <c r="BI256" s="197">
        <f t="shared" si="98"/>
        <v>0</v>
      </c>
      <c r="BJ256" s="14" t="s">
        <v>87</v>
      </c>
      <c r="BK256" s="197">
        <f t="shared" si="99"/>
        <v>0</v>
      </c>
      <c r="BL256" s="14" t="s">
        <v>256</v>
      </c>
      <c r="BM256" s="196" t="s">
        <v>1165</v>
      </c>
    </row>
    <row r="257" spans="1:65" s="2" customFormat="1" ht="16.5" customHeight="1">
      <c r="A257" s="31"/>
      <c r="B257" s="32"/>
      <c r="C257" s="184" t="s">
        <v>629</v>
      </c>
      <c r="D257" s="184" t="s">
        <v>189</v>
      </c>
      <c r="E257" s="185" t="s">
        <v>695</v>
      </c>
      <c r="F257" s="186" t="s">
        <v>696</v>
      </c>
      <c r="G257" s="187" t="s">
        <v>308</v>
      </c>
      <c r="H257" s="188">
        <v>13.9</v>
      </c>
      <c r="I257" s="189"/>
      <c r="J257" s="190">
        <f t="shared" si="90"/>
        <v>0</v>
      </c>
      <c r="K257" s="191"/>
      <c r="L257" s="36"/>
      <c r="M257" s="192" t="s">
        <v>1</v>
      </c>
      <c r="N257" s="193" t="s">
        <v>44</v>
      </c>
      <c r="O257" s="68"/>
      <c r="P257" s="194">
        <f t="shared" si="91"/>
        <v>0</v>
      </c>
      <c r="Q257" s="194">
        <v>1E-05</v>
      </c>
      <c r="R257" s="194">
        <f t="shared" si="92"/>
        <v>0.00013900000000000002</v>
      </c>
      <c r="S257" s="194">
        <v>0</v>
      </c>
      <c r="T257" s="195">
        <f t="shared" si="9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6" t="s">
        <v>256</v>
      </c>
      <c r="AT257" s="196" t="s">
        <v>189</v>
      </c>
      <c r="AU257" s="196" t="s">
        <v>89</v>
      </c>
      <c r="AY257" s="14" t="s">
        <v>186</v>
      </c>
      <c r="BE257" s="197">
        <f t="shared" si="94"/>
        <v>0</v>
      </c>
      <c r="BF257" s="197">
        <f t="shared" si="95"/>
        <v>0</v>
      </c>
      <c r="BG257" s="197">
        <f t="shared" si="96"/>
        <v>0</v>
      </c>
      <c r="BH257" s="197">
        <f t="shared" si="97"/>
        <v>0</v>
      </c>
      <c r="BI257" s="197">
        <f t="shared" si="98"/>
        <v>0</v>
      </c>
      <c r="BJ257" s="14" t="s">
        <v>87</v>
      </c>
      <c r="BK257" s="197">
        <f t="shared" si="99"/>
        <v>0</v>
      </c>
      <c r="BL257" s="14" t="s">
        <v>256</v>
      </c>
      <c r="BM257" s="196" t="s">
        <v>1166</v>
      </c>
    </row>
    <row r="258" spans="1:65" s="2" customFormat="1" ht="16.5" customHeight="1">
      <c r="A258" s="31"/>
      <c r="B258" s="32"/>
      <c r="C258" s="203" t="s">
        <v>633</v>
      </c>
      <c r="D258" s="203" t="s">
        <v>480</v>
      </c>
      <c r="E258" s="204" t="s">
        <v>699</v>
      </c>
      <c r="F258" s="205" t="s">
        <v>700</v>
      </c>
      <c r="G258" s="206" t="s">
        <v>308</v>
      </c>
      <c r="H258" s="207">
        <v>16.68</v>
      </c>
      <c r="I258" s="208"/>
      <c r="J258" s="209">
        <f t="shared" si="90"/>
        <v>0</v>
      </c>
      <c r="K258" s="210"/>
      <c r="L258" s="211"/>
      <c r="M258" s="212" t="s">
        <v>1</v>
      </c>
      <c r="N258" s="213" t="s">
        <v>44</v>
      </c>
      <c r="O258" s="68"/>
      <c r="P258" s="194">
        <f t="shared" si="91"/>
        <v>0</v>
      </c>
      <c r="Q258" s="194">
        <v>0.00022</v>
      </c>
      <c r="R258" s="194">
        <f t="shared" si="92"/>
        <v>0.0036696</v>
      </c>
      <c r="S258" s="194">
        <v>0</v>
      </c>
      <c r="T258" s="195">
        <f t="shared" si="9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6" t="s">
        <v>330</v>
      </c>
      <c r="AT258" s="196" t="s">
        <v>480</v>
      </c>
      <c r="AU258" s="196" t="s">
        <v>89</v>
      </c>
      <c r="AY258" s="14" t="s">
        <v>186</v>
      </c>
      <c r="BE258" s="197">
        <f t="shared" si="94"/>
        <v>0</v>
      </c>
      <c r="BF258" s="197">
        <f t="shared" si="95"/>
        <v>0</v>
      </c>
      <c r="BG258" s="197">
        <f t="shared" si="96"/>
        <v>0</v>
      </c>
      <c r="BH258" s="197">
        <f t="shared" si="97"/>
        <v>0</v>
      </c>
      <c r="BI258" s="197">
        <f t="shared" si="98"/>
        <v>0</v>
      </c>
      <c r="BJ258" s="14" t="s">
        <v>87</v>
      </c>
      <c r="BK258" s="197">
        <f t="shared" si="99"/>
        <v>0</v>
      </c>
      <c r="BL258" s="14" t="s">
        <v>256</v>
      </c>
      <c r="BM258" s="196" t="s">
        <v>1167</v>
      </c>
    </row>
    <row r="259" spans="1:65" s="2" customFormat="1" ht="16.5" customHeight="1">
      <c r="A259" s="31"/>
      <c r="B259" s="32"/>
      <c r="C259" s="184" t="s">
        <v>637</v>
      </c>
      <c r="D259" s="184" t="s">
        <v>189</v>
      </c>
      <c r="E259" s="185" t="s">
        <v>711</v>
      </c>
      <c r="F259" s="186" t="s">
        <v>712</v>
      </c>
      <c r="G259" s="187" t="s">
        <v>308</v>
      </c>
      <c r="H259" s="188">
        <v>13.9</v>
      </c>
      <c r="I259" s="189"/>
      <c r="J259" s="190">
        <f t="shared" si="90"/>
        <v>0</v>
      </c>
      <c r="K259" s="191"/>
      <c r="L259" s="36"/>
      <c r="M259" s="192" t="s">
        <v>1</v>
      </c>
      <c r="N259" s="193" t="s">
        <v>44</v>
      </c>
      <c r="O259" s="68"/>
      <c r="P259" s="194">
        <f t="shared" si="91"/>
        <v>0</v>
      </c>
      <c r="Q259" s="194">
        <v>3E-05</v>
      </c>
      <c r="R259" s="194">
        <f t="shared" si="92"/>
        <v>0.000417</v>
      </c>
      <c r="S259" s="194">
        <v>0</v>
      </c>
      <c r="T259" s="195">
        <f t="shared" si="9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6" t="s">
        <v>256</v>
      </c>
      <c r="AT259" s="196" t="s">
        <v>189</v>
      </c>
      <c r="AU259" s="196" t="s">
        <v>89</v>
      </c>
      <c r="AY259" s="14" t="s">
        <v>186</v>
      </c>
      <c r="BE259" s="197">
        <f t="shared" si="94"/>
        <v>0</v>
      </c>
      <c r="BF259" s="197">
        <f t="shared" si="95"/>
        <v>0</v>
      </c>
      <c r="BG259" s="197">
        <f t="shared" si="96"/>
        <v>0</v>
      </c>
      <c r="BH259" s="197">
        <f t="shared" si="97"/>
        <v>0</v>
      </c>
      <c r="BI259" s="197">
        <f t="shared" si="98"/>
        <v>0</v>
      </c>
      <c r="BJ259" s="14" t="s">
        <v>87</v>
      </c>
      <c r="BK259" s="197">
        <f t="shared" si="99"/>
        <v>0</v>
      </c>
      <c r="BL259" s="14" t="s">
        <v>256</v>
      </c>
      <c r="BM259" s="196" t="s">
        <v>1168</v>
      </c>
    </row>
    <row r="260" spans="1:65" s="2" customFormat="1" ht="16.5" customHeight="1">
      <c r="A260" s="31"/>
      <c r="B260" s="32"/>
      <c r="C260" s="184" t="s">
        <v>642</v>
      </c>
      <c r="D260" s="184" t="s">
        <v>189</v>
      </c>
      <c r="E260" s="185" t="s">
        <v>715</v>
      </c>
      <c r="F260" s="186" t="s">
        <v>716</v>
      </c>
      <c r="G260" s="187" t="s">
        <v>197</v>
      </c>
      <c r="H260" s="188">
        <v>12.8</v>
      </c>
      <c r="I260" s="189"/>
      <c r="J260" s="190">
        <f t="shared" si="90"/>
        <v>0</v>
      </c>
      <c r="K260" s="191"/>
      <c r="L260" s="36"/>
      <c r="M260" s="192" t="s">
        <v>1</v>
      </c>
      <c r="N260" s="193" t="s">
        <v>44</v>
      </c>
      <c r="O260" s="68"/>
      <c r="P260" s="194">
        <f t="shared" si="91"/>
        <v>0</v>
      </c>
      <c r="Q260" s="194">
        <v>0</v>
      </c>
      <c r="R260" s="194">
        <f t="shared" si="92"/>
        <v>0</v>
      </c>
      <c r="S260" s="194">
        <v>0</v>
      </c>
      <c r="T260" s="195">
        <f t="shared" si="9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6" t="s">
        <v>256</v>
      </c>
      <c r="AT260" s="196" t="s">
        <v>189</v>
      </c>
      <c r="AU260" s="196" t="s">
        <v>89</v>
      </c>
      <c r="AY260" s="14" t="s">
        <v>186</v>
      </c>
      <c r="BE260" s="197">
        <f t="shared" si="94"/>
        <v>0</v>
      </c>
      <c r="BF260" s="197">
        <f t="shared" si="95"/>
        <v>0</v>
      </c>
      <c r="BG260" s="197">
        <f t="shared" si="96"/>
        <v>0</v>
      </c>
      <c r="BH260" s="197">
        <f t="shared" si="97"/>
        <v>0</v>
      </c>
      <c r="BI260" s="197">
        <f t="shared" si="98"/>
        <v>0</v>
      </c>
      <c r="BJ260" s="14" t="s">
        <v>87</v>
      </c>
      <c r="BK260" s="197">
        <f t="shared" si="99"/>
        <v>0</v>
      </c>
      <c r="BL260" s="14" t="s">
        <v>256</v>
      </c>
      <c r="BM260" s="196" t="s">
        <v>1169</v>
      </c>
    </row>
    <row r="261" spans="1:65" s="2" customFormat="1" ht="16.5" customHeight="1">
      <c r="A261" s="31"/>
      <c r="B261" s="32"/>
      <c r="C261" s="184" t="s">
        <v>649</v>
      </c>
      <c r="D261" s="184" t="s">
        <v>189</v>
      </c>
      <c r="E261" s="185" t="s">
        <v>719</v>
      </c>
      <c r="F261" s="186" t="s">
        <v>720</v>
      </c>
      <c r="G261" s="187" t="s">
        <v>270</v>
      </c>
      <c r="H261" s="188">
        <v>0.154</v>
      </c>
      <c r="I261" s="189"/>
      <c r="J261" s="190">
        <f t="shared" si="90"/>
        <v>0</v>
      </c>
      <c r="K261" s="191"/>
      <c r="L261" s="36"/>
      <c r="M261" s="192" t="s">
        <v>1</v>
      </c>
      <c r="N261" s="193" t="s">
        <v>44</v>
      </c>
      <c r="O261" s="68"/>
      <c r="P261" s="194">
        <f t="shared" si="91"/>
        <v>0</v>
      </c>
      <c r="Q261" s="194">
        <v>0</v>
      </c>
      <c r="R261" s="194">
        <f t="shared" si="92"/>
        <v>0</v>
      </c>
      <c r="S261" s="194">
        <v>0</v>
      </c>
      <c r="T261" s="195">
        <f t="shared" si="9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6" t="s">
        <v>256</v>
      </c>
      <c r="AT261" s="196" t="s">
        <v>189</v>
      </c>
      <c r="AU261" s="196" t="s">
        <v>89</v>
      </c>
      <c r="AY261" s="14" t="s">
        <v>186</v>
      </c>
      <c r="BE261" s="197">
        <f t="shared" si="94"/>
        <v>0</v>
      </c>
      <c r="BF261" s="197">
        <f t="shared" si="95"/>
        <v>0</v>
      </c>
      <c r="BG261" s="197">
        <f t="shared" si="96"/>
        <v>0</v>
      </c>
      <c r="BH261" s="197">
        <f t="shared" si="97"/>
        <v>0</v>
      </c>
      <c r="BI261" s="197">
        <f t="shared" si="98"/>
        <v>0</v>
      </c>
      <c r="BJ261" s="14" t="s">
        <v>87</v>
      </c>
      <c r="BK261" s="197">
        <f t="shared" si="99"/>
        <v>0</v>
      </c>
      <c r="BL261" s="14" t="s">
        <v>256</v>
      </c>
      <c r="BM261" s="196" t="s">
        <v>1170</v>
      </c>
    </row>
    <row r="262" spans="1:65" s="2" customFormat="1" ht="16.5" customHeight="1">
      <c r="A262" s="31"/>
      <c r="B262" s="32"/>
      <c r="C262" s="184" t="s">
        <v>656</v>
      </c>
      <c r="D262" s="184" t="s">
        <v>189</v>
      </c>
      <c r="E262" s="185" t="s">
        <v>723</v>
      </c>
      <c r="F262" s="186" t="s">
        <v>724</v>
      </c>
      <c r="G262" s="187" t="s">
        <v>270</v>
      </c>
      <c r="H262" s="188">
        <v>0.154</v>
      </c>
      <c r="I262" s="189"/>
      <c r="J262" s="190">
        <f t="shared" si="90"/>
        <v>0</v>
      </c>
      <c r="K262" s="191"/>
      <c r="L262" s="36"/>
      <c r="M262" s="192" t="s">
        <v>1</v>
      </c>
      <c r="N262" s="193" t="s">
        <v>44</v>
      </c>
      <c r="O262" s="68"/>
      <c r="P262" s="194">
        <f t="shared" si="91"/>
        <v>0</v>
      </c>
      <c r="Q262" s="194">
        <v>0</v>
      </c>
      <c r="R262" s="194">
        <f t="shared" si="92"/>
        <v>0</v>
      </c>
      <c r="S262" s="194">
        <v>0</v>
      </c>
      <c r="T262" s="195">
        <f t="shared" si="9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6" t="s">
        <v>256</v>
      </c>
      <c r="AT262" s="196" t="s">
        <v>189</v>
      </c>
      <c r="AU262" s="196" t="s">
        <v>89</v>
      </c>
      <c r="AY262" s="14" t="s">
        <v>186</v>
      </c>
      <c r="BE262" s="197">
        <f t="shared" si="94"/>
        <v>0</v>
      </c>
      <c r="BF262" s="197">
        <f t="shared" si="95"/>
        <v>0</v>
      </c>
      <c r="BG262" s="197">
        <f t="shared" si="96"/>
        <v>0</v>
      </c>
      <c r="BH262" s="197">
        <f t="shared" si="97"/>
        <v>0</v>
      </c>
      <c r="BI262" s="197">
        <f t="shared" si="98"/>
        <v>0</v>
      </c>
      <c r="BJ262" s="14" t="s">
        <v>87</v>
      </c>
      <c r="BK262" s="197">
        <f t="shared" si="99"/>
        <v>0</v>
      </c>
      <c r="BL262" s="14" t="s">
        <v>256</v>
      </c>
      <c r="BM262" s="196" t="s">
        <v>1171</v>
      </c>
    </row>
    <row r="263" spans="1:65" s="2" customFormat="1" ht="16.5" customHeight="1">
      <c r="A263" s="31"/>
      <c r="B263" s="32"/>
      <c r="C263" s="184" t="s">
        <v>660</v>
      </c>
      <c r="D263" s="184" t="s">
        <v>189</v>
      </c>
      <c r="E263" s="185" t="s">
        <v>727</v>
      </c>
      <c r="F263" s="186" t="s">
        <v>728</v>
      </c>
      <c r="G263" s="187" t="s">
        <v>270</v>
      </c>
      <c r="H263" s="188">
        <v>0.154</v>
      </c>
      <c r="I263" s="189"/>
      <c r="J263" s="190">
        <f t="shared" si="90"/>
        <v>0</v>
      </c>
      <c r="K263" s="191"/>
      <c r="L263" s="36"/>
      <c r="M263" s="192" t="s">
        <v>1</v>
      </c>
      <c r="N263" s="193" t="s">
        <v>44</v>
      </c>
      <c r="O263" s="68"/>
      <c r="P263" s="194">
        <f t="shared" si="91"/>
        <v>0</v>
      </c>
      <c r="Q263" s="194">
        <v>0</v>
      </c>
      <c r="R263" s="194">
        <f t="shared" si="92"/>
        <v>0</v>
      </c>
      <c r="S263" s="194">
        <v>0</v>
      </c>
      <c r="T263" s="195">
        <f t="shared" si="9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6" t="s">
        <v>256</v>
      </c>
      <c r="AT263" s="196" t="s">
        <v>189</v>
      </c>
      <c r="AU263" s="196" t="s">
        <v>89</v>
      </c>
      <c r="AY263" s="14" t="s">
        <v>186</v>
      </c>
      <c r="BE263" s="197">
        <f t="shared" si="94"/>
        <v>0</v>
      </c>
      <c r="BF263" s="197">
        <f t="shared" si="95"/>
        <v>0</v>
      </c>
      <c r="BG263" s="197">
        <f t="shared" si="96"/>
        <v>0</v>
      </c>
      <c r="BH263" s="197">
        <f t="shared" si="97"/>
        <v>0</v>
      </c>
      <c r="BI263" s="197">
        <f t="shared" si="98"/>
        <v>0</v>
      </c>
      <c r="BJ263" s="14" t="s">
        <v>87</v>
      </c>
      <c r="BK263" s="197">
        <f t="shared" si="99"/>
        <v>0</v>
      </c>
      <c r="BL263" s="14" t="s">
        <v>256</v>
      </c>
      <c r="BM263" s="196" t="s">
        <v>1172</v>
      </c>
    </row>
    <row r="264" spans="2:63" s="12" customFormat="1" ht="22.9" customHeight="1">
      <c r="B264" s="168"/>
      <c r="C264" s="169"/>
      <c r="D264" s="170" t="s">
        <v>78</v>
      </c>
      <c r="E264" s="182" t="s">
        <v>730</v>
      </c>
      <c r="F264" s="182" t="s">
        <v>731</v>
      </c>
      <c r="G264" s="169"/>
      <c r="H264" s="169"/>
      <c r="I264" s="172"/>
      <c r="J264" s="183">
        <f>BK264</f>
        <v>0</v>
      </c>
      <c r="K264" s="169"/>
      <c r="L264" s="174"/>
      <c r="M264" s="175"/>
      <c r="N264" s="176"/>
      <c r="O264" s="176"/>
      <c r="P264" s="177">
        <f>SUM(P265:P277)</f>
        <v>0</v>
      </c>
      <c r="Q264" s="176"/>
      <c r="R264" s="177">
        <f>SUM(R265:R277)</f>
        <v>0.039385</v>
      </c>
      <c r="S264" s="176"/>
      <c r="T264" s="178">
        <f>SUM(T265:T277)</f>
        <v>0</v>
      </c>
      <c r="AR264" s="179" t="s">
        <v>89</v>
      </c>
      <c r="AT264" s="180" t="s">
        <v>78</v>
      </c>
      <c r="AU264" s="180" t="s">
        <v>87</v>
      </c>
      <c r="AY264" s="179" t="s">
        <v>186</v>
      </c>
      <c r="BK264" s="181">
        <f>SUM(BK265:BK277)</f>
        <v>0</v>
      </c>
    </row>
    <row r="265" spans="1:65" s="2" customFormat="1" ht="16.5" customHeight="1">
      <c r="A265" s="31"/>
      <c r="B265" s="32"/>
      <c r="C265" s="184" t="s">
        <v>664</v>
      </c>
      <c r="D265" s="184" t="s">
        <v>189</v>
      </c>
      <c r="E265" s="185" t="s">
        <v>733</v>
      </c>
      <c r="F265" s="186" t="s">
        <v>734</v>
      </c>
      <c r="G265" s="187" t="s">
        <v>197</v>
      </c>
      <c r="H265" s="188">
        <v>1.1</v>
      </c>
      <c r="I265" s="189"/>
      <c r="J265" s="190">
        <f>ROUND(I265*H265,1)</f>
        <v>0</v>
      </c>
      <c r="K265" s="191"/>
      <c r="L265" s="36"/>
      <c r="M265" s="192" t="s">
        <v>1</v>
      </c>
      <c r="N265" s="193" t="s">
        <v>44</v>
      </c>
      <c r="O265" s="68"/>
      <c r="P265" s="194">
        <f>O265*H265</f>
        <v>0</v>
      </c>
      <c r="Q265" s="194">
        <v>0.0003</v>
      </c>
      <c r="R265" s="194">
        <f>Q265*H265</f>
        <v>0.00033</v>
      </c>
      <c r="S265" s="194">
        <v>0</v>
      </c>
      <c r="T265" s="195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6" t="s">
        <v>256</v>
      </c>
      <c r="AT265" s="196" t="s">
        <v>189</v>
      </c>
      <c r="AU265" s="196" t="s">
        <v>89</v>
      </c>
      <c r="AY265" s="14" t="s">
        <v>186</v>
      </c>
      <c r="BE265" s="197">
        <f>IF(N265="základní",J265,0)</f>
        <v>0</v>
      </c>
      <c r="BF265" s="197">
        <f>IF(N265="snížená",J265,0)</f>
        <v>0</v>
      </c>
      <c r="BG265" s="197">
        <f>IF(N265="zákl. přenesená",J265,0)</f>
        <v>0</v>
      </c>
      <c r="BH265" s="197">
        <f>IF(N265="sníž. přenesená",J265,0)</f>
        <v>0</v>
      </c>
      <c r="BI265" s="197">
        <f>IF(N265="nulová",J265,0)</f>
        <v>0</v>
      </c>
      <c r="BJ265" s="14" t="s">
        <v>87</v>
      </c>
      <c r="BK265" s="197">
        <f>ROUND(I265*H265,1)</f>
        <v>0</v>
      </c>
      <c r="BL265" s="14" t="s">
        <v>256</v>
      </c>
      <c r="BM265" s="196" t="s">
        <v>735</v>
      </c>
    </row>
    <row r="266" spans="1:65" s="2" customFormat="1" ht="16.5" customHeight="1">
      <c r="A266" s="31"/>
      <c r="B266" s="32"/>
      <c r="C266" s="184" t="s">
        <v>669</v>
      </c>
      <c r="D266" s="184" t="s">
        <v>189</v>
      </c>
      <c r="E266" s="185" t="s">
        <v>737</v>
      </c>
      <c r="F266" s="186" t="s">
        <v>738</v>
      </c>
      <c r="G266" s="187" t="s">
        <v>197</v>
      </c>
      <c r="H266" s="188">
        <v>1.1</v>
      </c>
      <c r="I266" s="189"/>
      <c r="J266" s="190">
        <f>ROUND(I266*H266,1)</f>
        <v>0</v>
      </c>
      <c r="K266" s="191"/>
      <c r="L266" s="36"/>
      <c r="M266" s="192" t="s">
        <v>1</v>
      </c>
      <c r="N266" s="193" t="s">
        <v>44</v>
      </c>
      <c r="O266" s="68"/>
      <c r="P266" s="194">
        <f>O266*H266</f>
        <v>0</v>
      </c>
      <c r="Q266" s="194">
        <v>0.0015</v>
      </c>
      <c r="R266" s="194">
        <f>Q266*H266</f>
        <v>0.0016500000000000002</v>
      </c>
      <c r="S266" s="194">
        <v>0</v>
      </c>
      <c r="T266" s="19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6" t="s">
        <v>256</v>
      </c>
      <c r="AT266" s="196" t="s">
        <v>189</v>
      </c>
      <c r="AU266" s="196" t="s">
        <v>89</v>
      </c>
      <c r="AY266" s="14" t="s">
        <v>186</v>
      </c>
      <c r="BE266" s="197">
        <f>IF(N266="základní",J266,0)</f>
        <v>0</v>
      </c>
      <c r="BF266" s="197">
        <f>IF(N266="snížená",J266,0)</f>
        <v>0</v>
      </c>
      <c r="BG266" s="197">
        <f>IF(N266="zákl. přenesená",J266,0)</f>
        <v>0</v>
      </c>
      <c r="BH266" s="197">
        <f>IF(N266="sníž. přenesená",J266,0)</f>
        <v>0</v>
      </c>
      <c r="BI266" s="197">
        <f>IF(N266="nulová",J266,0)</f>
        <v>0</v>
      </c>
      <c r="BJ266" s="14" t="s">
        <v>87</v>
      </c>
      <c r="BK266" s="197">
        <f>ROUND(I266*H266,1)</f>
        <v>0</v>
      </c>
      <c r="BL266" s="14" t="s">
        <v>256</v>
      </c>
      <c r="BM266" s="196" t="s">
        <v>739</v>
      </c>
    </row>
    <row r="267" spans="1:65" s="2" customFormat="1" ht="16.5" customHeight="1">
      <c r="A267" s="31"/>
      <c r="B267" s="32"/>
      <c r="C267" s="184" t="s">
        <v>673</v>
      </c>
      <c r="D267" s="184" t="s">
        <v>189</v>
      </c>
      <c r="E267" s="185" t="s">
        <v>741</v>
      </c>
      <c r="F267" s="186" t="s">
        <v>742</v>
      </c>
      <c r="G267" s="187" t="s">
        <v>197</v>
      </c>
      <c r="H267" s="188">
        <v>1.1</v>
      </c>
      <c r="I267" s="189"/>
      <c r="J267" s="190">
        <f>ROUND(I267*H267,1)</f>
        <v>0</v>
      </c>
      <c r="K267" s="191"/>
      <c r="L267" s="36"/>
      <c r="M267" s="192" t="s">
        <v>1</v>
      </c>
      <c r="N267" s="193" t="s">
        <v>44</v>
      </c>
      <c r="O267" s="68"/>
      <c r="P267" s="194">
        <f>O267*H267</f>
        <v>0</v>
      </c>
      <c r="Q267" s="194">
        <v>0.0045</v>
      </c>
      <c r="R267" s="194">
        <f>Q267*H267</f>
        <v>0.00495</v>
      </c>
      <c r="S267" s="194">
        <v>0</v>
      </c>
      <c r="T267" s="195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6" t="s">
        <v>256</v>
      </c>
      <c r="AT267" s="196" t="s">
        <v>189</v>
      </c>
      <c r="AU267" s="196" t="s">
        <v>89</v>
      </c>
      <c r="AY267" s="14" t="s">
        <v>186</v>
      </c>
      <c r="BE267" s="197">
        <f>IF(N267="základní",J267,0)</f>
        <v>0</v>
      </c>
      <c r="BF267" s="197">
        <f>IF(N267="snížená",J267,0)</f>
        <v>0</v>
      </c>
      <c r="BG267" s="197">
        <f>IF(N267="zákl. přenesená",J267,0)</f>
        <v>0</v>
      </c>
      <c r="BH267" s="197">
        <f>IF(N267="sníž. přenesená",J267,0)</f>
        <v>0</v>
      </c>
      <c r="BI267" s="197">
        <f>IF(N267="nulová",J267,0)</f>
        <v>0</v>
      </c>
      <c r="BJ267" s="14" t="s">
        <v>87</v>
      </c>
      <c r="BK267" s="197">
        <f>ROUND(I267*H267,1)</f>
        <v>0</v>
      </c>
      <c r="BL267" s="14" t="s">
        <v>256</v>
      </c>
      <c r="BM267" s="196" t="s">
        <v>743</v>
      </c>
    </row>
    <row r="268" spans="1:65" s="2" customFormat="1" ht="16.5" customHeight="1">
      <c r="A268" s="31"/>
      <c r="B268" s="32"/>
      <c r="C268" s="184" t="s">
        <v>678</v>
      </c>
      <c r="D268" s="184" t="s">
        <v>189</v>
      </c>
      <c r="E268" s="185" t="s">
        <v>745</v>
      </c>
      <c r="F268" s="186" t="s">
        <v>746</v>
      </c>
      <c r="G268" s="187" t="s">
        <v>197</v>
      </c>
      <c r="H268" s="188">
        <v>1.1</v>
      </c>
      <c r="I268" s="189"/>
      <c r="J268" s="190">
        <f>ROUND(I268*H268,1)</f>
        <v>0</v>
      </c>
      <c r="K268" s="191"/>
      <c r="L268" s="36"/>
      <c r="M268" s="192" t="s">
        <v>1</v>
      </c>
      <c r="N268" s="193" t="s">
        <v>44</v>
      </c>
      <c r="O268" s="68"/>
      <c r="P268" s="194">
        <f>O268*H268</f>
        <v>0</v>
      </c>
      <c r="Q268" s="194">
        <v>0.00605</v>
      </c>
      <c r="R268" s="194">
        <f>Q268*H268</f>
        <v>0.006655</v>
      </c>
      <c r="S268" s="194">
        <v>0</v>
      </c>
      <c r="T268" s="195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6" t="s">
        <v>256</v>
      </c>
      <c r="AT268" s="196" t="s">
        <v>189</v>
      </c>
      <c r="AU268" s="196" t="s">
        <v>89</v>
      </c>
      <c r="AY268" s="14" t="s">
        <v>186</v>
      </c>
      <c r="BE268" s="197">
        <f>IF(N268="základní",J268,0)</f>
        <v>0</v>
      </c>
      <c r="BF268" s="197">
        <f>IF(N268="snížená",J268,0)</f>
        <v>0</v>
      </c>
      <c r="BG268" s="197">
        <f>IF(N268="zákl. přenesená",J268,0)</f>
        <v>0</v>
      </c>
      <c r="BH268" s="197">
        <f>IF(N268="sníž. přenesená",J268,0)</f>
        <v>0</v>
      </c>
      <c r="BI268" s="197">
        <f>IF(N268="nulová",J268,0)</f>
        <v>0</v>
      </c>
      <c r="BJ268" s="14" t="s">
        <v>87</v>
      </c>
      <c r="BK268" s="197">
        <f>ROUND(I268*H268,1)</f>
        <v>0</v>
      </c>
      <c r="BL268" s="14" t="s">
        <v>256</v>
      </c>
      <c r="BM268" s="196" t="s">
        <v>747</v>
      </c>
    </row>
    <row r="269" spans="1:47" s="2" customFormat="1" ht="19.5">
      <c r="A269" s="31"/>
      <c r="B269" s="32"/>
      <c r="C269" s="33"/>
      <c r="D269" s="198" t="s">
        <v>206</v>
      </c>
      <c r="E269" s="33"/>
      <c r="F269" s="199" t="s">
        <v>1035</v>
      </c>
      <c r="G269" s="33"/>
      <c r="H269" s="33"/>
      <c r="I269" s="200"/>
      <c r="J269" s="33"/>
      <c r="K269" s="33"/>
      <c r="L269" s="36"/>
      <c r="M269" s="201"/>
      <c r="N269" s="202"/>
      <c r="O269" s="68"/>
      <c r="P269" s="68"/>
      <c r="Q269" s="68"/>
      <c r="R269" s="68"/>
      <c r="S269" s="68"/>
      <c r="T269" s="69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T269" s="14" t="s">
        <v>206</v>
      </c>
      <c r="AU269" s="14" t="s">
        <v>89</v>
      </c>
    </row>
    <row r="270" spans="1:65" s="2" customFormat="1" ht="16.5" customHeight="1">
      <c r="A270" s="31"/>
      <c r="B270" s="32"/>
      <c r="C270" s="203" t="s">
        <v>682</v>
      </c>
      <c r="D270" s="203" t="s">
        <v>480</v>
      </c>
      <c r="E270" s="204" t="s">
        <v>750</v>
      </c>
      <c r="F270" s="205" t="s">
        <v>751</v>
      </c>
      <c r="G270" s="206" t="s">
        <v>197</v>
      </c>
      <c r="H270" s="207">
        <v>2</v>
      </c>
      <c r="I270" s="208"/>
      <c r="J270" s="209">
        <f aca="true" t="shared" si="100" ref="J270:J277">ROUND(I270*H270,1)</f>
        <v>0</v>
      </c>
      <c r="K270" s="210"/>
      <c r="L270" s="211"/>
      <c r="M270" s="212" t="s">
        <v>1</v>
      </c>
      <c r="N270" s="213" t="s">
        <v>44</v>
      </c>
      <c r="O270" s="68"/>
      <c r="P270" s="194">
        <f aca="true" t="shared" si="101" ref="P270:P277">O270*H270</f>
        <v>0</v>
      </c>
      <c r="Q270" s="194">
        <v>0.0129</v>
      </c>
      <c r="R270" s="194">
        <f aca="true" t="shared" si="102" ref="R270:R277">Q270*H270</f>
        <v>0.0258</v>
      </c>
      <c r="S270" s="194">
        <v>0</v>
      </c>
      <c r="T270" s="195">
        <f aca="true" t="shared" si="103" ref="T270:T277"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6" t="s">
        <v>330</v>
      </c>
      <c r="AT270" s="196" t="s">
        <v>480</v>
      </c>
      <c r="AU270" s="196" t="s">
        <v>89</v>
      </c>
      <c r="AY270" s="14" t="s">
        <v>186</v>
      </c>
      <c r="BE270" s="197">
        <f aca="true" t="shared" si="104" ref="BE270:BE277">IF(N270="základní",J270,0)</f>
        <v>0</v>
      </c>
      <c r="BF270" s="197">
        <f aca="true" t="shared" si="105" ref="BF270:BF277">IF(N270="snížená",J270,0)</f>
        <v>0</v>
      </c>
      <c r="BG270" s="197">
        <f aca="true" t="shared" si="106" ref="BG270:BG277">IF(N270="zákl. přenesená",J270,0)</f>
        <v>0</v>
      </c>
      <c r="BH270" s="197">
        <f aca="true" t="shared" si="107" ref="BH270:BH277">IF(N270="sníž. přenesená",J270,0)</f>
        <v>0</v>
      </c>
      <c r="BI270" s="197">
        <f aca="true" t="shared" si="108" ref="BI270:BI277">IF(N270="nulová",J270,0)</f>
        <v>0</v>
      </c>
      <c r="BJ270" s="14" t="s">
        <v>87</v>
      </c>
      <c r="BK270" s="197">
        <f aca="true" t="shared" si="109" ref="BK270:BK277">ROUND(I270*H270,1)</f>
        <v>0</v>
      </c>
      <c r="BL270" s="14" t="s">
        <v>256</v>
      </c>
      <c r="BM270" s="196" t="s">
        <v>752</v>
      </c>
    </row>
    <row r="271" spans="1:65" s="2" customFormat="1" ht="16.5" customHeight="1">
      <c r="A271" s="31"/>
      <c r="B271" s="32"/>
      <c r="C271" s="184" t="s">
        <v>686</v>
      </c>
      <c r="D271" s="184" t="s">
        <v>189</v>
      </c>
      <c r="E271" s="185" t="s">
        <v>754</v>
      </c>
      <c r="F271" s="186" t="s">
        <v>755</v>
      </c>
      <c r="G271" s="187" t="s">
        <v>197</v>
      </c>
      <c r="H271" s="188">
        <v>1.1</v>
      </c>
      <c r="I271" s="189"/>
      <c r="J271" s="190">
        <f t="shared" si="100"/>
        <v>0</v>
      </c>
      <c r="K271" s="191"/>
      <c r="L271" s="36"/>
      <c r="M271" s="192" t="s">
        <v>1</v>
      </c>
      <c r="N271" s="193" t="s">
        <v>44</v>
      </c>
      <c r="O271" s="68"/>
      <c r="P271" s="194">
        <f t="shared" si="101"/>
        <v>0</v>
      </c>
      <c r="Q271" s="194">
        <v>0</v>
      </c>
      <c r="R271" s="194">
        <f t="shared" si="102"/>
        <v>0</v>
      </c>
      <c r="S271" s="194">
        <v>0</v>
      </c>
      <c r="T271" s="195">
        <f t="shared" si="10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6" t="s">
        <v>256</v>
      </c>
      <c r="AT271" s="196" t="s">
        <v>189</v>
      </c>
      <c r="AU271" s="196" t="s">
        <v>89</v>
      </c>
      <c r="AY271" s="14" t="s">
        <v>186</v>
      </c>
      <c r="BE271" s="197">
        <f t="shared" si="104"/>
        <v>0</v>
      </c>
      <c r="BF271" s="197">
        <f t="shared" si="105"/>
        <v>0</v>
      </c>
      <c r="BG271" s="197">
        <f t="shared" si="106"/>
        <v>0</v>
      </c>
      <c r="BH271" s="197">
        <f t="shared" si="107"/>
        <v>0</v>
      </c>
      <c r="BI271" s="197">
        <f t="shared" si="108"/>
        <v>0</v>
      </c>
      <c r="BJ271" s="14" t="s">
        <v>87</v>
      </c>
      <c r="BK271" s="197">
        <f t="shared" si="109"/>
        <v>0</v>
      </c>
      <c r="BL271" s="14" t="s">
        <v>256</v>
      </c>
      <c r="BM271" s="196" t="s">
        <v>756</v>
      </c>
    </row>
    <row r="272" spans="1:65" s="2" customFormat="1" ht="16.5" customHeight="1">
      <c r="A272" s="31"/>
      <c r="B272" s="32"/>
      <c r="C272" s="184" t="s">
        <v>690</v>
      </c>
      <c r="D272" s="184" t="s">
        <v>189</v>
      </c>
      <c r="E272" s="185" t="s">
        <v>758</v>
      </c>
      <c r="F272" s="186" t="s">
        <v>759</v>
      </c>
      <c r="G272" s="187" t="s">
        <v>197</v>
      </c>
      <c r="H272" s="188">
        <v>1.1</v>
      </c>
      <c r="I272" s="189"/>
      <c r="J272" s="190">
        <f t="shared" si="100"/>
        <v>0</v>
      </c>
      <c r="K272" s="191"/>
      <c r="L272" s="36"/>
      <c r="M272" s="192" t="s">
        <v>1</v>
      </c>
      <c r="N272" s="193" t="s">
        <v>44</v>
      </c>
      <c r="O272" s="68"/>
      <c r="P272" s="194">
        <f t="shared" si="101"/>
        <v>0</v>
      </c>
      <c r="Q272" s="194">
        <v>0</v>
      </c>
      <c r="R272" s="194">
        <f t="shared" si="102"/>
        <v>0</v>
      </c>
      <c r="S272" s="194">
        <v>0</v>
      </c>
      <c r="T272" s="195">
        <f t="shared" si="10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6" t="s">
        <v>256</v>
      </c>
      <c r="AT272" s="196" t="s">
        <v>189</v>
      </c>
      <c r="AU272" s="196" t="s">
        <v>89</v>
      </c>
      <c r="AY272" s="14" t="s">
        <v>186</v>
      </c>
      <c r="BE272" s="197">
        <f t="shared" si="104"/>
        <v>0</v>
      </c>
      <c r="BF272" s="197">
        <f t="shared" si="105"/>
        <v>0</v>
      </c>
      <c r="BG272" s="197">
        <f t="shared" si="106"/>
        <v>0</v>
      </c>
      <c r="BH272" s="197">
        <f t="shared" si="107"/>
        <v>0</v>
      </c>
      <c r="BI272" s="197">
        <f t="shared" si="108"/>
        <v>0</v>
      </c>
      <c r="BJ272" s="14" t="s">
        <v>87</v>
      </c>
      <c r="BK272" s="197">
        <f t="shared" si="109"/>
        <v>0</v>
      </c>
      <c r="BL272" s="14" t="s">
        <v>256</v>
      </c>
      <c r="BM272" s="196" t="s">
        <v>760</v>
      </c>
    </row>
    <row r="273" spans="1:65" s="2" customFormat="1" ht="16.5" customHeight="1">
      <c r="A273" s="31"/>
      <c r="B273" s="32"/>
      <c r="C273" s="184" t="s">
        <v>694</v>
      </c>
      <c r="D273" s="184" t="s">
        <v>189</v>
      </c>
      <c r="E273" s="185" t="s">
        <v>762</v>
      </c>
      <c r="F273" s="186" t="s">
        <v>763</v>
      </c>
      <c r="G273" s="187" t="s">
        <v>192</v>
      </c>
      <c r="H273" s="188">
        <v>2</v>
      </c>
      <c r="I273" s="189"/>
      <c r="J273" s="190">
        <f t="shared" si="100"/>
        <v>0</v>
      </c>
      <c r="K273" s="191"/>
      <c r="L273" s="36"/>
      <c r="M273" s="192" t="s">
        <v>1</v>
      </c>
      <c r="N273" s="193" t="s">
        <v>44</v>
      </c>
      <c r="O273" s="68"/>
      <c r="P273" s="194">
        <f t="shared" si="101"/>
        <v>0</v>
      </c>
      <c r="Q273" s="194">
        <v>0</v>
      </c>
      <c r="R273" s="194">
        <f t="shared" si="102"/>
        <v>0</v>
      </c>
      <c r="S273" s="194">
        <v>0</v>
      </c>
      <c r="T273" s="195">
        <f t="shared" si="10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6" t="s">
        <v>256</v>
      </c>
      <c r="AT273" s="196" t="s">
        <v>189</v>
      </c>
      <c r="AU273" s="196" t="s">
        <v>89</v>
      </c>
      <c r="AY273" s="14" t="s">
        <v>186</v>
      </c>
      <c r="BE273" s="197">
        <f t="shared" si="104"/>
        <v>0</v>
      </c>
      <c r="BF273" s="197">
        <f t="shared" si="105"/>
        <v>0</v>
      </c>
      <c r="BG273" s="197">
        <f t="shared" si="106"/>
        <v>0</v>
      </c>
      <c r="BH273" s="197">
        <f t="shared" si="107"/>
        <v>0</v>
      </c>
      <c r="BI273" s="197">
        <f t="shared" si="108"/>
        <v>0</v>
      </c>
      <c r="BJ273" s="14" t="s">
        <v>87</v>
      </c>
      <c r="BK273" s="197">
        <f t="shared" si="109"/>
        <v>0</v>
      </c>
      <c r="BL273" s="14" t="s">
        <v>256</v>
      </c>
      <c r="BM273" s="196" t="s">
        <v>764</v>
      </c>
    </row>
    <row r="274" spans="1:65" s="2" customFormat="1" ht="16.5" customHeight="1">
      <c r="A274" s="31"/>
      <c r="B274" s="32"/>
      <c r="C274" s="184" t="s">
        <v>698</v>
      </c>
      <c r="D274" s="184" t="s">
        <v>189</v>
      </c>
      <c r="E274" s="185" t="s">
        <v>766</v>
      </c>
      <c r="F274" s="186" t="s">
        <v>767</v>
      </c>
      <c r="G274" s="187" t="s">
        <v>192</v>
      </c>
      <c r="H274" s="188">
        <v>1</v>
      </c>
      <c r="I274" s="189"/>
      <c r="J274" s="190">
        <f t="shared" si="100"/>
        <v>0</v>
      </c>
      <c r="K274" s="191"/>
      <c r="L274" s="36"/>
      <c r="M274" s="192" t="s">
        <v>1</v>
      </c>
      <c r="N274" s="193" t="s">
        <v>44</v>
      </c>
      <c r="O274" s="68"/>
      <c r="P274" s="194">
        <f t="shared" si="101"/>
        <v>0</v>
      </c>
      <c r="Q274" s="194">
        <v>0</v>
      </c>
      <c r="R274" s="194">
        <f t="shared" si="102"/>
        <v>0</v>
      </c>
      <c r="S274" s="194">
        <v>0</v>
      </c>
      <c r="T274" s="195">
        <f t="shared" si="10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6" t="s">
        <v>256</v>
      </c>
      <c r="AT274" s="196" t="s">
        <v>189</v>
      </c>
      <c r="AU274" s="196" t="s">
        <v>89</v>
      </c>
      <c r="AY274" s="14" t="s">
        <v>186</v>
      </c>
      <c r="BE274" s="197">
        <f t="shared" si="104"/>
        <v>0</v>
      </c>
      <c r="BF274" s="197">
        <f t="shared" si="105"/>
        <v>0</v>
      </c>
      <c r="BG274" s="197">
        <f t="shared" si="106"/>
        <v>0</v>
      </c>
      <c r="BH274" s="197">
        <f t="shared" si="107"/>
        <v>0</v>
      </c>
      <c r="BI274" s="197">
        <f t="shared" si="108"/>
        <v>0</v>
      </c>
      <c r="BJ274" s="14" t="s">
        <v>87</v>
      </c>
      <c r="BK274" s="197">
        <f t="shared" si="109"/>
        <v>0</v>
      </c>
      <c r="BL274" s="14" t="s">
        <v>256</v>
      </c>
      <c r="BM274" s="196" t="s">
        <v>768</v>
      </c>
    </row>
    <row r="275" spans="1:65" s="2" customFormat="1" ht="16.5" customHeight="1">
      <c r="A275" s="31"/>
      <c r="B275" s="32"/>
      <c r="C275" s="184" t="s">
        <v>702</v>
      </c>
      <c r="D275" s="184" t="s">
        <v>189</v>
      </c>
      <c r="E275" s="185" t="s">
        <v>770</v>
      </c>
      <c r="F275" s="186" t="s">
        <v>771</v>
      </c>
      <c r="G275" s="187" t="s">
        <v>270</v>
      </c>
      <c r="H275" s="188">
        <v>0.039</v>
      </c>
      <c r="I275" s="189"/>
      <c r="J275" s="190">
        <f t="shared" si="100"/>
        <v>0</v>
      </c>
      <c r="K275" s="191"/>
      <c r="L275" s="36"/>
      <c r="M275" s="192" t="s">
        <v>1</v>
      </c>
      <c r="N275" s="193" t="s">
        <v>44</v>
      </c>
      <c r="O275" s="68"/>
      <c r="P275" s="194">
        <f t="shared" si="101"/>
        <v>0</v>
      </c>
      <c r="Q275" s="194">
        <v>0</v>
      </c>
      <c r="R275" s="194">
        <f t="shared" si="102"/>
        <v>0</v>
      </c>
      <c r="S275" s="194">
        <v>0</v>
      </c>
      <c r="T275" s="195">
        <f t="shared" si="10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96" t="s">
        <v>256</v>
      </c>
      <c r="AT275" s="196" t="s">
        <v>189</v>
      </c>
      <c r="AU275" s="196" t="s">
        <v>89</v>
      </c>
      <c r="AY275" s="14" t="s">
        <v>186</v>
      </c>
      <c r="BE275" s="197">
        <f t="shared" si="104"/>
        <v>0</v>
      </c>
      <c r="BF275" s="197">
        <f t="shared" si="105"/>
        <v>0</v>
      </c>
      <c r="BG275" s="197">
        <f t="shared" si="106"/>
        <v>0</v>
      </c>
      <c r="BH275" s="197">
        <f t="shared" si="107"/>
        <v>0</v>
      </c>
      <c r="BI275" s="197">
        <f t="shared" si="108"/>
        <v>0</v>
      </c>
      <c r="BJ275" s="14" t="s">
        <v>87</v>
      </c>
      <c r="BK275" s="197">
        <f t="shared" si="109"/>
        <v>0</v>
      </c>
      <c r="BL275" s="14" t="s">
        <v>256</v>
      </c>
      <c r="BM275" s="196" t="s">
        <v>772</v>
      </c>
    </row>
    <row r="276" spans="1:65" s="2" customFormat="1" ht="16.5" customHeight="1">
      <c r="A276" s="31"/>
      <c r="B276" s="32"/>
      <c r="C276" s="184" t="s">
        <v>706</v>
      </c>
      <c r="D276" s="184" t="s">
        <v>189</v>
      </c>
      <c r="E276" s="185" t="s">
        <v>774</v>
      </c>
      <c r="F276" s="186" t="s">
        <v>775</v>
      </c>
      <c r="G276" s="187" t="s">
        <v>270</v>
      </c>
      <c r="H276" s="188">
        <v>0.039</v>
      </c>
      <c r="I276" s="189"/>
      <c r="J276" s="190">
        <f t="shared" si="100"/>
        <v>0</v>
      </c>
      <c r="K276" s="191"/>
      <c r="L276" s="36"/>
      <c r="M276" s="192" t="s">
        <v>1</v>
      </c>
      <c r="N276" s="193" t="s">
        <v>44</v>
      </c>
      <c r="O276" s="68"/>
      <c r="P276" s="194">
        <f t="shared" si="101"/>
        <v>0</v>
      </c>
      <c r="Q276" s="194">
        <v>0</v>
      </c>
      <c r="R276" s="194">
        <f t="shared" si="102"/>
        <v>0</v>
      </c>
      <c r="S276" s="194">
        <v>0</v>
      </c>
      <c r="T276" s="195">
        <f t="shared" si="10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96" t="s">
        <v>256</v>
      </c>
      <c r="AT276" s="196" t="s">
        <v>189</v>
      </c>
      <c r="AU276" s="196" t="s">
        <v>89</v>
      </c>
      <c r="AY276" s="14" t="s">
        <v>186</v>
      </c>
      <c r="BE276" s="197">
        <f t="shared" si="104"/>
        <v>0</v>
      </c>
      <c r="BF276" s="197">
        <f t="shared" si="105"/>
        <v>0</v>
      </c>
      <c r="BG276" s="197">
        <f t="shared" si="106"/>
        <v>0</v>
      </c>
      <c r="BH276" s="197">
        <f t="shared" si="107"/>
        <v>0</v>
      </c>
      <c r="BI276" s="197">
        <f t="shared" si="108"/>
        <v>0</v>
      </c>
      <c r="BJ276" s="14" t="s">
        <v>87</v>
      </c>
      <c r="BK276" s="197">
        <f t="shared" si="109"/>
        <v>0</v>
      </c>
      <c r="BL276" s="14" t="s">
        <v>256</v>
      </c>
      <c r="BM276" s="196" t="s">
        <v>776</v>
      </c>
    </row>
    <row r="277" spans="1:65" s="2" customFormat="1" ht="16.5" customHeight="1">
      <c r="A277" s="31"/>
      <c r="B277" s="32"/>
      <c r="C277" s="184" t="s">
        <v>710</v>
      </c>
      <c r="D277" s="184" t="s">
        <v>189</v>
      </c>
      <c r="E277" s="185" t="s">
        <v>778</v>
      </c>
      <c r="F277" s="186" t="s">
        <v>779</v>
      </c>
      <c r="G277" s="187" t="s">
        <v>270</v>
      </c>
      <c r="H277" s="188">
        <v>0.039</v>
      </c>
      <c r="I277" s="189"/>
      <c r="J277" s="190">
        <f t="shared" si="100"/>
        <v>0</v>
      </c>
      <c r="K277" s="191"/>
      <c r="L277" s="36"/>
      <c r="M277" s="192" t="s">
        <v>1</v>
      </c>
      <c r="N277" s="193" t="s">
        <v>44</v>
      </c>
      <c r="O277" s="68"/>
      <c r="P277" s="194">
        <f t="shared" si="101"/>
        <v>0</v>
      </c>
      <c r="Q277" s="194">
        <v>0</v>
      </c>
      <c r="R277" s="194">
        <f t="shared" si="102"/>
        <v>0</v>
      </c>
      <c r="S277" s="194">
        <v>0</v>
      </c>
      <c r="T277" s="195">
        <f t="shared" si="10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96" t="s">
        <v>256</v>
      </c>
      <c r="AT277" s="196" t="s">
        <v>189</v>
      </c>
      <c r="AU277" s="196" t="s">
        <v>89</v>
      </c>
      <c r="AY277" s="14" t="s">
        <v>186</v>
      </c>
      <c r="BE277" s="197">
        <f t="shared" si="104"/>
        <v>0</v>
      </c>
      <c r="BF277" s="197">
        <f t="shared" si="105"/>
        <v>0</v>
      </c>
      <c r="BG277" s="197">
        <f t="shared" si="106"/>
        <v>0</v>
      </c>
      <c r="BH277" s="197">
        <f t="shared" si="107"/>
        <v>0</v>
      </c>
      <c r="BI277" s="197">
        <f t="shared" si="108"/>
        <v>0</v>
      </c>
      <c r="BJ277" s="14" t="s">
        <v>87</v>
      </c>
      <c r="BK277" s="197">
        <f t="shared" si="109"/>
        <v>0</v>
      </c>
      <c r="BL277" s="14" t="s">
        <v>256</v>
      </c>
      <c r="BM277" s="196" t="s">
        <v>780</v>
      </c>
    </row>
    <row r="278" spans="2:63" s="12" customFormat="1" ht="22.9" customHeight="1">
      <c r="B278" s="168"/>
      <c r="C278" s="169"/>
      <c r="D278" s="170" t="s">
        <v>78</v>
      </c>
      <c r="E278" s="182" t="s">
        <v>781</v>
      </c>
      <c r="F278" s="182" t="s">
        <v>782</v>
      </c>
      <c r="G278" s="169"/>
      <c r="H278" s="169"/>
      <c r="I278" s="172"/>
      <c r="J278" s="183">
        <f>BK278</f>
        <v>0</v>
      </c>
      <c r="K278" s="169"/>
      <c r="L278" s="174"/>
      <c r="M278" s="175"/>
      <c r="N278" s="176"/>
      <c r="O278" s="176"/>
      <c r="P278" s="177">
        <f>SUM(P279:P284)</f>
        <v>0</v>
      </c>
      <c r="Q278" s="176"/>
      <c r="R278" s="177">
        <f>SUM(R279:R284)</f>
        <v>0.004320000000000001</v>
      </c>
      <c r="S278" s="176"/>
      <c r="T278" s="178">
        <f>SUM(T279:T284)</f>
        <v>0</v>
      </c>
      <c r="AR278" s="179" t="s">
        <v>89</v>
      </c>
      <c r="AT278" s="180" t="s">
        <v>78</v>
      </c>
      <c r="AU278" s="180" t="s">
        <v>87</v>
      </c>
      <c r="AY278" s="179" t="s">
        <v>186</v>
      </c>
      <c r="BK278" s="181">
        <f>SUM(BK279:BK284)</f>
        <v>0</v>
      </c>
    </row>
    <row r="279" spans="1:65" s="2" customFormat="1" ht="16.5" customHeight="1">
      <c r="A279" s="31"/>
      <c r="B279" s="32"/>
      <c r="C279" s="184" t="s">
        <v>714</v>
      </c>
      <c r="D279" s="184" t="s">
        <v>189</v>
      </c>
      <c r="E279" s="185" t="s">
        <v>784</v>
      </c>
      <c r="F279" s="186" t="s">
        <v>785</v>
      </c>
      <c r="G279" s="187" t="s">
        <v>308</v>
      </c>
      <c r="H279" s="188">
        <v>24</v>
      </c>
      <c r="I279" s="189"/>
      <c r="J279" s="190">
        <f aca="true" t="shared" si="110" ref="J279:J284">ROUND(I279*H279,1)</f>
        <v>0</v>
      </c>
      <c r="K279" s="191"/>
      <c r="L279" s="36"/>
      <c r="M279" s="192" t="s">
        <v>1</v>
      </c>
      <c r="N279" s="193" t="s">
        <v>44</v>
      </c>
      <c r="O279" s="68"/>
      <c r="P279" s="194">
        <f aca="true" t="shared" si="111" ref="P279:P284">O279*H279</f>
        <v>0</v>
      </c>
      <c r="Q279" s="194">
        <v>1E-05</v>
      </c>
      <c r="R279" s="194">
        <f aca="true" t="shared" si="112" ref="R279:R284">Q279*H279</f>
        <v>0.00024000000000000003</v>
      </c>
      <c r="S279" s="194">
        <v>0</v>
      </c>
      <c r="T279" s="195">
        <f aca="true" t="shared" si="113" ref="T279:T284"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6" t="s">
        <v>256</v>
      </c>
      <c r="AT279" s="196" t="s">
        <v>189</v>
      </c>
      <c r="AU279" s="196" t="s">
        <v>89</v>
      </c>
      <c r="AY279" s="14" t="s">
        <v>186</v>
      </c>
      <c r="BE279" s="197">
        <f aca="true" t="shared" si="114" ref="BE279:BE284">IF(N279="základní",J279,0)</f>
        <v>0</v>
      </c>
      <c r="BF279" s="197">
        <f aca="true" t="shared" si="115" ref="BF279:BF284">IF(N279="snížená",J279,0)</f>
        <v>0</v>
      </c>
      <c r="BG279" s="197">
        <f aca="true" t="shared" si="116" ref="BG279:BG284">IF(N279="zákl. přenesená",J279,0)</f>
        <v>0</v>
      </c>
      <c r="BH279" s="197">
        <f aca="true" t="shared" si="117" ref="BH279:BH284">IF(N279="sníž. přenesená",J279,0)</f>
        <v>0</v>
      </c>
      <c r="BI279" s="197">
        <f aca="true" t="shared" si="118" ref="BI279:BI284">IF(N279="nulová",J279,0)</f>
        <v>0</v>
      </c>
      <c r="BJ279" s="14" t="s">
        <v>87</v>
      </c>
      <c r="BK279" s="197">
        <f aca="true" t="shared" si="119" ref="BK279:BK284">ROUND(I279*H279,1)</f>
        <v>0</v>
      </c>
      <c r="BL279" s="14" t="s">
        <v>256</v>
      </c>
      <c r="BM279" s="196" t="s">
        <v>1173</v>
      </c>
    </row>
    <row r="280" spans="1:65" s="2" customFormat="1" ht="16.5" customHeight="1">
      <c r="A280" s="31"/>
      <c r="B280" s="32"/>
      <c r="C280" s="184" t="s">
        <v>718</v>
      </c>
      <c r="D280" s="184" t="s">
        <v>189</v>
      </c>
      <c r="E280" s="185" t="s">
        <v>788</v>
      </c>
      <c r="F280" s="186" t="s">
        <v>789</v>
      </c>
      <c r="G280" s="187" t="s">
        <v>308</v>
      </c>
      <c r="H280" s="188">
        <v>24</v>
      </c>
      <c r="I280" s="189"/>
      <c r="J280" s="190">
        <f t="shared" si="110"/>
        <v>0</v>
      </c>
      <c r="K280" s="191"/>
      <c r="L280" s="36"/>
      <c r="M280" s="192" t="s">
        <v>1</v>
      </c>
      <c r="N280" s="193" t="s">
        <v>44</v>
      </c>
      <c r="O280" s="68"/>
      <c r="P280" s="194">
        <f t="shared" si="111"/>
        <v>0</v>
      </c>
      <c r="Q280" s="194">
        <v>2E-05</v>
      </c>
      <c r="R280" s="194">
        <f t="shared" si="112"/>
        <v>0.00048000000000000007</v>
      </c>
      <c r="S280" s="194">
        <v>0</v>
      </c>
      <c r="T280" s="195">
        <f t="shared" si="11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96" t="s">
        <v>256</v>
      </c>
      <c r="AT280" s="196" t="s">
        <v>189</v>
      </c>
      <c r="AU280" s="196" t="s">
        <v>89</v>
      </c>
      <c r="AY280" s="14" t="s">
        <v>186</v>
      </c>
      <c r="BE280" s="197">
        <f t="shared" si="114"/>
        <v>0</v>
      </c>
      <c r="BF280" s="197">
        <f t="shared" si="115"/>
        <v>0</v>
      </c>
      <c r="BG280" s="197">
        <f t="shared" si="116"/>
        <v>0</v>
      </c>
      <c r="BH280" s="197">
        <f t="shared" si="117"/>
        <v>0</v>
      </c>
      <c r="BI280" s="197">
        <f t="shared" si="118"/>
        <v>0</v>
      </c>
      <c r="BJ280" s="14" t="s">
        <v>87</v>
      </c>
      <c r="BK280" s="197">
        <f t="shared" si="119"/>
        <v>0</v>
      </c>
      <c r="BL280" s="14" t="s">
        <v>256</v>
      </c>
      <c r="BM280" s="196" t="s">
        <v>1174</v>
      </c>
    </row>
    <row r="281" spans="1:65" s="2" customFormat="1" ht="16.5" customHeight="1">
      <c r="A281" s="31"/>
      <c r="B281" s="32"/>
      <c r="C281" s="184" t="s">
        <v>722</v>
      </c>
      <c r="D281" s="184" t="s">
        <v>189</v>
      </c>
      <c r="E281" s="185" t="s">
        <v>792</v>
      </c>
      <c r="F281" s="186" t="s">
        <v>793</v>
      </c>
      <c r="G281" s="187" t="s">
        <v>308</v>
      </c>
      <c r="H281" s="188">
        <v>24</v>
      </c>
      <c r="I281" s="189"/>
      <c r="J281" s="190">
        <f t="shared" si="110"/>
        <v>0</v>
      </c>
      <c r="K281" s="191"/>
      <c r="L281" s="36"/>
      <c r="M281" s="192" t="s">
        <v>1</v>
      </c>
      <c r="N281" s="193" t="s">
        <v>44</v>
      </c>
      <c r="O281" s="68"/>
      <c r="P281" s="194">
        <f t="shared" si="111"/>
        <v>0</v>
      </c>
      <c r="Q281" s="194">
        <v>1E-05</v>
      </c>
      <c r="R281" s="194">
        <f t="shared" si="112"/>
        <v>0.00024000000000000003</v>
      </c>
      <c r="S281" s="194">
        <v>0</v>
      </c>
      <c r="T281" s="195">
        <f t="shared" si="11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6" t="s">
        <v>256</v>
      </c>
      <c r="AT281" s="196" t="s">
        <v>189</v>
      </c>
      <c r="AU281" s="196" t="s">
        <v>89</v>
      </c>
      <c r="AY281" s="14" t="s">
        <v>186</v>
      </c>
      <c r="BE281" s="197">
        <f t="shared" si="114"/>
        <v>0</v>
      </c>
      <c r="BF281" s="197">
        <f t="shared" si="115"/>
        <v>0</v>
      </c>
      <c r="BG281" s="197">
        <f t="shared" si="116"/>
        <v>0</v>
      </c>
      <c r="BH281" s="197">
        <f t="shared" si="117"/>
        <v>0</v>
      </c>
      <c r="BI281" s="197">
        <f t="shared" si="118"/>
        <v>0</v>
      </c>
      <c r="BJ281" s="14" t="s">
        <v>87</v>
      </c>
      <c r="BK281" s="197">
        <f t="shared" si="119"/>
        <v>0</v>
      </c>
      <c r="BL281" s="14" t="s">
        <v>256</v>
      </c>
      <c r="BM281" s="196" t="s">
        <v>1175</v>
      </c>
    </row>
    <row r="282" spans="1:65" s="2" customFormat="1" ht="16.5" customHeight="1">
      <c r="A282" s="31"/>
      <c r="B282" s="32"/>
      <c r="C282" s="184" t="s">
        <v>726</v>
      </c>
      <c r="D282" s="184" t="s">
        <v>189</v>
      </c>
      <c r="E282" s="185" t="s">
        <v>796</v>
      </c>
      <c r="F282" s="186" t="s">
        <v>797</v>
      </c>
      <c r="G282" s="187" t="s">
        <v>308</v>
      </c>
      <c r="H282" s="188">
        <v>24</v>
      </c>
      <c r="I282" s="189"/>
      <c r="J282" s="190">
        <f t="shared" si="110"/>
        <v>0</v>
      </c>
      <c r="K282" s="191"/>
      <c r="L282" s="36"/>
      <c r="M282" s="192" t="s">
        <v>1</v>
      </c>
      <c r="N282" s="193" t="s">
        <v>44</v>
      </c>
      <c r="O282" s="68"/>
      <c r="P282" s="194">
        <f t="shared" si="111"/>
        <v>0</v>
      </c>
      <c r="Q282" s="194">
        <v>2E-05</v>
      </c>
      <c r="R282" s="194">
        <f t="shared" si="112"/>
        <v>0.00048000000000000007</v>
      </c>
      <c r="S282" s="194">
        <v>0</v>
      </c>
      <c r="T282" s="195">
        <f t="shared" si="11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6" t="s">
        <v>256</v>
      </c>
      <c r="AT282" s="196" t="s">
        <v>189</v>
      </c>
      <c r="AU282" s="196" t="s">
        <v>89</v>
      </c>
      <c r="AY282" s="14" t="s">
        <v>186</v>
      </c>
      <c r="BE282" s="197">
        <f t="shared" si="114"/>
        <v>0</v>
      </c>
      <c r="BF282" s="197">
        <f t="shared" si="115"/>
        <v>0</v>
      </c>
      <c r="BG282" s="197">
        <f t="shared" si="116"/>
        <v>0</v>
      </c>
      <c r="BH282" s="197">
        <f t="shared" si="117"/>
        <v>0</v>
      </c>
      <c r="BI282" s="197">
        <f t="shared" si="118"/>
        <v>0</v>
      </c>
      <c r="BJ282" s="14" t="s">
        <v>87</v>
      </c>
      <c r="BK282" s="197">
        <f t="shared" si="119"/>
        <v>0</v>
      </c>
      <c r="BL282" s="14" t="s">
        <v>256</v>
      </c>
      <c r="BM282" s="196" t="s">
        <v>798</v>
      </c>
    </row>
    <row r="283" spans="1:65" s="2" customFormat="1" ht="16.5" customHeight="1">
      <c r="A283" s="31"/>
      <c r="B283" s="32"/>
      <c r="C283" s="184" t="s">
        <v>732</v>
      </c>
      <c r="D283" s="184" t="s">
        <v>189</v>
      </c>
      <c r="E283" s="185" t="s">
        <v>800</v>
      </c>
      <c r="F283" s="186" t="s">
        <v>801</v>
      </c>
      <c r="G283" s="187" t="s">
        <v>308</v>
      </c>
      <c r="H283" s="188">
        <v>24</v>
      </c>
      <c r="I283" s="189"/>
      <c r="J283" s="190">
        <f t="shared" si="110"/>
        <v>0</v>
      </c>
      <c r="K283" s="191"/>
      <c r="L283" s="36"/>
      <c r="M283" s="192" t="s">
        <v>1</v>
      </c>
      <c r="N283" s="193" t="s">
        <v>44</v>
      </c>
      <c r="O283" s="68"/>
      <c r="P283" s="194">
        <f t="shared" si="111"/>
        <v>0</v>
      </c>
      <c r="Q283" s="194">
        <v>6E-05</v>
      </c>
      <c r="R283" s="194">
        <f t="shared" si="112"/>
        <v>0.00144</v>
      </c>
      <c r="S283" s="194">
        <v>0</v>
      </c>
      <c r="T283" s="195">
        <f t="shared" si="11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6" t="s">
        <v>256</v>
      </c>
      <c r="AT283" s="196" t="s">
        <v>189</v>
      </c>
      <c r="AU283" s="196" t="s">
        <v>89</v>
      </c>
      <c r="AY283" s="14" t="s">
        <v>186</v>
      </c>
      <c r="BE283" s="197">
        <f t="shared" si="114"/>
        <v>0</v>
      </c>
      <c r="BF283" s="197">
        <f t="shared" si="115"/>
        <v>0</v>
      </c>
      <c r="BG283" s="197">
        <f t="shared" si="116"/>
        <v>0</v>
      </c>
      <c r="BH283" s="197">
        <f t="shared" si="117"/>
        <v>0</v>
      </c>
      <c r="BI283" s="197">
        <f t="shared" si="118"/>
        <v>0</v>
      </c>
      <c r="BJ283" s="14" t="s">
        <v>87</v>
      </c>
      <c r="BK283" s="197">
        <f t="shared" si="119"/>
        <v>0</v>
      </c>
      <c r="BL283" s="14" t="s">
        <v>256</v>
      </c>
      <c r="BM283" s="196" t="s">
        <v>802</v>
      </c>
    </row>
    <row r="284" spans="1:65" s="2" customFormat="1" ht="16.5" customHeight="1">
      <c r="A284" s="31"/>
      <c r="B284" s="32"/>
      <c r="C284" s="184" t="s">
        <v>736</v>
      </c>
      <c r="D284" s="184" t="s">
        <v>189</v>
      </c>
      <c r="E284" s="185" t="s">
        <v>804</v>
      </c>
      <c r="F284" s="186" t="s">
        <v>805</v>
      </c>
      <c r="G284" s="187" t="s">
        <v>308</v>
      </c>
      <c r="H284" s="188">
        <v>24</v>
      </c>
      <c r="I284" s="189"/>
      <c r="J284" s="190">
        <f t="shared" si="110"/>
        <v>0</v>
      </c>
      <c r="K284" s="191"/>
      <c r="L284" s="36"/>
      <c r="M284" s="192" t="s">
        <v>1</v>
      </c>
      <c r="N284" s="193" t="s">
        <v>44</v>
      </c>
      <c r="O284" s="68"/>
      <c r="P284" s="194">
        <f t="shared" si="111"/>
        <v>0</v>
      </c>
      <c r="Q284" s="194">
        <v>6E-05</v>
      </c>
      <c r="R284" s="194">
        <f t="shared" si="112"/>
        <v>0.00144</v>
      </c>
      <c r="S284" s="194">
        <v>0</v>
      </c>
      <c r="T284" s="195">
        <f t="shared" si="11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6" t="s">
        <v>256</v>
      </c>
      <c r="AT284" s="196" t="s">
        <v>189</v>
      </c>
      <c r="AU284" s="196" t="s">
        <v>89</v>
      </c>
      <c r="AY284" s="14" t="s">
        <v>186</v>
      </c>
      <c r="BE284" s="197">
        <f t="shared" si="114"/>
        <v>0</v>
      </c>
      <c r="BF284" s="197">
        <f t="shared" si="115"/>
        <v>0</v>
      </c>
      <c r="BG284" s="197">
        <f t="shared" si="116"/>
        <v>0</v>
      </c>
      <c r="BH284" s="197">
        <f t="shared" si="117"/>
        <v>0</v>
      </c>
      <c r="BI284" s="197">
        <f t="shared" si="118"/>
        <v>0</v>
      </c>
      <c r="BJ284" s="14" t="s">
        <v>87</v>
      </c>
      <c r="BK284" s="197">
        <f t="shared" si="119"/>
        <v>0</v>
      </c>
      <c r="BL284" s="14" t="s">
        <v>256</v>
      </c>
      <c r="BM284" s="196" t="s">
        <v>806</v>
      </c>
    </row>
    <row r="285" spans="2:63" s="12" customFormat="1" ht="22.9" customHeight="1">
      <c r="B285" s="168"/>
      <c r="C285" s="169"/>
      <c r="D285" s="170" t="s">
        <v>78</v>
      </c>
      <c r="E285" s="182" t="s">
        <v>807</v>
      </c>
      <c r="F285" s="182" t="s">
        <v>808</v>
      </c>
      <c r="G285" s="169"/>
      <c r="H285" s="169"/>
      <c r="I285" s="172"/>
      <c r="J285" s="183">
        <f>BK285</f>
        <v>0</v>
      </c>
      <c r="K285" s="169"/>
      <c r="L285" s="174"/>
      <c r="M285" s="175"/>
      <c r="N285" s="176"/>
      <c r="O285" s="176"/>
      <c r="P285" s="177">
        <f>SUM(P286:P290)</f>
        <v>0</v>
      </c>
      <c r="Q285" s="176"/>
      <c r="R285" s="177">
        <f>SUM(R286:R290)</f>
        <v>0.06787</v>
      </c>
      <c r="S285" s="176"/>
      <c r="T285" s="178">
        <f>SUM(T286:T290)</f>
        <v>0.013206</v>
      </c>
      <c r="AR285" s="179" t="s">
        <v>89</v>
      </c>
      <c r="AT285" s="180" t="s">
        <v>78</v>
      </c>
      <c r="AU285" s="180" t="s">
        <v>87</v>
      </c>
      <c r="AY285" s="179" t="s">
        <v>186</v>
      </c>
      <c r="BK285" s="181">
        <f>SUM(BK286:BK290)</f>
        <v>0</v>
      </c>
    </row>
    <row r="286" spans="1:65" s="2" customFormat="1" ht="16.5" customHeight="1">
      <c r="A286" s="31"/>
      <c r="B286" s="32"/>
      <c r="C286" s="184" t="s">
        <v>740</v>
      </c>
      <c r="D286" s="184" t="s">
        <v>189</v>
      </c>
      <c r="E286" s="185" t="s">
        <v>810</v>
      </c>
      <c r="F286" s="186" t="s">
        <v>811</v>
      </c>
      <c r="G286" s="187" t="s">
        <v>197</v>
      </c>
      <c r="H286" s="188">
        <v>42.6</v>
      </c>
      <c r="I286" s="189"/>
      <c r="J286" s="190">
        <f>ROUND(I286*H286,1)</f>
        <v>0</v>
      </c>
      <c r="K286" s="191"/>
      <c r="L286" s="36"/>
      <c r="M286" s="192" t="s">
        <v>1</v>
      </c>
      <c r="N286" s="193" t="s">
        <v>44</v>
      </c>
      <c r="O286" s="68"/>
      <c r="P286" s="194">
        <f>O286*H286</f>
        <v>0</v>
      </c>
      <c r="Q286" s="194">
        <v>0.001</v>
      </c>
      <c r="R286" s="194">
        <f>Q286*H286</f>
        <v>0.0426</v>
      </c>
      <c r="S286" s="194">
        <v>0.00031</v>
      </c>
      <c r="T286" s="195">
        <f>S286*H286</f>
        <v>0.013206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96" t="s">
        <v>256</v>
      </c>
      <c r="AT286" s="196" t="s">
        <v>189</v>
      </c>
      <c r="AU286" s="196" t="s">
        <v>89</v>
      </c>
      <c r="AY286" s="14" t="s">
        <v>186</v>
      </c>
      <c r="BE286" s="197">
        <f>IF(N286="základní",J286,0)</f>
        <v>0</v>
      </c>
      <c r="BF286" s="197">
        <f>IF(N286="snížená",J286,0)</f>
        <v>0</v>
      </c>
      <c r="BG286" s="197">
        <f>IF(N286="zákl. přenesená",J286,0)</f>
        <v>0</v>
      </c>
      <c r="BH286" s="197">
        <f>IF(N286="sníž. přenesená",J286,0)</f>
        <v>0</v>
      </c>
      <c r="BI286" s="197">
        <f>IF(N286="nulová",J286,0)</f>
        <v>0</v>
      </c>
      <c r="BJ286" s="14" t="s">
        <v>87</v>
      </c>
      <c r="BK286" s="197">
        <f>ROUND(I286*H286,1)</f>
        <v>0</v>
      </c>
      <c r="BL286" s="14" t="s">
        <v>256</v>
      </c>
      <c r="BM286" s="196" t="s">
        <v>812</v>
      </c>
    </row>
    <row r="287" spans="1:65" s="2" customFormat="1" ht="16.5" customHeight="1">
      <c r="A287" s="31"/>
      <c r="B287" s="32"/>
      <c r="C287" s="184" t="s">
        <v>744</v>
      </c>
      <c r="D287" s="184" t="s">
        <v>189</v>
      </c>
      <c r="E287" s="185" t="s">
        <v>814</v>
      </c>
      <c r="F287" s="186" t="s">
        <v>815</v>
      </c>
      <c r="G287" s="187" t="s">
        <v>197</v>
      </c>
      <c r="H287" s="188">
        <v>42.6</v>
      </c>
      <c r="I287" s="189"/>
      <c r="J287" s="190">
        <f>ROUND(I287*H287,1)</f>
        <v>0</v>
      </c>
      <c r="K287" s="191"/>
      <c r="L287" s="36"/>
      <c r="M287" s="192" t="s">
        <v>1</v>
      </c>
      <c r="N287" s="193" t="s">
        <v>44</v>
      </c>
      <c r="O287" s="68"/>
      <c r="P287" s="194">
        <f>O287*H287</f>
        <v>0</v>
      </c>
      <c r="Q287" s="194">
        <v>0</v>
      </c>
      <c r="R287" s="194">
        <f>Q287*H287</f>
        <v>0</v>
      </c>
      <c r="S287" s="194">
        <v>0</v>
      </c>
      <c r="T287" s="195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6" t="s">
        <v>256</v>
      </c>
      <c r="AT287" s="196" t="s">
        <v>189</v>
      </c>
      <c r="AU287" s="196" t="s">
        <v>89</v>
      </c>
      <c r="AY287" s="14" t="s">
        <v>186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14" t="s">
        <v>87</v>
      </c>
      <c r="BK287" s="197">
        <f>ROUND(I287*H287,1)</f>
        <v>0</v>
      </c>
      <c r="BL287" s="14" t="s">
        <v>256</v>
      </c>
      <c r="BM287" s="196" t="s">
        <v>816</v>
      </c>
    </row>
    <row r="288" spans="1:65" s="2" customFormat="1" ht="16.5" customHeight="1">
      <c r="A288" s="31"/>
      <c r="B288" s="32"/>
      <c r="C288" s="184" t="s">
        <v>749</v>
      </c>
      <c r="D288" s="184" t="s">
        <v>189</v>
      </c>
      <c r="E288" s="185" t="s">
        <v>818</v>
      </c>
      <c r="F288" s="186" t="s">
        <v>819</v>
      </c>
      <c r="G288" s="187" t="s">
        <v>197</v>
      </c>
      <c r="H288" s="188">
        <v>54.5</v>
      </c>
      <c r="I288" s="189"/>
      <c r="J288" s="190">
        <f>ROUND(I288*H288,1)</f>
        <v>0</v>
      </c>
      <c r="K288" s="191"/>
      <c r="L288" s="36"/>
      <c r="M288" s="192" t="s">
        <v>1</v>
      </c>
      <c r="N288" s="193" t="s">
        <v>44</v>
      </c>
      <c r="O288" s="68"/>
      <c r="P288" s="194">
        <f>O288*H288</f>
        <v>0</v>
      </c>
      <c r="Q288" s="194">
        <v>0.0002</v>
      </c>
      <c r="R288" s="194">
        <f>Q288*H288</f>
        <v>0.0109</v>
      </c>
      <c r="S288" s="194">
        <v>0</v>
      </c>
      <c r="T288" s="195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6" t="s">
        <v>256</v>
      </c>
      <c r="AT288" s="196" t="s">
        <v>189</v>
      </c>
      <c r="AU288" s="196" t="s">
        <v>89</v>
      </c>
      <c r="AY288" s="14" t="s">
        <v>186</v>
      </c>
      <c r="BE288" s="197">
        <f>IF(N288="základní",J288,0)</f>
        <v>0</v>
      </c>
      <c r="BF288" s="197">
        <f>IF(N288="snížená",J288,0)</f>
        <v>0</v>
      </c>
      <c r="BG288" s="197">
        <f>IF(N288="zákl. přenesená",J288,0)</f>
        <v>0</v>
      </c>
      <c r="BH288" s="197">
        <f>IF(N288="sníž. přenesená",J288,0)</f>
        <v>0</v>
      </c>
      <c r="BI288" s="197">
        <f>IF(N288="nulová",J288,0)</f>
        <v>0</v>
      </c>
      <c r="BJ288" s="14" t="s">
        <v>87</v>
      </c>
      <c r="BK288" s="197">
        <f>ROUND(I288*H288,1)</f>
        <v>0</v>
      </c>
      <c r="BL288" s="14" t="s">
        <v>256</v>
      </c>
      <c r="BM288" s="196" t="s">
        <v>820</v>
      </c>
    </row>
    <row r="289" spans="1:65" s="2" customFormat="1" ht="16.5" customHeight="1">
      <c r="A289" s="31"/>
      <c r="B289" s="32"/>
      <c r="C289" s="184" t="s">
        <v>753</v>
      </c>
      <c r="D289" s="184" t="s">
        <v>189</v>
      </c>
      <c r="E289" s="185" t="s">
        <v>822</v>
      </c>
      <c r="F289" s="186" t="s">
        <v>823</v>
      </c>
      <c r="G289" s="187" t="s">
        <v>197</v>
      </c>
      <c r="H289" s="188">
        <v>10</v>
      </c>
      <c r="I289" s="189"/>
      <c r="J289" s="190">
        <f>ROUND(I289*H289,1)</f>
        <v>0</v>
      </c>
      <c r="K289" s="191"/>
      <c r="L289" s="36"/>
      <c r="M289" s="192" t="s">
        <v>1</v>
      </c>
      <c r="N289" s="193" t="s">
        <v>44</v>
      </c>
      <c r="O289" s="68"/>
      <c r="P289" s="194">
        <f>O289*H289</f>
        <v>0</v>
      </c>
      <c r="Q289" s="194">
        <v>2E-05</v>
      </c>
      <c r="R289" s="194">
        <f>Q289*H289</f>
        <v>0.0002</v>
      </c>
      <c r="S289" s="194">
        <v>0</v>
      </c>
      <c r="T289" s="195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6" t="s">
        <v>256</v>
      </c>
      <c r="AT289" s="196" t="s">
        <v>189</v>
      </c>
      <c r="AU289" s="196" t="s">
        <v>89</v>
      </c>
      <c r="AY289" s="14" t="s">
        <v>186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14" t="s">
        <v>87</v>
      </c>
      <c r="BK289" s="197">
        <f>ROUND(I289*H289,1)</f>
        <v>0</v>
      </c>
      <c r="BL289" s="14" t="s">
        <v>256</v>
      </c>
      <c r="BM289" s="196" t="s">
        <v>824</v>
      </c>
    </row>
    <row r="290" spans="1:65" s="2" customFormat="1" ht="21.75" customHeight="1">
      <c r="A290" s="31"/>
      <c r="B290" s="32"/>
      <c r="C290" s="184" t="s">
        <v>757</v>
      </c>
      <c r="D290" s="184" t="s">
        <v>189</v>
      </c>
      <c r="E290" s="185" t="s">
        <v>826</v>
      </c>
      <c r="F290" s="186" t="s">
        <v>827</v>
      </c>
      <c r="G290" s="187" t="s">
        <v>197</v>
      </c>
      <c r="H290" s="188">
        <v>54.5</v>
      </c>
      <c r="I290" s="189"/>
      <c r="J290" s="190">
        <f>ROUND(I290*H290,1)</f>
        <v>0</v>
      </c>
      <c r="K290" s="191"/>
      <c r="L290" s="36"/>
      <c r="M290" s="192" t="s">
        <v>1</v>
      </c>
      <c r="N290" s="193" t="s">
        <v>44</v>
      </c>
      <c r="O290" s="68"/>
      <c r="P290" s="194">
        <f>O290*H290</f>
        <v>0</v>
      </c>
      <c r="Q290" s="194">
        <v>0.00026</v>
      </c>
      <c r="R290" s="194">
        <f>Q290*H290</f>
        <v>0.014169999999999999</v>
      </c>
      <c r="S290" s="194">
        <v>0</v>
      </c>
      <c r="T290" s="195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6" t="s">
        <v>256</v>
      </c>
      <c r="AT290" s="196" t="s">
        <v>189</v>
      </c>
      <c r="AU290" s="196" t="s">
        <v>89</v>
      </c>
      <c r="AY290" s="14" t="s">
        <v>186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14" t="s">
        <v>87</v>
      </c>
      <c r="BK290" s="197">
        <f>ROUND(I290*H290,1)</f>
        <v>0</v>
      </c>
      <c r="BL290" s="14" t="s">
        <v>256</v>
      </c>
      <c r="BM290" s="196" t="s">
        <v>828</v>
      </c>
    </row>
    <row r="291" spans="2:63" s="12" customFormat="1" ht="22.9" customHeight="1">
      <c r="B291" s="168"/>
      <c r="C291" s="169"/>
      <c r="D291" s="170" t="s">
        <v>78</v>
      </c>
      <c r="E291" s="182" t="s">
        <v>833</v>
      </c>
      <c r="F291" s="182" t="s">
        <v>834</v>
      </c>
      <c r="G291" s="169"/>
      <c r="H291" s="169"/>
      <c r="I291" s="172"/>
      <c r="J291" s="183">
        <f>BK291</f>
        <v>0</v>
      </c>
      <c r="K291" s="169"/>
      <c r="L291" s="174"/>
      <c r="M291" s="175"/>
      <c r="N291" s="176"/>
      <c r="O291" s="176"/>
      <c r="P291" s="177">
        <f>SUM(P292:P293)</f>
        <v>0</v>
      </c>
      <c r="Q291" s="176"/>
      <c r="R291" s="177">
        <f>SUM(R292:R293)</f>
        <v>0</v>
      </c>
      <c r="S291" s="176"/>
      <c r="T291" s="178">
        <f>SUM(T292:T293)</f>
        <v>0</v>
      </c>
      <c r="AR291" s="179" t="s">
        <v>89</v>
      </c>
      <c r="AT291" s="180" t="s">
        <v>78</v>
      </c>
      <c r="AU291" s="180" t="s">
        <v>87</v>
      </c>
      <c r="AY291" s="179" t="s">
        <v>186</v>
      </c>
      <c r="BK291" s="181">
        <f>SUM(BK292:BK293)</f>
        <v>0</v>
      </c>
    </row>
    <row r="292" spans="1:65" s="2" customFormat="1" ht="24.2" customHeight="1">
      <c r="A292" s="31"/>
      <c r="B292" s="32"/>
      <c r="C292" s="184" t="s">
        <v>761</v>
      </c>
      <c r="D292" s="184" t="s">
        <v>189</v>
      </c>
      <c r="E292" s="185" t="s">
        <v>836</v>
      </c>
      <c r="F292" s="186" t="s">
        <v>837</v>
      </c>
      <c r="G292" s="187" t="s">
        <v>197</v>
      </c>
      <c r="H292" s="188">
        <v>4.72</v>
      </c>
      <c r="I292" s="189"/>
      <c r="J292" s="190">
        <f>ROUND(I292*H292,1)</f>
        <v>0</v>
      </c>
      <c r="K292" s="191"/>
      <c r="L292" s="36"/>
      <c r="M292" s="192" t="s">
        <v>1</v>
      </c>
      <c r="N292" s="193" t="s">
        <v>44</v>
      </c>
      <c r="O292" s="68"/>
      <c r="P292" s="194">
        <f>O292*H292</f>
        <v>0</v>
      </c>
      <c r="Q292" s="194">
        <v>0</v>
      </c>
      <c r="R292" s="194">
        <f>Q292*H292</f>
        <v>0</v>
      </c>
      <c r="S292" s="194">
        <v>0</v>
      </c>
      <c r="T292" s="195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6" t="s">
        <v>256</v>
      </c>
      <c r="AT292" s="196" t="s">
        <v>189</v>
      </c>
      <c r="AU292" s="196" t="s">
        <v>89</v>
      </c>
      <c r="AY292" s="14" t="s">
        <v>186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14" t="s">
        <v>87</v>
      </c>
      <c r="BK292" s="197">
        <f>ROUND(I292*H292,1)</f>
        <v>0</v>
      </c>
      <c r="BL292" s="14" t="s">
        <v>256</v>
      </c>
      <c r="BM292" s="196" t="s">
        <v>838</v>
      </c>
    </row>
    <row r="293" spans="1:47" s="2" customFormat="1" ht="29.25">
      <c r="A293" s="31"/>
      <c r="B293" s="32"/>
      <c r="C293" s="33"/>
      <c r="D293" s="198" t="s">
        <v>206</v>
      </c>
      <c r="E293" s="33"/>
      <c r="F293" s="199" t="s">
        <v>1176</v>
      </c>
      <c r="G293" s="33"/>
      <c r="H293" s="33"/>
      <c r="I293" s="200"/>
      <c r="J293" s="33"/>
      <c r="K293" s="33"/>
      <c r="L293" s="36"/>
      <c r="M293" s="201"/>
      <c r="N293" s="202"/>
      <c r="O293" s="68"/>
      <c r="P293" s="68"/>
      <c r="Q293" s="68"/>
      <c r="R293" s="68"/>
      <c r="S293" s="68"/>
      <c r="T293" s="69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T293" s="14" t="s">
        <v>206</v>
      </c>
      <c r="AU293" s="14" t="s">
        <v>89</v>
      </c>
    </row>
    <row r="294" spans="2:63" s="12" customFormat="1" ht="25.9" customHeight="1">
      <c r="B294" s="168"/>
      <c r="C294" s="169"/>
      <c r="D294" s="170" t="s">
        <v>78</v>
      </c>
      <c r="E294" s="171" t="s">
        <v>840</v>
      </c>
      <c r="F294" s="171" t="s">
        <v>841</v>
      </c>
      <c r="G294" s="169"/>
      <c r="H294" s="169"/>
      <c r="I294" s="172"/>
      <c r="J294" s="173">
        <f>BK294</f>
        <v>0</v>
      </c>
      <c r="K294" s="169"/>
      <c r="L294" s="174"/>
      <c r="M294" s="175"/>
      <c r="N294" s="176"/>
      <c r="O294" s="176"/>
      <c r="P294" s="177">
        <f>SUM(P295:P300)</f>
        <v>0</v>
      </c>
      <c r="Q294" s="176"/>
      <c r="R294" s="177">
        <f>SUM(R295:R300)</f>
        <v>0</v>
      </c>
      <c r="S294" s="176"/>
      <c r="T294" s="178">
        <f>SUM(T295:T300)</f>
        <v>0</v>
      </c>
      <c r="AR294" s="179" t="s">
        <v>193</v>
      </c>
      <c r="AT294" s="180" t="s">
        <v>78</v>
      </c>
      <c r="AU294" s="180" t="s">
        <v>79</v>
      </c>
      <c r="AY294" s="179" t="s">
        <v>186</v>
      </c>
      <c r="BK294" s="181">
        <f>SUM(BK295:BK300)</f>
        <v>0</v>
      </c>
    </row>
    <row r="295" spans="1:65" s="2" customFormat="1" ht="16.5" customHeight="1">
      <c r="A295" s="31"/>
      <c r="B295" s="32"/>
      <c r="C295" s="184" t="s">
        <v>765</v>
      </c>
      <c r="D295" s="184" t="s">
        <v>189</v>
      </c>
      <c r="E295" s="185" t="s">
        <v>843</v>
      </c>
      <c r="F295" s="186" t="s">
        <v>844</v>
      </c>
      <c r="G295" s="187" t="s">
        <v>845</v>
      </c>
      <c r="H295" s="188">
        <v>2</v>
      </c>
      <c r="I295" s="189"/>
      <c r="J295" s="190">
        <f>ROUND(I295*H295,1)</f>
        <v>0</v>
      </c>
      <c r="K295" s="191"/>
      <c r="L295" s="36"/>
      <c r="M295" s="192" t="s">
        <v>1</v>
      </c>
      <c r="N295" s="193" t="s">
        <v>44</v>
      </c>
      <c r="O295" s="68"/>
      <c r="P295" s="194">
        <f>O295*H295</f>
        <v>0</v>
      </c>
      <c r="Q295" s="194">
        <v>0</v>
      </c>
      <c r="R295" s="194">
        <f>Q295*H295</f>
        <v>0</v>
      </c>
      <c r="S295" s="194">
        <v>0</v>
      </c>
      <c r="T295" s="195">
        <f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96" t="s">
        <v>846</v>
      </c>
      <c r="AT295" s="196" t="s">
        <v>189</v>
      </c>
      <c r="AU295" s="196" t="s">
        <v>87</v>
      </c>
      <c r="AY295" s="14" t="s">
        <v>186</v>
      </c>
      <c r="BE295" s="197">
        <f>IF(N295="základní",J295,0)</f>
        <v>0</v>
      </c>
      <c r="BF295" s="197">
        <f>IF(N295="snížená",J295,0)</f>
        <v>0</v>
      </c>
      <c r="BG295" s="197">
        <f>IF(N295="zákl. přenesená",J295,0)</f>
        <v>0</v>
      </c>
      <c r="BH295" s="197">
        <f>IF(N295="sníž. přenesená",J295,0)</f>
        <v>0</v>
      </c>
      <c r="BI295" s="197">
        <f>IF(N295="nulová",J295,0)</f>
        <v>0</v>
      </c>
      <c r="BJ295" s="14" t="s">
        <v>87</v>
      </c>
      <c r="BK295" s="197">
        <f>ROUND(I295*H295,1)</f>
        <v>0</v>
      </c>
      <c r="BL295" s="14" t="s">
        <v>846</v>
      </c>
      <c r="BM295" s="196" t="s">
        <v>847</v>
      </c>
    </row>
    <row r="296" spans="1:47" s="2" customFormat="1" ht="19.5">
      <c r="A296" s="31"/>
      <c r="B296" s="32"/>
      <c r="C296" s="33"/>
      <c r="D296" s="198" t="s">
        <v>206</v>
      </c>
      <c r="E296" s="33"/>
      <c r="F296" s="199" t="s">
        <v>1132</v>
      </c>
      <c r="G296" s="33"/>
      <c r="H296" s="33"/>
      <c r="I296" s="200"/>
      <c r="J296" s="33"/>
      <c r="K296" s="33"/>
      <c r="L296" s="36"/>
      <c r="M296" s="201"/>
      <c r="N296" s="202"/>
      <c r="O296" s="68"/>
      <c r="P296" s="68"/>
      <c r="Q296" s="68"/>
      <c r="R296" s="68"/>
      <c r="S296" s="68"/>
      <c r="T296" s="69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T296" s="14" t="s">
        <v>206</v>
      </c>
      <c r="AU296" s="14" t="s">
        <v>87</v>
      </c>
    </row>
    <row r="297" spans="1:65" s="2" customFormat="1" ht="16.5" customHeight="1">
      <c r="A297" s="31"/>
      <c r="B297" s="32"/>
      <c r="C297" s="184" t="s">
        <v>769</v>
      </c>
      <c r="D297" s="184" t="s">
        <v>189</v>
      </c>
      <c r="E297" s="185" t="s">
        <v>849</v>
      </c>
      <c r="F297" s="186" t="s">
        <v>850</v>
      </c>
      <c r="G297" s="187" t="s">
        <v>845</v>
      </c>
      <c r="H297" s="188">
        <v>8</v>
      </c>
      <c r="I297" s="189"/>
      <c r="J297" s="190">
        <f>ROUND(I297*H297,1)</f>
        <v>0</v>
      </c>
      <c r="K297" s="191"/>
      <c r="L297" s="36"/>
      <c r="M297" s="192" t="s">
        <v>1</v>
      </c>
      <c r="N297" s="193" t="s">
        <v>44</v>
      </c>
      <c r="O297" s="68"/>
      <c r="P297" s="194">
        <f>O297*H297</f>
        <v>0</v>
      </c>
      <c r="Q297" s="194">
        <v>0</v>
      </c>
      <c r="R297" s="194">
        <f>Q297*H297</f>
        <v>0</v>
      </c>
      <c r="S297" s="194">
        <v>0</v>
      </c>
      <c r="T297" s="195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96" t="s">
        <v>846</v>
      </c>
      <c r="AT297" s="196" t="s">
        <v>189</v>
      </c>
      <c r="AU297" s="196" t="s">
        <v>87</v>
      </c>
      <c r="AY297" s="14" t="s">
        <v>186</v>
      </c>
      <c r="BE297" s="197">
        <f>IF(N297="základní",J297,0)</f>
        <v>0</v>
      </c>
      <c r="BF297" s="197">
        <f>IF(N297="snížená",J297,0)</f>
        <v>0</v>
      </c>
      <c r="BG297" s="197">
        <f>IF(N297="zákl. přenesená",J297,0)</f>
        <v>0</v>
      </c>
      <c r="BH297" s="197">
        <f>IF(N297="sníž. přenesená",J297,0)</f>
        <v>0</v>
      </c>
      <c r="BI297" s="197">
        <f>IF(N297="nulová",J297,0)</f>
        <v>0</v>
      </c>
      <c r="BJ297" s="14" t="s">
        <v>87</v>
      </c>
      <c r="BK297" s="197">
        <f>ROUND(I297*H297,1)</f>
        <v>0</v>
      </c>
      <c r="BL297" s="14" t="s">
        <v>846</v>
      </c>
      <c r="BM297" s="196" t="s">
        <v>851</v>
      </c>
    </row>
    <row r="298" spans="1:47" s="2" customFormat="1" ht="19.5">
      <c r="A298" s="31"/>
      <c r="B298" s="32"/>
      <c r="C298" s="33"/>
      <c r="D298" s="198" t="s">
        <v>206</v>
      </c>
      <c r="E298" s="33"/>
      <c r="F298" s="199" t="s">
        <v>1177</v>
      </c>
      <c r="G298" s="33"/>
      <c r="H298" s="33"/>
      <c r="I298" s="200"/>
      <c r="J298" s="33"/>
      <c r="K298" s="33"/>
      <c r="L298" s="36"/>
      <c r="M298" s="201"/>
      <c r="N298" s="202"/>
      <c r="O298" s="68"/>
      <c r="P298" s="68"/>
      <c r="Q298" s="68"/>
      <c r="R298" s="68"/>
      <c r="S298" s="68"/>
      <c r="T298" s="69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T298" s="14" t="s">
        <v>206</v>
      </c>
      <c r="AU298" s="14" t="s">
        <v>87</v>
      </c>
    </row>
    <row r="299" spans="1:65" s="2" customFormat="1" ht="16.5" customHeight="1">
      <c r="A299" s="31"/>
      <c r="B299" s="32"/>
      <c r="C299" s="184" t="s">
        <v>773</v>
      </c>
      <c r="D299" s="184" t="s">
        <v>189</v>
      </c>
      <c r="E299" s="185" t="s">
        <v>853</v>
      </c>
      <c r="F299" s="186" t="s">
        <v>854</v>
      </c>
      <c r="G299" s="187" t="s">
        <v>845</v>
      </c>
      <c r="H299" s="188">
        <v>5</v>
      </c>
      <c r="I299" s="189"/>
      <c r="J299" s="190">
        <f>ROUND(I299*H299,1)</f>
        <v>0</v>
      </c>
      <c r="K299" s="191"/>
      <c r="L299" s="36"/>
      <c r="M299" s="192" t="s">
        <v>1</v>
      </c>
      <c r="N299" s="193" t="s">
        <v>44</v>
      </c>
      <c r="O299" s="68"/>
      <c r="P299" s="194">
        <f>O299*H299</f>
        <v>0</v>
      </c>
      <c r="Q299" s="194">
        <v>0</v>
      </c>
      <c r="R299" s="194">
        <f>Q299*H299</f>
        <v>0</v>
      </c>
      <c r="S299" s="194">
        <v>0</v>
      </c>
      <c r="T299" s="195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6" t="s">
        <v>846</v>
      </c>
      <c r="AT299" s="196" t="s">
        <v>189</v>
      </c>
      <c r="AU299" s="196" t="s">
        <v>87</v>
      </c>
      <c r="AY299" s="14" t="s">
        <v>186</v>
      </c>
      <c r="BE299" s="197">
        <f>IF(N299="základní",J299,0)</f>
        <v>0</v>
      </c>
      <c r="BF299" s="197">
        <f>IF(N299="snížená",J299,0)</f>
        <v>0</v>
      </c>
      <c r="BG299" s="197">
        <f>IF(N299="zákl. přenesená",J299,0)</f>
        <v>0</v>
      </c>
      <c r="BH299" s="197">
        <f>IF(N299="sníž. přenesená",J299,0)</f>
        <v>0</v>
      </c>
      <c r="BI299" s="197">
        <f>IF(N299="nulová",J299,0)</f>
        <v>0</v>
      </c>
      <c r="BJ299" s="14" t="s">
        <v>87</v>
      </c>
      <c r="BK299" s="197">
        <f>ROUND(I299*H299,1)</f>
        <v>0</v>
      </c>
      <c r="BL299" s="14" t="s">
        <v>846</v>
      </c>
      <c r="BM299" s="196" t="s">
        <v>855</v>
      </c>
    </row>
    <row r="300" spans="1:47" s="2" customFormat="1" ht="19.5">
      <c r="A300" s="31"/>
      <c r="B300" s="32"/>
      <c r="C300" s="33"/>
      <c r="D300" s="198" t="s">
        <v>206</v>
      </c>
      <c r="E300" s="33"/>
      <c r="F300" s="199" t="s">
        <v>1178</v>
      </c>
      <c r="G300" s="33"/>
      <c r="H300" s="33"/>
      <c r="I300" s="200"/>
      <c r="J300" s="33"/>
      <c r="K300" s="33"/>
      <c r="L300" s="36"/>
      <c r="M300" s="219"/>
      <c r="N300" s="220"/>
      <c r="O300" s="216"/>
      <c r="P300" s="216"/>
      <c r="Q300" s="216"/>
      <c r="R300" s="216"/>
      <c r="S300" s="216"/>
      <c r="T300" s="22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T300" s="14" t="s">
        <v>206</v>
      </c>
      <c r="AU300" s="14" t="s">
        <v>87</v>
      </c>
    </row>
    <row r="301" spans="1:31" s="2" customFormat="1" ht="6.95" customHeight="1">
      <c r="A301" s="31"/>
      <c r="B301" s="51"/>
      <c r="C301" s="52"/>
      <c r="D301" s="52"/>
      <c r="E301" s="52"/>
      <c r="F301" s="52"/>
      <c r="G301" s="52"/>
      <c r="H301" s="52"/>
      <c r="I301" s="52"/>
      <c r="J301" s="52"/>
      <c r="K301" s="52"/>
      <c r="L301" s="36"/>
      <c r="M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</row>
  </sheetData>
  <sheetProtection algorithmName="SHA-512" hashValue="Iz3YTb2xTFGSgSpcFkfctX4lknGlXbXve3K18pr6SeNZybIN7E7vH0MMzziS8uXh5q5WqhX9bdSDeBNv5UatmA==" saltValue="bhUDqBfH3uuKMbPet2COxjv4GKAPHZSELByANIqMMb36QThGUa5RyBr1nMV+J03p+OHL8DomtAnylijOR0dgTg==" spinCount="100000" sheet="1" objects="1" scenarios="1" formatColumns="0" formatRows="0" autoFilter="0"/>
  <autoFilter ref="C136:K300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104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1179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ROUND(J133,1)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ROUND((SUM(BE133:BE234)),1)</f>
        <v>0</v>
      </c>
      <c r="G33" s="31"/>
      <c r="H33" s="31"/>
      <c r="I33" s="121">
        <v>0.21</v>
      </c>
      <c r="J33" s="120">
        <f>ROUND(((SUM(BE133:BE234))*I33),1)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ROUND((SUM(BF133:BF234)),1)</f>
        <v>0</v>
      </c>
      <c r="G34" s="31"/>
      <c r="H34" s="31"/>
      <c r="I34" s="121">
        <v>0.15</v>
      </c>
      <c r="J34" s="120">
        <f>ROUND(((SUM(BF133:BF234))*I34),1)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ROUND((SUM(BG133:BG234)),1)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ROUND((SUM(BH133:BH234)),1)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ROUND((SUM(BI133:BI234)),1)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2.1.1.6. - Sklad S16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J133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J134</f>
        <v>0</v>
      </c>
      <c r="K97" s="145"/>
      <c r="L97" s="149"/>
    </row>
    <row r="98" spans="2:12" s="10" customFormat="1" ht="19.9" customHeight="1">
      <c r="B98" s="150"/>
      <c r="C98" s="151"/>
      <c r="D98" s="152" t="s">
        <v>150</v>
      </c>
      <c r="E98" s="153"/>
      <c r="F98" s="153"/>
      <c r="G98" s="153"/>
      <c r="H98" s="153"/>
      <c r="I98" s="153"/>
      <c r="J98" s="154">
        <f>J135</f>
        <v>0</v>
      </c>
      <c r="K98" s="151"/>
      <c r="L98" s="155"/>
    </row>
    <row r="99" spans="2:12" s="10" customFormat="1" ht="19.9" customHeight="1">
      <c r="B99" s="150"/>
      <c r="C99" s="151"/>
      <c r="D99" s="152" t="s">
        <v>151</v>
      </c>
      <c r="E99" s="153"/>
      <c r="F99" s="153"/>
      <c r="G99" s="153"/>
      <c r="H99" s="153"/>
      <c r="I99" s="153"/>
      <c r="J99" s="154">
        <f>J143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152</v>
      </c>
      <c r="E100" s="153"/>
      <c r="F100" s="153"/>
      <c r="G100" s="153"/>
      <c r="H100" s="153"/>
      <c r="I100" s="153"/>
      <c r="J100" s="154">
        <f>J152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153</v>
      </c>
      <c r="E101" s="153"/>
      <c r="F101" s="153"/>
      <c r="G101" s="153"/>
      <c r="H101" s="153"/>
      <c r="I101" s="153"/>
      <c r="J101" s="154">
        <f>J159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154</v>
      </c>
      <c r="E102" s="147"/>
      <c r="F102" s="147"/>
      <c r="G102" s="147"/>
      <c r="H102" s="147"/>
      <c r="I102" s="147"/>
      <c r="J102" s="148">
        <f>J162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158</v>
      </c>
      <c r="E103" s="153"/>
      <c r="F103" s="153"/>
      <c r="G103" s="153"/>
      <c r="H103" s="153"/>
      <c r="I103" s="153"/>
      <c r="J103" s="154">
        <f>J163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159</v>
      </c>
      <c r="E104" s="153"/>
      <c r="F104" s="153"/>
      <c r="G104" s="153"/>
      <c r="H104" s="153"/>
      <c r="I104" s="153"/>
      <c r="J104" s="154">
        <f>J172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160</v>
      </c>
      <c r="E105" s="153"/>
      <c r="F105" s="153"/>
      <c r="G105" s="153"/>
      <c r="H105" s="153"/>
      <c r="I105" s="153"/>
      <c r="J105" s="154">
        <f>J181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161</v>
      </c>
      <c r="E106" s="153"/>
      <c r="F106" s="153"/>
      <c r="G106" s="153"/>
      <c r="H106" s="153"/>
      <c r="I106" s="153"/>
      <c r="J106" s="154">
        <f>J188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927</v>
      </c>
      <c r="E107" s="153"/>
      <c r="F107" s="153"/>
      <c r="G107" s="153"/>
      <c r="H107" s="153"/>
      <c r="I107" s="153"/>
      <c r="J107" s="154">
        <f>J193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163</v>
      </c>
      <c r="E108" s="153"/>
      <c r="F108" s="153"/>
      <c r="G108" s="153"/>
      <c r="H108" s="153"/>
      <c r="I108" s="153"/>
      <c r="J108" s="154">
        <f>J196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928</v>
      </c>
      <c r="E109" s="153"/>
      <c r="F109" s="153"/>
      <c r="G109" s="153"/>
      <c r="H109" s="153"/>
      <c r="I109" s="153"/>
      <c r="J109" s="154">
        <f>J200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165</v>
      </c>
      <c r="E110" s="153"/>
      <c r="F110" s="153"/>
      <c r="G110" s="153"/>
      <c r="H110" s="153"/>
      <c r="I110" s="153"/>
      <c r="J110" s="154">
        <f>J214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167</v>
      </c>
      <c r="E111" s="153"/>
      <c r="F111" s="153"/>
      <c r="G111" s="153"/>
      <c r="H111" s="153"/>
      <c r="I111" s="153"/>
      <c r="J111" s="154">
        <f>J218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168</v>
      </c>
      <c r="E112" s="153"/>
      <c r="F112" s="153"/>
      <c r="G112" s="153"/>
      <c r="H112" s="153"/>
      <c r="I112" s="153"/>
      <c r="J112" s="154">
        <f>J225</f>
        <v>0</v>
      </c>
      <c r="K112" s="151"/>
      <c r="L112" s="155"/>
    </row>
    <row r="113" spans="2:12" s="9" customFormat="1" ht="24.95" customHeight="1">
      <c r="B113" s="144"/>
      <c r="C113" s="145"/>
      <c r="D113" s="146" t="s">
        <v>170</v>
      </c>
      <c r="E113" s="147"/>
      <c r="F113" s="147"/>
      <c r="G113" s="147"/>
      <c r="H113" s="147"/>
      <c r="I113" s="147"/>
      <c r="J113" s="148">
        <f>J231</f>
        <v>0</v>
      </c>
      <c r="K113" s="145"/>
      <c r="L113" s="149"/>
    </row>
    <row r="114" spans="1:31" s="2" customFormat="1" ht="21.7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9" spans="1:31" s="2" customFormat="1" ht="6.95" customHeight="1">
      <c r="A119" s="31"/>
      <c r="B119" s="53"/>
      <c r="C119" s="54"/>
      <c r="D119" s="54"/>
      <c r="E119" s="54"/>
      <c r="F119" s="54"/>
      <c r="G119" s="54"/>
      <c r="H119" s="54"/>
      <c r="I119" s="54"/>
      <c r="J119" s="54"/>
      <c r="K119" s="54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4.95" customHeight="1">
      <c r="A120" s="31"/>
      <c r="B120" s="32"/>
      <c r="C120" s="20" t="s">
        <v>171</v>
      </c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16</v>
      </c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3"/>
      <c r="D123" s="33"/>
      <c r="E123" s="270" t="str">
        <f>E7</f>
        <v>Odborné učebny G Brandýs – Gymnázium J.S. Machara</v>
      </c>
      <c r="F123" s="271"/>
      <c r="G123" s="271"/>
      <c r="H123" s="271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142</v>
      </c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6.5" customHeight="1">
      <c r="A125" s="31"/>
      <c r="B125" s="32"/>
      <c r="C125" s="33"/>
      <c r="D125" s="33"/>
      <c r="E125" s="226" t="str">
        <f>E9</f>
        <v>2.1.1.6. - Sklad S16</v>
      </c>
      <c r="F125" s="272"/>
      <c r="G125" s="272"/>
      <c r="H125" s="272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20</v>
      </c>
      <c r="D127" s="33"/>
      <c r="E127" s="33"/>
      <c r="F127" s="24" t="str">
        <f>F12</f>
        <v xml:space="preserve">Gymnázium J. S. Machara, Královická 668  </v>
      </c>
      <c r="G127" s="33"/>
      <c r="H127" s="33"/>
      <c r="I127" s="26" t="s">
        <v>22</v>
      </c>
      <c r="J127" s="63" t="str">
        <f>IF(J12="","",J12)</f>
        <v>15. 5. 2022</v>
      </c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40.15" customHeight="1">
      <c r="A129" s="31"/>
      <c r="B129" s="32"/>
      <c r="C129" s="26" t="s">
        <v>24</v>
      </c>
      <c r="D129" s="33"/>
      <c r="E129" s="33"/>
      <c r="F129" s="24" t="str">
        <f>E15</f>
        <v>Středočeský kraj, Praha 5, Zborovská 81/11</v>
      </c>
      <c r="G129" s="33"/>
      <c r="H129" s="33"/>
      <c r="I129" s="26" t="s">
        <v>31</v>
      </c>
      <c r="J129" s="29" t="str">
        <f>E21</f>
        <v>Stebau s.r.o., Jižní 870, 500 03 Hradec Králové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5.2" customHeight="1">
      <c r="A130" s="31"/>
      <c r="B130" s="32"/>
      <c r="C130" s="26" t="s">
        <v>29</v>
      </c>
      <c r="D130" s="33"/>
      <c r="E130" s="33"/>
      <c r="F130" s="24" t="str">
        <f>IF(E18="","",E18)</f>
        <v>Vyplň údaj</v>
      </c>
      <c r="G130" s="33"/>
      <c r="H130" s="33"/>
      <c r="I130" s="26" t="s">
        <v>35</v>
      </c>
      <c r="J130" s="29" t="str">
        <f>E24</f>
        <v xml:space="preserve"> 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0.35" customHeight="1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11" customFormat="1" ht="29.25" customHeight="1">
      <c r="A132" s="156"/>
      <c r="B132" s="157"/>
      <c r="C132" s="158" t="s">
        <v>172</v>
      </c>
      <c r="D132" s="159" t="s">
        <v>64</v>
      </c>
      <c r="E132" s="159" t="s">
        <v>60</v>
      </c>
      <c r="F132" s="159" t="s">
        <v>61</v>
      </c>
      <c r="G132" s="159" t="s">
        <v>173</v>
      </c>
      <c r="H132" s="159" t="s">
        <v>174</v>
      </c>
      <c r="I132" s="159" t="s">
        <v>175</v>
      </c>
      <c r="J132" s="160" t="s">
        <v>146</v>
      </c>
      <c r="K132" s="161" t="s">
        <v>176</v>
      </c>
      <c r="L132" s="162"/>
      <c r="M132" s="72" t="s">
        <v>1</v>
      </c>
      <c r="N132" s="73" t="s">
        <v>43</v>
      </c>
      <c r="O132" s="73" t="s">
        <v>177</v>
      </c>
      <c r="P132" s="73" t="s">
        <v>178</v>
      </c>
      <c r="Q132" s="73" t="s">
        <v>179</v>
      </c>
      <c r="R132" s="73" t="s">
        <v>180</v>
      </c>
      <c r="S132" s="73" t="s">
        <v>181</v>
      </c>
      <c r="T132" s="74" t="s">
        <v>182</v>
      </c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</row>
    <row r="133" spans="1:63" s="2" customFormat="1" ht="22.9" customHeight="1">
      <c r="A133" s="31"/>
      <c r="B133" s="32"/>
      <c r="C133" s="79" t="s">
        <v>183</v>
      </c>
      <c r="D133" s="33"/>
      <c r="E133" s="33"/>
      <c r="F133" s="33"/>
      <c r="G133" s="33"/>
      <c r="H133" s="33"/>
      <c r="I133" s="33"/>
      <c r="J133" s="163">
        <f>BK133</f>
        <v>0</v>
      </c>
      <c r="K133" s="33"/>
      <c r="L133" s="36"/>
      <c r="M133" s="75"/>
      <c r="N133" s="164"/>
      <c r="O133" s="76"/>
      <c r="P133" s="165">
        <f>P134+P162+P231</f>
        <v>0</v>
      </c>
      <c r="Q133" s="76"/>
      <c r="R133" s="165">
        <f>R134+R162+R231</f>
        <v>2.0558965000000002</v>
      </c>
      <c r="S133" s="76"/>
      <c r="T133" s="166">
        <f>T134+T162+T231</f>
        <v>1.3904320000000001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78</v>
      </c>
      <c r="AU133" s="14" t="s">
        <v>148</v>
      </c>
      <c r="BK133" s="167">
        <f>BK134+BK162+BK231</f>
        <v>0</v>
      </c>
    </row>
    <row r="134" spans="2:63" s="12" customFormat="1" ht="25.9" customHeight="1">
      <c r="B134" s="168"/>
      <c r="C134" s="169"/>
      <c r="D134" s="170" t="s">
        <v>78</v>
      </c>
      <c r="E134" s="171" t="s">
        <v>184</v>
      </c>
      <c r="F134" s="171" t="s">
        <v>185</v>
      </c>
      <c r="G134" s="169"/>
      <c r="H134" s="169"/>
      <c r="I134" s="172"/>
      <c r="J134" s="173">
        <f>BK134</f>
        <v>0</v>
      </c>
      <c r="K134" s="169"/>
      <c r="L134" s="174"/>
      <c r="M134" s="175"/>
      <c r="N134" s="176"/>
      <c r="O134" s="176"/>
      <c r="P134" s="177">
        <f>P135+P143+P152+P159</f>
        <v>0</v>
      </c>
      <c r="Q134" s="176"/>
      <c r="R134" s="177">
        <f>R135+R143+R152+R159</f>
        <v>1.6624525</v>
      </c>
      <c r="S134" s="176"/>
      <c r="T134" s="178">
        <f>T135+T143+T152+T159</f>
        <v>1.18852</v>
      </c>
      <c r="AR134" s="179" t="s">
        <v>87</v>
      </c>
      <c r="AT134" s="180" t="s">
        <v>78</v>
      </c>
      <c r="AU134" s="180" t="s">
        <v>79</v>
      </c>
      <c r="AY134" s="179" t="s">
        <v>186</v>
      </c>
      <c r="BK134" s="181">
        <f>BK135+BK143+BK152+BK159</f>
        <v>0</v>
      </c>
    </row>
    <row r="135" spans="2:63" s="12" customFormat="1" ht="22.9" customHeight="1">
      <c r="B135" s="168"/>
      <c r="C135" s="169"/>
      <c r="D135" s="170" t="s">
        <v>78</v>
      </c>
      <c r="E135" s="182" t="s">
        <v>187</v>
      </c>
      <c r="F135" s="182" t="s">
        <v>188</v>
      </c>
      <c r="G135" s="169"/>
      <c r="H135" s="169"/>
      <c r="I135" s="172"/>
      <c r="J135" s="183">
        <f>BK135</f>
        <v>0</v>
      </c>
      <c r="K135" s="169"/>
      <c r="L135" s="174"/>
      <c r="M135" s="175"/>
      <c r="N135" s="176"/>
      <c r="O135" s="176"/>
      <c r="P135" s="177">
        <f>SUM(P136:P142)</f>
        <v>0</v>
      </c>
      <c r="Q135" s="176"/>
      <c r="R135" s="177">
        <f>SUM(R136:R142)</f>
        <v>1.660589</v>
      </c>
      <c r="S135" s="176"/>
      <c r="T135" s="178">
        <f>SUM(T136:T142)</f>
        <v>0</v>
      </c>
      <c r="AR135" s="179" t="s">
        <v>87</v>
      </c>
      <c r="AT135" s="180" t="s">
        <v>78</v>
      </c>
      <c r="AU135" s="180" t="s">
        <v>87</v>
      </c>
      <c r="AY135" s="179" t="s">
        <v>186</v>
      </c>
      <c r="BK135" s="181">
        <f>SUM(BK136:BK142)</f>
        <v>0</v>
      </c>
    </row>
    <row r="136" spans="1:65" s="2" customFormat="1" ht="16.5" customHeight="1">
      <c r="A136" s="31"/>
      <c r="B136" s="32"/>
      <c r="C136" s="184" t="s">
        <v>87</v>
      </c>
      <c r="D136" s="184" t="s">
        <v>189</v>
      </c>
      <c r="E136" s="185" t="s">
        <v>190</v>
      </c>
      <c r="F136" s="186" t="s">
        <v>191</v>
      </c>
      <c r="G136" s="187" t="s">
        <v>192</v>
      </c>
      <c r="H136" s="188">
        <v>1</v>
      </c>
      <c r="I136" s="189"/>
      <c r="J136" s="190">
        <f aca="true" t="shared" si="0" ref="J136:J142">ROUND(I136*H136,1)</f>
        <v>0</v>
      </c>
      <c r="K136" s="191"/>
      <c r="L136" s="36"/>
      <c r="M136" s="192" t="s">
        <v>1</v>
      </c>
      <c r="N136" s="193" t="s">
        <v>44</v>
      </c>
      <c r="O136" s="68"/>
      <c r="P136" s="194">
        <f aca="true" t="shared" si="1" ref="P136:P142">O136*H136</f>
        <v>0</v>
      </c>
      <c r="Q136" s="194">
        <v>0.0102</v>
      </c>
      <c r="R136" s="194">
        <f aca="true" t="shared" si="2" ref="R136:R142">Q136*H136</f>
        <v>0.0102</v>
      </c>
      <c r="S136" s="194">
        <v>0</v>
      </c>
      <c r="T136" s="195">
        <f aca="true" t="shared" si="3" ref="T136:T142"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193</v>
      </c>
      <c r="AT136" s="196" t="s">
        <v>189</v>
      </c>
      <c r="AU136" s="196" t="s">
        <v>89</v>
      </c>
      <c r="AY136" s="14" t="s">
        <v>186</v>
      </c>
      <c r="BE136" s="197">
        <f aca="true" t="shared" si="4" ref="BE136:BE142">IF(N136="základní",J136,0)</f>
        <v>0</v>
      </c>
      <c r="BF136" s="197">
        <f aca="true" t="shared" si="5" ref="BF136:BF142">IF(N136="snížená",J136,0)</f>
        <v>0</v>
      </c>
      <c r="BG136" s="197">
        <f aca="true" t="shared" si="6" ref="BG136:BG142">IF(N136="zákl. přenesená",J136,0)</f>
        <v>0</v>
      </c>
      <c r="BH136" s="197">
        <f aca="true" t="shared" si="7" ref="BH136:BH142">IF(N136="sníž. přenesená",J136,0)</f>
        <v>0</v>
      </c>
      <c r="BI136" s="197">
        <f aca="true" t="shared" si="8" ref="BI136:BI142">IF(N136="nulová",J136,0)</f>
        <v>0</v>
      </c>
      <c r="BJ136" s="14" t="s">
        <v>87</v>
      </c>
      <c r="BK136" s="197">
        <f aca="true" t="shared" si="9" ref="BK136:BK142">ROUND(I136*H136,1)</f>
        <v>0</v>
      </c>
      <c r="BL136" s="14" t="s">
        <v>193</v>
      </c>
      <c r="BM136" s="196" t="s">
        <v>194</v>
      </c>
    </row>
    <row r="137" spans="1:65" s="2" customFormat="1" ht="16.5" customHeight="1">
      <c r="A137" s="31"/>
      <c r="B137" s="32"/>
      <c r="C137" s="184" t="s">
        <v>89</v>
      </c>
      <c r="D137" s="184" t="s">
        <v>189</v>
      </c>
      <c r="E137" s="185" t="s">
        <v>195</v>
      </c>
      <c r="F137" s="186" t="s">
        <v>196</v>
      </c>
      <c r="G137" s="187" t="s">
        <v>197</v>
      </c>
      <c r="H137" s="188">
        <v>7.35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44</v>
      </c>
      <c r="O137" s="68"/>
      <c r="P137" s="194">
        <f t="shared" si="1"/>
        <v>0</v>
      </c>
      <c r="Q137" s="194">
        <v>0.0057</v>
      </c>
      <c r="R137" s="194">
        <f t="shared" si="2"/>
        <v>0.041895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193</v>
      </c>
      <c r="AT137" s="196" t="s">
        <v>189</v>
      </c>
      <c r="AU137" s="196" t="s">
        <v>89</v>
      </c>
      <c r="AY137" s="14" t="s">
        <v>186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87</v>
      </c>
      <c r="BK137" s="197">
        <f t="shared" si="9"/>
        <v>0</v>
      </c>
      <c r="BL137" s="14" t="s">
        <v>193</v>
      </c>
      <c r="BM137" s="196" t="s">
        <v>198</v>
      </c>
    </row>
    <row r="138" spans="1:65" s="2" customFormat="1" ht="16.5" customHeight="1">
      <c r="A138" s="31"/>
      <c r="B138" s="32"/>
      <c r="C138" s="184" t="s">
        <v>199</v>
      </c>
      <c r="D138" s="184" t="s">
        <v>189</v>
      </c>
      <c r="E138" s="185" t="s">
        <v>200</v>
      </c>
      <c r="F138" s="186" t="s">
        <v>201</v>
      </c>
      <c r="G138" s="187" t="s">
        <v>197</v>
      </c>
      <c r="H138" s="188">
        <v>2.6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44</v>
      </c>
      <c r="O138" s="68"/>
      <c r="P138" s="194">
        <f t="shared" si="1"/>
        <v>0</v>
      </c>
      <c r="Q138" s="194">
        <v>0.04</v>
      </c>
      <c r="R138" s="194">
        <f t="shared" si="2"/>
        <v>0.10400000000000001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193</v>
      </c>
      <c r="AT138" s="196" t="s">
        <v>189</v>
      </c>
      <c r="AU138" s="196" t="s">
        <v>89</v>
      </c>
      <c r="AY138" s="14" t="s">
        <v>186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87</v>
      </c>
      <c r="BK138" s="197">
        <f t="shared" si="9"/>
        <v>0</v>
      </c>
      <c r="BL138" s="14" t="s">
        <v>193</v>
      </c>
      <c r="BM138" s="196" t="s">
        <v>202</v>
      </c>
    </row>
    <row r="139" spans="1:65" s="2" customFormat="1" ht="16.5" customHeight="1">
      <c r="A139" s="31"/>
      <c r="B139" s="32"/>
      <c r="C139" s="184" t="s">
        <v>193</v>
      </c>
      <c r="D139" s="184" t="s">
        <v>189</v>
      </c>
      <c r="E139" s="185" t="s">
        <v>203</v>
      </c>
      <c r="F139" s="186" t="s">
        <v>204</v>
      </c>
      <c r="G139" s="187" t="s">
        <v>192</v>
      </c>
      <c r="H139" s="188">
        <v>2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44</v>
      </c>
      <c r="O139" s="68"/>
      <c r="P139" s="194">
        <f t="shared" si="1"/>
        <v>0</v>
      </c>
      <c r="Q139" s="194">
        <v>0.1575</v>
      </c>
      <c r="R139" s="194">
        <f t="shared" si="2"/>
        <v>0.315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193</v>
      </c>
      <c r="AT139" s="196" t="s">
        <v>189</v>
      </c>
      <c r="AU139" s="196" t="s">
        <v>89</v>
      </c>
      <c r="AY139" s="14" t="s">
        <v>186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87</v>
      </c>
      <c r="BK139" s="197">
        <f t="shared" si="9"/>
        <v>0</v>
      </c>
      <c r="BL139" s="14" t="s">
        <v>193</v>
      </c>
      <c r="BM139" s="196" t="s">
        <v>205</v>
      </c>
    </row>
    <row r="140" spans="1:65" s="2" customFormat="1" ht="16.5" customHeight="1">
      <c r="A140" s="31"/>
      <c r="B140" s="32"/>
      <c r="C140" s="184" t="s">
        <v>208</v>
      </c>
      <c r="D140" s="184" t="s">
        <v>189</v>
      </c>
      <c r="E140" s="185" t="s">
        <v>209</v>
      </c>
      <c r="F140" s="186" t="s">
        <v>210</v>
      </c>
      <c r="G140" s="187" t="s">
        <v>197</v>
      </c>
      <c r="H140" s="188">
        <v>3.3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44</v>
      </c>
      <c r="O140" s="68"/>
      <c r="P140" s="194">
        <f t="shared" si="1"/>
        <v>0</v>
      </c>
      <c r="Q140" s="194">
        <v>0.03358</v>
      </c>
      <c r="R140" s="194">
        <f t="shared" si="2"/>
        <v>0.110814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193</v>
      </c>
      <c r="AT140" s="196" t="s">
        <v>189</v>
      </c>
      <c r="AU140" s="196" t="s">
        <v>89</v>
      </c>
      <c r="AY140" s="14" t="s">
        <v>186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87</v>
      </c>
      <c r="BK140" s="197">
        <f t="shared" si="9"/>
        <v>0</v>
      </c>
      <c r="BL140" s="14" t="s">
        <v>193</v>
      </c>
      <c r="BM140" s="196" t="s">
        <v>211</v>
      </c>
    </row>
    <row r="141" spans="1:65" s="2" customFormat="1" ht="24.2" customHeight="1">
      <c r="A141" s="31"/>
      <c r="B141" s="32"/>
      <c r="C141" s="184" t="s">
        <v>187</v>
      </c>
      <c r="D141" s="184" t="s">
        <v>189</v>
      </c>
      <c r="E141" s="185" t="s">
        <v>1061</v>
      </c>
      <c r="F141" s="186" t="s">
        <v>1062</v>
      </c>
      <c r="G141" s="187" t="s">
        <v>197</v>
      </c>
      <c r="H141" s="188">
        <v>35.6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44</v>
      </c>
      <c r="O141" s="68"/>
      <c r="P141" s="194">
        <f t="shared" si="1"/>
        <v>0</v>
      </c>
      <c r="Q141" s="194">
        <v>0.0303</v>
      </c>
      <c r="R141" s="194">
        <f t="shared" si="2"/>
        <v>1.07868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193</v>
      </c>
      <c r="AT141" s="196" t="s">
        <v>189</v>
      </c>
      <c r="AU141" s="196" t="s">
        <v>89</v>
      </c>
      <c r="AY141" s="14" t="s">
        <v>186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87</v>
      </c>
      <c r="BK141" s="197">
        <f t="shared" si="9"/>
        <v>0</v>
      </c>
      <c r="BL141" s="14" t="s">
        <v>193</v>
      </c>
      <c r="BM141" s="196" t="s">
        <v>1063</v>
      </c>
    </row>
    <row r="142" spans="1:65" s="2" customFormat="1" ht="16.5" customHeight="1">
      <c r="A142" s="31"/>
      <c r="B142" s="32"/>
      <c r="C142" s="184" t="s">
        <v>215</v>
      </c>
      <c r="D142" s="184" t="s">
        <v>189</v>
      </c>
      <c r="E142" s="185" t="s">
        <v>1064</v>
      </c>
      <c r="F142" s="186" t="s">
        <v>1065</v>
      </c>
      <c r="G142" s="187" t="s">
        <v>197</v>
      </c>
      <c r="H142" s="188">
        <v>10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44</v>
      </c>
      <c r="O142" s="68"/>
      <c r="P142" s="194">
        <f t="shared" si="1"/>
        <v>0</v>
      </c>
      <c r="Q142" s="194">
        <v>0</v>
      </c>
      <c r="R142" s="194">
        <f t="shared" si="2"/>
        <v>0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193</v>
      </c>
      <c r="AT142" s="196" t="s">
        <v>189</v>
      </c>
      <c r="AU142" s="196" t="s">
        <v>89</v>
      </c>
      <c r="AY142" s="14" t="s">
        <v>186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87</v>
      </c>
      <c r="BK142" s="197">
        <f t="shared" si="9"/>
        <v>0</v>
      </c>
      <c r="BL142" s="14" t="s">
        <v>193</v>
      </c>
      <c r="BM142" s="196" t="s">
        <v>1066</v>
      </c>
    </row>
    <row r="143" spans="2:63" s="12" customFormat="1" ht="22.9" customHeight="1">
      <c r="B143" s="168"/>
      <c r="C143" s="169"/>
      <c r="D143" s="170" t="s">
        <v>78</v>
      </c>
      <c r="E143" s="182" t="s">
        <v>226</v>
      </c>
      <c r="F143" s="182" t="s">
        <v>227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SUM(P144:P151)</f>
        <v>0</v>
      </c>
      <c r="Q143" s="176"/>
      <c r="R143" s="177">
        <f>SUM(R144:R151)</f>
        <v>0.0018635</v>
      </c>
      <c r="S143" s="176"/>
      <c r="T143" s="178">
        <f>SUM(T144:T151)</f>
        <v>1.18852</v>
      </c>
      <c r="AR143" s="179" t="s">
        <v>87</v>
      </c>
      <c r="AT143" s="180" t="s">
        <v>78</v>
      </c>
      <c r="AU143" s="180" t="s">
        <v>87</v>
      </c>
      <c r="AY143" s="179" t="s">
        <v>186</v>
      </c>
      <c r="BK143" s="181">
        <f>SUM(BK144:BK151)</f>
        <v>0</v>
      </c>
    </row>
    <row r="144" spans="1:65" s="2" customFormat="1" ht="24.2" customHeight="1">
      <c r="A144" s="31"/>
      <c r="B144" s="32"/>
      <c r="C144" s="184" t="s">
        <v>221</v>
      </c>
      <c r="D144" s="184" t="s">
        <v>189</v>
      </c>
      <c r="E144" s="185" t="s">
        <v>228</v>
      </c>
      <c r="F144" s="186" t="s">
        <v>229</v>
      </c>
      <c r="G144" s="187" t="s">
        <v>197</v>
      </c>
      <c r="H144" s="188">
        <v>7.35</v>
      </c>
      <c r="I144" s="189"/>
      <c r="J144" s="190">
        <f aca="true" t="shared" si="10" ref="J144:J150">ROUND(I144*H144,1)</f>
        <v>0</v>
      </c>
      <c r="K144" s="191"/>
      <c r="L144" s="36"/>
      <c r="M144" s="192" t="s">
        <v>1</v>
      </c>
      <c r="N144" s="193" t="s">
        <v>44</v>
      </c>
      <c r="O144" s="68"/>
      <c r="P144" s="194">
        <f aca="true" t="shared" si="11" ref="P144:P150">O144*H144</f>
        <v>0</v>
      </c>
      <c r="Q144" s="194">
        <v>0.00021</v>
      </c>
      <c r="R144" s="194">
        <f aca="true" t="shared" si="12" ref="R144:R150">Q144*H144</f>
        <v>0.0015435</v>
      </c>
      <c r="S144" s="194">
        <v>0</v>
      </c>
      <c r="T144" s="195">
        <f aca="true" t="shared" si="13" ref="T144:T150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193</v>
      </c>
      <c r="AT144" s="196" t="s">
        <v>189</v>
      </c>
      <c r="AU144" s="196" t="s">
        <v>89</v>
      </c>
      <c r="AY144" s="14" t="s">
        <v>186</v>
      </c>
      <c r="BE144" s="197">
        <f aca="true" t="shared" si="14" ref="BE144:BE150">IF(N144="základní",J144,0)</f>
        <v>0</v>
      </c>
      <c r="BF144" s="197">
        <f aca="true" t="shared" si="15" ref="BF144:BF150">IF(N144="snížená",J144,0)</f>
        <v>0</v>
      </c>
      <c r="BG144" s="197">
        <f aca="true" t="shared" si="16" ref="BG144:BG150">IF(N144="zákl. přenesená",J144,0)</f>
        <v>0</v>
      </c>
      <c r="BH144" s="197">
        <f aca="true" t="shared" si="17" ref="BH144:BH150">IF(N144="sníž. přenesená",J144,0)</f>
        <v>0</v>
      </c>
      <c r="BI144" s="197">
        <f aca="true" t="shared" si="18" ref="BI144:BI150">IF(N144="nulová",J144,0)</f>
        <v>0</v>
      </c>
      <c r="BJ144" s="14" t="s">
        <v>87</v>
      </c>
      <c r="BK144" s="197">
        <f aca="true" t="shared" si="19" ref="BK144:BK150">ROUND(I144*H144,1)</f>
        <v>0</v>
      </c>
      <c r="BL144" s="14" t="s">
        <v>193</v>
      </c>
      <c r="BM144" s="196" t="s">
        <v>1073</v>
      </c>
    </row>
    <row r="145" spans="1:65" s="2" customFormat="1" ht="16.5" customHeight="1">
      <c r="A145" s="31"/>
      <c r="B145" s="32"/>
      <c r="C145" s="184" t="s">
        <v>226</v>
      </c>
      <c r="D145" s="184" t="s">
        <v>189</v>
      </c>
      <c r="E145" s="185" t="s">
        <v>232</v>
      </c>
      <c r="F145" s="186" t="s">
        <v>233</v>
      </c>
      <c r="G145" s="187" t="s">
        <v>197</v>
      </c>
      <c r="H145" s="188">
        <v>8</v>
      </c>
      <c r="I145" s="189"/>
      <c r="J145" s="190">
        <f t="shared" si="1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1"/>
        <v>0</v>
      </c>
      <c r="Q145" s="194">
        <v>4E-05</v>
      </c>
      <c r="R145" s="194">
        <f t="shared" si="12"/>
        <v>0.00032</v>
      </c>
      <c r="S145" s="194">
        <v>0</v>
      </c>
      <c r="T145" s="195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193</v>
      </c>
      <c r="AT145" s="196" t="s">
        <v>189</v>
      </c>
      <c r="AU145" s="196" t="s">
        <v>89</v>
      </c>
      <c r="AY145" s="14" t="s">
        <v>186</v>
      </c>
      <c r="BE145" s="197">
        <f t="shared" si="14"/>
        <v>0</v>
      </c>
      <c r="BF145" s="197">
        <f t="shared" si="15"/>
        <v>0</v>
      </c>
      <c r="BG145" s="197">
        <f t="shared" si="16"/>
        <v>0</v>
      </c>
      <c r="BH145" s="197">
        <f t="shared" si="17"/>
        <v>0</v>
      </c>
      <c r="BI145" s="197">
        <f t="shared" si="18"/>
        <v>0</v>
      </c>
      <c r="BJ145" s="14" t="s">
        <v>87</v>
      </c>
      <c r="BK145" s="197">
        <f t="shared" si="19"/>
        <v>0</v>
      </c>
      <c r="BL145" s="14" t="s">
        <v>193</v>
      </c>
      <c r="BM145" s="196" t="s">
        <v>234</v>
      </c>
    </row>
    <row r="146" spans="1:65" s="2" customFormat="1" ht="16.5" customHeight="1">
      <c r="A146" s="31"/>
      <c r="B146" s="32"/>
      <c r="C146" s="184" t="s">
        <v>231</v>
      </c>
      <c r="D146" s="184" t="s">
        <v>189</v>
      </c>
      <c r="E146" s="185" t="s">
        <v>241</v>
      </c>
      <c r="F146" s="186" t="s">
        <v>242</v>
      </c>
      <c r="G146" s="187" t="s">
        <v>197</v>
      </c>
      <c r="H146" s="188">
        <v>2.9</v>
      </c>
      <c r="I146" s="189"/>
      <c r="J146" s="190">
        <f t="shared" si="1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1"/>
        <v>0</v>
      </c>
      <c r="Q146" s="194">
        <v>0</v>
      </c>
      <c r="R146" s="194">
        <f t="shared" si="12"/>
        <v>0</v>
      </c>
      <c r="S146" s="194">
        <v>0.055</v>
      </c>
      <c r="T146" s="195">
        <f t="shared" si="13"/>
        <v>0.1595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193</v>
      </c>
      <c r="AT146" s="196" t="s">
        <v>189</v>
      </c>
      <c r="AU146" s="196" t="s">
        <v>89</v>
      </c>
      <c r="AY146" s="14" t="s">
        <v>186</v>
      </c>
      <c r="BE146" s="197">
        <f t="shared" si="14"/>
        <v>0</v>
      </c>
      <c r="BF146" s="197">
        <f t="shared" si="15"/>
        <v>0</v>
      </c>
      <c r="BG146" s="197">
        <f t="shared" si="16"/>
        <v>0</v>
      </c>
      <c r="BH146" s="197">
        <f t="shared" si="17"/>
        <v>0</v>
      </c>
      <c r="BI146" s="197">
        <f t="shared" si="18"/>
        <v>0</v>
      </c>
      <c r="BJ146" s="14" t="s">
        <v>87</v>
      </c>
      <c r="BK146" s="197">
        <f t="shared" si="19"/>
        <v>0</v>
      </c>
      <c r="BL146" s="14" t="s">
        <v>193</v>
      </c>
      <c r="BM146" s="196" t="s">
        <v>243</v>
      </c>
    </row>
    <row r="147" spans="1:65" s="2" customFormat="1" ht="16.5" customHeight="1">
      <c r="A147" s="31"/>
      <c r="B147" s="32"/>
      <c r="C147" s="184" t="s">
        <v>235</v>
      </c>
      <c r="D147" s="184" t="s">
        <v>189</v>
      </c>
      <c r="E147" s="185" t="s">
        <v>245</v>
      </c>
      <c r="F147" s="186" t="s">
        <v>246</v>
      </c>
      <c r="G147" s="187" t="s">
        <v>197</v>
      </c>
      <c r="H147" s="188">
        <v>1.54</v>
      </c>
      <c r="I147" s="189"/>
      <c r="J147" s="190">
        <f t="shared" si="10"/>
        <v>0</v>
      </c>
      <c r="K147" s="191"/>
      <c r="L147" s="36"/>
      <c r="M147" s="192" t="s">
        <v>1</v>
      </c>
      <c r="N147" s="193" t="s">
        <v>44</v>
      </c>
      <c r="O147" s="68"/>
      <c r="P147" s="194">
        <f t="shared" si="11"/>
        <v>0</v>
      </c>
      <c r="Q147" s="194">
        <v>0</v>
      </c>
      <c r="R147" s="194">
        <f t="shared" si="12"/>
        <v>0</v>
      </c>
      <c r="S147" s="194">
        <v>0.088</v>
      </c>
      <c r="T147" s="195">
        <f t="shared" si="13"/>
        <v>0.13552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193</v>
      </c>
      <c r="AT147" s="196" t="s">
        <v>189</v>
      </c>
      <c r="AU147" s="196" t="s">
        <v>89</v>
      </c>
      <c r="AY147" s="14" t="s">
        <v>186</v>
      </c>
      <c r="BE147" s="197">
        <f t="shared" si="14"/>
        <v>0</v>
      </c>
      <c r="BF147" s="197">
        <f t="shared" si="15"/>
        <v>0</v>
      </c>
      <c r="BG147" s="197">
        <f t="shared" si="16"/>
        <v>0</v>
      </c>
      <c r="BH147" s="197">
        <f t="shared" si="17"/>
        <v>0</v>
      </c>
      <c r="BI147" s="197">
        <f t="shared" si="18"/>
        <v>0</v>
      </c>
      <c r="BJ147" s="14" t="s">
        <v>87</v>
      </c>
      <c r="BK147" s="197">
        <f t="shared" si="19"/>
        <v>0</v>
      </c>
      <c r="BL147" s="14" t="s">
        <v>193</v>
      </c>
      <c r="BM147" s="196" t="s">
        <v>247</v>
      </c>
    </row>
    <row r="148" spans="1:65" s="2" customFormat="1" ht="21.75" customHeight="1">
      <c r="A148" s="31"/>
      <c r="B148" s="32"/>
      <c r="C148" s="184" t="s">
        <v>240</v>
      </c>
      <c r="D148" s="184" t="s">
        <v>189</v>
      </c>
      <c r="E148" s="185" t="s">
        <v>253</v>
      </c>
      <c r="F148" s="186" t="s">
        <v>254</v>
      </c>
      <c r="G148" s="187" t="s">
        <v>197</v>
      </c>
      <c r="H148" s="188">
        <v>7.35</v>
      </c>
      <c r="I148" s="189"/>
      <c r="J148" s="190">
        <f t="shared" si="10"/>
        <v>0</v>
      </c>
      <c r="K148" s="191"/>
      <c r="L148" s="36"/>
      <c r="M148" s="192" t="s">
        <v>1</v>
      </c>
      <c r="N148" s="193" t="s">
        <v>44</v>
      </c>
      <c r="O148" s="68"/>
      <c r="P148" s="194">
        <f t="shared" si="11"/>
        <v>0</v>
      </c>
      <c r="Q148" s="194">
        <v>0</v>
      </c>
      <c r="R148" s="194">
        <f t="shared" si="12"/>
        <v>0</v>
      </c>
      <c r="S148" s="194">
        <v>0.004</v>
      </c>
      <c r="T148" s="195">
        <f t="shared" si="13"/>
        <v>0.0294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193</v>
      </c>
      <c r="AT148" s="196" t="s">
        <v>189</v>
      </c>
      <c r="AU148" s="196" t="s">
        <v>89</v>
      </c>
      <c r="AY148" s="14" t="s">
        <v>186</v>
      </c>
      <c r="BE148" s="197">
        <f t="shared" si="14"/>
        <v>0</v>
      </c>
      <c r="BF148" s="197">
        <f t="shared" si="15"/>
        <v>0</v>
      </c>
      <c r="BG148" s="197">
        <f t="shared" si="16"/>
        <v>0</v>
      </c>
      <c r="BH148" s="197">
        <f t="shared" si="17"/>
        <v>0</v>
      </c>
      <c r="BI148" s="197">
        <f t="shared" si="18"/>
        <v>0</v>
      </c>
      <c r="BJ148" s="14" t="s">
        <v>87</v>
      </c>
      <c r="BK148" s="197">
        <f t="shared" si="19"/>
        <v>0</v>
      </c>
      <c r="BL148" s="14" t="s">
        <v>193</v>
      </c>
      <c r="BM148" s="196" t="s">
        <v>255</v>
      </c>
    </row>
    <row r="149" spans="1:65" s="2" customFormat="1" ht="21.75" customHeight="1">
      <c r="A149" s="31"/>
      <c r="B149" s="32"/>
      <c r="C149" s="184" t="s">
        <v>244</v>
      </c>
      <c r="D149" s="184" t="s">
        <v>189</v>
      </c>
      <c r="E149" s="185" t="s">
        <v>1078</v>
      </c>
      <c r="F149" s="186" t="s">
        <v>1079</v>
      </c>
      <c r="G149" s="187" t="s">
        <v>197</v>
      </c>
      <c r="H149" s="188">
        <v>35.6</v>
      </c>
      <c r="I149" s="189"/>
      <c r="J149" s="190">
        <f t="shared" si="10"/>
        <v>0</v>
      </c>
      <c r="K149" s="191"/>
      <c r="L149" s="36"/>
      <c r="M149" s="192" t="s">
        <v>1</v>
      </c>
      <c r="N149" s="193" t="s">
        <v>44</v>
      </c>
      <c r="O149" s="68"/>
      <c r="P149" s="194">
        <f t="shared" si="11"/>
        <v>0</v>
      </c>
      <c r="Q149" s="194">
        <v>0</v>
      </c>
      <c r="R149" s="194">
        <f t="shared" si="12"/>
        <v>0</v>
      </c>
      <c r="S149" s="194">
        <v>0.02</v>
      </c>
      <c r="T149" s="195">
        <f t="shared" si="13"/>
        <v>0.7120000000000001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193</v>
      </c>
      <c r="AT149" s="196" t="s">
        <v>189</v>
      </c>
      <c r="AU149" s="196" t="s">
        <v>89</v>
      </c>
      <c r="AY149" s="14" t="s">
        <v>186</v>
      </c>
      <c r="BE149" s="197">
        <f t="shared" si="14"/>
        <v>0</v>
      </c>
      <c r="BF149" s="197">
        <f t="shared" si="15"/>
        <v>0</v>
      </c>
      <c r="BG149" s="197">
        <f t="shared" si="16"/>
        <v>0</v>
      </c>
      <c r="BH149" s="197">
        <f t="shared" si="17"/>
        <v>0</v>
      </c>
      <c r="BI149" s="197">
        <f t="shared" si="18"/>
        <v>0</v>
      </c>
      <c r="BJ149" s="14" t="s">
        <v>87</v>
      </c>
      <c r="BK149" s="197">
        <f t="shared" si="19"/>
        <v>0</v>
      </c>
      <c r="BL149" s="14" t="s">
        <v>193</v>
      </c>
      <c r="BM149" s="196" t="s">
        <v>1080</v>
      </c>
    </row>
    <row r="150" spans="1:65" s="2" customFormat="1" ht="16.5" customHeight="1">
      <c r="A150" s="31"/>
      <c r="B150" s="32"/>
      <c r="C150" s="184" t="s">
        <v>248</v>
      </c>
      <c r="D150" s="184" t="s">
        <v>189</v>
      </c>
      <c r="E150" s="185" t="s">
        <v>261</v>
      </c>
      <c r="F150" s="186" t="s">
        <v>262</v>
      </c>
      <c r="G150" s="187" t="s">
        <v>218</v>
      </c>
      <c r="H150" s="188">
        <v>3.9</v>
      </c>
      <c r="I150" s="189"/>
      <c r="J150" s="190">
        <f t="shared" si="10"/>
        <v>0</v>
      </c>
      <c r="K150" s="191"/>
      <c r="L150" s="36"/>
      <c r="M150" s="192" t="s">
        <v>1</v>
      </c>
      <c r="N150" s="193" t="s">
        <v>44</v>
      </c>
      <c r="O150" s="68"/>
      <c r="P150" s="194">
        <f t="shared" si="11"/>
        <v>0</v>
      </c>
      <c r="Q150" s="194">
        <v>0</v>
      </c>
      <c r="R150" s="194">
        <f t="shared" si="12"/>
        <v>0</v>
      </c>
      <c r="S150" s="194">
        <v>0.039</v>
      </c>
      <c r="T150" s="195">
        <f t="shared" si="13"/>
        <v>0.15209999999999999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193</v>
      </c>
      <c r="AT150" s="196" t="s">
        <v>189</v>
      </c>
      <c r="AU150" s="196" t="s">
        <v>89</v>
      </c>
      <c r="AY150" s="14" t="s">
        <v>186</v>
      </c>
      <c r="BE150" s="197">
        <f t="shared" si="14"/>
        <v>0</v>
      </c>
      <c r="BF150" s="197">
        <f t="shared" si="15"/>
        <v>0</v>
      </c>
      <c r="BG150" s="197">
        <f t="shared" si="16"/>
        <v>0</v>
      </c>
      <c r="BH150" s="197">
        <f t="shared" si="17"/>
        <v>0</v>
      </c>
      <c r="BI150" s="197">
        <f t="shared" si="18"/>
        <v>0</v>
      </c>
      <c r="BJ150" s="14" t="s">
        <v>87</v>
      </c>
      <c r="BK150" s="197">
        <f t="shared" si="19"/>
        <v>0</v>
      </c>
      <c r="BL150" s="14" t="s">
        <v>193</v>
      </c>
      <c r="BM150" s="196" t="s">
        <v>263</v>
      </c>
    </row>
    <row r="151" spans="1:47" s="2" customFormat="1" ht="58.5">
      <c r="A151" s="31"/>
      <c r="B151" s="32"/>
      <c r="C151" s="33"/>
      <c r="D151" s="198" t="s">
        <v>206</v>
      </c>
      <c r="E151" s="33"/>
      <c r="F151" s="199" t="s">
        <v>1180</v>
      </c>
      <c r="G151" s="33"/>
      <c r="H151" s="33"/>
      <c r="I151" s="200"/>
      <c r="J151" s="33"/>
      <c r="K151" s="33"/>
      <c r="L151" s="36"/>
      <c r="M151" s="201"/>
      <c r="N151" s="202"/>
      <c r="O151" s="68"/>
      <c r="P151" s="68"/>
      <c r="Q151" s="68"/>
      <c r="R151" s="68"/>
      <c r="S151" s="68"/>
      <c r="T151" s="69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4" t="s">
        <v>206</v>
      </c>
      <c r="AU151" s="14" t="s">
        <v>89</v>
      </c>
    </row>
    <row r="152" spans="2:63" s="12" customFormat="1" ht="22.9" customHeight="1">
      <c r="B152" s="168"/>
      <c r="C152" s="169"/>
      <c r="D152" s="170" t="s">
        <v>78</v>
      </c>
      <c r="E152" s="182" t="s">
        <v>265</v>
      </c>
      <c r="F152" s="182" t="s">
        <v>266</v>
      </c>
      <c r="G152" s="169"/>
      <c r="H152" s="169"/>
      <c r="I152" s="172"/>
      <c r="J152" s="183">
        <f>BK152</f>
        <v>0</v>
      </c>
      <c r="K152" s="169"/>
      <c r="L152" s="174"/>
      <c r="M152" s="175"/>
      <c r="N152" s="176"/>
      <c r="O152" s="176"/>
      <c r="P152" s="177">
        <f>SUM(P153:P158)</f>
        <v>0</v>
      </c>
      <c r="Q152" s="176"/>
      <c r="R152" s="177">
        <f>SUM(R153:R158)</f>
        <v>0</v>
      </c>
      <c r="S152" s="176"/>
      <c r="T152" s="178">
        <f>SUM(T153:T158)</f>
        <v>0</v>
      </c>
      <c r="AR152" s="179" t="s">
        <v>87</v>
      </c>
      <c r="AT152" s="180" t="s">
        <v>78</v>
      </c>
      <c r="AU152" s="180" t="s">
        <v>87</v>
      </c>
      <c r="AY152" s="179" t="s">
        <v>186</v>
      </c>
      <c r="BK152" s="181">
        <f>SUM(BK153:BK158)</f>
        <v>0</v>
      </c>
    </row>
    <row r="153" spans="1:65" s="2" customFormat="1" ht="16.5" customHeight="1">
      <c r="A153" s="31"/>
      <c r="B153" s="32"/>
      <c r="C153" s="184" t="s">
        <v>8</v>
      </c>
      <c r="D153" s="184" t="s">
        <v>189</v>
      </c>
      <c r="E153" s="185" t="s">
        <v>268</v>
      </c>
      <c r="F153" s="186" t="s">
        <v>269</v>
      </c>
      <c r="G153" s="187" t="s">
        <v>270</v>
      </c>
      <c r="H153" s="188">
        <v>1.39</v>
      </c>
      <c r="I153" s="189"/>
      <c r="J153" s="190">
        <f aca="true" t="shared" si="20" ref="J153:J158">ROUND(I153*H153,1)</f>
        <v>0</v>
      </c>
      <c r="K153" s="191"/>
      <c r="L153" s="36"/>
      <c r="M153" s="192" t="s">
        <v>1</v>
      </c>
      <c r="N153" s="193" t="s">
        <v>44</v>
      </c>
      <c r="O153" s="68"/>
      <c r="P153" s="194">
        <f aca="true" t="shared" si="21" ref="P153:P158">O153*H153</f>
        <v>0</v>
      </c>
      <c r="Q153" s="194">
        <v>0</v>
      </c>
      <c r="R153" s="194">
        <f aca="true" t="shared" si="22" ref="R153:R158">Q153*H153</f>
        <v>0</v>
      </c>
      <c r="S153" s="194">
        <v>0</v>
      </c>
      <c r="T153" s="195">
        <f aca="true" t="shared" si="23" ref="T153:T158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193</v>
      </c>
      <c r="AT153" s="196" t="s">
        <v>189</v>
      </c>
      <c r="AU153" s="196" t="s">
        <v>89</v>
      </c>
      <c r="AY153" s="14" t="s">
        <v>186</v>
      </c>
      <c r="BE153" s="197">
        <f aca="true" t="shared" si="24" ref="BE153:BE158">IF(N153="základní",J153,0)</f>
        <v>0</v>
      </c>
      <c r="BF153" s="197">
        <f aca="true" t="shared" si="25" ref="BF153:BF158">IF(N153="snížená",J153,0)</f>
        <v>0</v>
      </c>
      <c r="BG153" s="197">
        <f aca="true" t="shared" si="26" ref="BG153:BG158">IF(N153="zákl. přenesená",J153,0)</f>
        <v>0</v>
      </c>
      <c r="BH153" s="197">
        <f aca="true" t="shared" si="27" ref="BH153:BH158">IF(N153="sníž. přenesená",J153,0)</f>
        <v>0</v>
      </c>
      <c r="BI153" s="197">
        <f aca="true" t="shared" si="28" ref="BI153:BI158">IF(N153="nulová",J153,0)</f>
        <v>0</v>
      </c>
      <c r="BJ153" s="14" t="s">
        <v>87</v>
      </c>
      <c r="BK153" s="197">
        <f aca="true" t="shared" si="29" ref="BK153:BK158">ROUND(I153*H153,1)</f>
        <v>0</v>
      </c>
      <c r="BL153" s="14" t="s">
        <v>193</v>
      </c>
      <c r="BM153" s="196" t="s">
        <v>271</v>
      </c>
    </row>
    <row r="154" spans="1:65" s="2" customFormat="1" ht="16.5" customHeight="1">
      <c r="A154" s="31"/>
      <c r="B154" s="32"/>
      <c r="C154" s="184" t="s">
        <v>256</v>
      </c>
      <c r="D154" s="184" t="s">
        <v>189</v>
      </c>
      <c r="E154" s="185" t="s">
        <v>273</v>
      </c>
      <c r="F154" s="186" t="s">
        <v>274</v>
      </c>
      <c r="G154" s="187" t="s">
        <v>270</v>
      </c>
      <c r="H154" s="188">
        <v>1.39</v>
      </c>
      <c r="I154" s="189"/>
      <c r="J154" s="190">
        <f t="shared" si="20"/>
        <v>0</v>
      </c>
      <c r="K154" s="191"/>
      <c r="L154" s="36"/>
      <c r="M154" s="192" t="s">
        <v>1</v>
      </c>
      <c r="N154" s="193" t="s">
        <v>44</v>
      </c>
      <c r="O154" s="68"/>
      <c r="P154" s="194">
        <f t="shared" si="21"/>
        <v>0</v>
      </c>
      <c r="Q154" s="194">
        <v>0</v>
      </c>
      <c r="R154" s="194">
        <f t="shared" si="22"/>
        <v>0</v>
      </c>
      <c r="S154" s="194">
        <v>0</v>
      </c>
      <c r="T154" s="195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193</v>
      </c>
      <c r="AT154" s="196" t="s">
        <v>189</v>
      </c>
      <c r="AU154" s="196" t="s">
        <v>89</v>
      </c>
      <c r="AY154" s="14" t="s">
        <v>186</v>
      </c>
      <c r="BE154" s="197">
        <f t="shared" si="24"/>
        <v>0</v>
      </c>
      <c r="BF154" s="197">
        <f t="shared" si="25"/>
        <v>0</v>
      </c>
      <c r="BG154" s="197">
        <f t="shared" si="26"/>
        <v>0</v>
      </c>
      <c r="BH154" s="197">
        <f t="shared" si="27"/>
        <v>0</v>
      </c>
      <c r="BI154" s="197">
        <f t="shared" si="28"/>
        <v>0</v>
      </c>
      <c r="BJ154" s="14" t="s">
        <v>87</v>
      </c>
      <c r="BK154" s="197">
        <f t="shared" si="29"/>
        <v>0</v>
      </c>
      <c r="BL154" s="14" t="s">
        <v>193</v>
      </c>
      <c r="BM154" s="196" t="s">
        <v>275</v>
      </c>
    </row>
    <row r="155" spans="1:65" s="2" customFormat="1" ht="21.75" customHeight="1">
      <c r="A155" s="31"/>
      <c r="B155" s="32"/>
      <c r="C155" s="184" t="s">
        <v>260</v>
      </c>
      <c r="D155" s="184" t="s">
        <v>189</v>
      </c>
      <c r="E155" s="185" t="s">
        <v>277</v>
      </c>
      <c r="F155" s="186" t="s">
        <v>278</v>
      </c>
      <c r="G155" s="187" t="s">
        <v>270</v>
      </c>
      <c r="H155" s="188">
        <v>1.39</v>
      </c>
      <c r="I155" s="189"/>
      <c r="J155" s="190">
        <f t="shared" si="20"/>
        <v>0</v>
      </c>
      <c r="K155" s="191"/>
      <c r="L155" s="36"/>
      <c r="M155" s="192" t="s">
        <v>1</v>
      </c>
      <c r="N155" s="193" t="s">
        <v>44</v>
      </c>
      <c r="O155" s="68"/>
      <c r="P155" s="194">
        <f t="shared" si="21"/>
        <v>0</v>
      </c>
      <c r="Q155" s="194">
        <v>0</v>
      </c>
      <c r="R155" s="194">
        <f t="shared" si="22"/>
        <v>0</v>
      </c>
      <c r="S155" s="194">
        <v>0</v>
      </c>
      <c r="T155" s="195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193</v>
      </c>
      <c r="AT155" s="196" t="s">
        <v>189</v>
      </c>
      <c r="AU155" s="196" t="s">
        <v>89</v>
      </c>
      <c r="AY155" s="14" t="s">
        <v>186</v>
      </c>
      <c r="BE155" s="197">
        <f t="shared" si="24"/>
        <v>0</v>
      </c>
      <c r="BF155" s="197">
        <f t="shared" si="25"/>
        <v>0</v>
      </c>
      <c r="BG155" s="197">
        <f t="shared" si="26"/>
        <v>0</v>
      </c>
      <c r="BH155" s="197">
        <f t="shared" si="27"/>
        <v>0</v>
      </c>
      <c r="BI155" s="197">
        <f t="shared" si="28"/>
        <v>0</v>
      </c>
      <c r="BJ155" s="14" t="s">
        <v>87</v>
      </c>
      <c r="BK155" s="197">
        <f t="shared" si="29"/>
        <v>0</v>
      </c>
      <c r="BL155" s="14" t="s">
        <v>193</v>
      </c>
      <c r="BM155" s="196" t="s">
        <v>279</v>
      </c>
    </row>
    <row r="156" spans="1:65" s="2" customFormat="1" ht="16.5" customHeight="1">
      <c r="A156" s="31"/>
      <c r="B156" s="32"/>
      <c r="C156" s="184" t="s">
        <v>267</v>
      </c>
      <c r="D156" s="184" t="s">
        <v>189</v>
      </c>
      <c r="E156" s="185" t="s">
        <v>280</v>
      </c>
      <c r="F156" s="186" t="s">
        <v>281</v>
      </c>
      <c r="G156" s="187" t="s">
        <v>270</v>
      </c>
      <c r="H156" s="188">
        <v>1.39</v>
      </c>
      <c r="I156" s="189"/>
      <c r="J156" s="190">
        <f t="shared" si="20"/>
        <v>0</v>
      </c>
      <c r="K156" s="191"/>
      <c r="L156" s="36"/>
      <c r="M156" s="192" t="s">
        <v>1</v>
      </c>
      <c r="N156" s="193" t="s">
        <v>44</v>
      </c>
      <c r="O156" s="68"/>
      <c r="P156" s="194">
        <f t="shared" si="21"/>
        <v>0</v>
      </c>
      <c r="Q156" s="194">
        <v>0</v>
      </c>
      <c r="R156" s="194">
        <f t="shared" si="22"/>
        <v>0</v>
      </c>
      <c r="S156" s="194">
        <v>0</v>
      </c>
      <c r="T156" s="195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193</v>
      </c>
      <c r="AT156" s="196" t="s">
        <v>189</v>
      </c>
      <c r="AU156" s="196" t="s">
        <v>89</v>
      </c>
      <c r="AY156" s="14" t="s">
        <v>186</v>
      </c>
      <c r="BE156" s="197">
        <f t="shared" si="24"/>
        <v>0</v>
      </c>
      <c r="BF156" s="197">
        <f t="shared" si="25"/>
        <v>0</v>
      </c>
      <c r="BG156" s="197">
        <f t="shared" si="26"/>
        <v>0</v>
      </c>
      <c r="BH156" s="197">
        <f t="shared" si="27"/>
        <v>0</v>
      </c>
      <c r="BI156" s="197">
        <f t="shared" si="28"/>
        <v>0</v>
      </c>
      <c r="BJ156" s="14" t="s">
        <v>87</v>
      </c>
      <c r="BK156" s="197">
        <f t="shared" si="29"/>
        <v>0</v>
      </c>
      <c r="BL156" s="14" t="s">
        <v>193</v>
      </c>
      <c r="BM156" s="196" t="s">
        <v>282</v>
      </c>
    </row>
    <row r="157" spans="1:65" s="2" customFormat="1" ht="16.5" customHeight="1">
      <c r="A157" s="31"/>
      <c r="B157" s="32"/>
      <c r="C157" s="184" t="s">
        <v>272</v>
      </c>
      <c r="D157" s="184" t="s">
        <v>189</v>
      </c>
      <c r="E157" s="185" t="s">
        <v>284</v>
      </c>
      <c r="F157" s="186" t="s">
        <v>285</v>
      </c>
      <c r="G157" s="187" t="s">
        <v>270</v>
      </c>
      <c r="H157" s="188">
        <v>26.41</v>
      </c>
      <c r="I157" s="189"/>
      <c r="J157" s="190">
        <f t="shared" si="20"/>
        <v>0</v>
      </c>
      <c r="K157" s="191"/>
      <c r="L157" s="36"/>
      <c r="M157" s="192" t="s">
        <v>1</v>
      </c>
      <c r="N157" s="193" t="s">
        <v>44</v>
      </c>
      <c r="O157" s="68"/>
      <c r="P157" s="194">
        <f t="shared" si="21"/>
        <v>0</v>
      </c>
      <c r="Q157" s="194">
        <v>0</v>
      </c>
      <c r="R157" s="194">
        <f t="shared" si="22"/>
        <v>0</v>
      </c>
      <c r="S157" s="194">
        <v>0</v>
      </c>
      <c r="T157" s="195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193</v>
      </c>
      <c r="AT157" s="196" t="s">
        <v>189</v>
      </c>
      <c r="AU157" s="196" t="s">
        <v>89</v>
      </c>
      <c r="AY157" s="14" t="s">
        <v>186</v>
      </c>
      <c r="BE157" s="197">
        <f t="shared" si="24"/>
        <v>0</v>
      </c>
      <c r="BF157" s="197">
        <f t="shared" si="25"/>
        <v>0</v>
      </c>
      <c r="BG157" s="197">
        <f t="shared" si="26"/>
        <v>0</v>
      </c>
      <c r="BH157" s="197">
        <f t="shared" si="27"/>
        <v>0</v>
      </c>
      <c r="BI157" s="197">
        <f t="shared" si="28"/>
        <v>0</v>
      </c>
      <c r="BJ157" s="14" t="s">
        <v>87</v>
      </c>
      <c r="BK157" s="197">
        <f t="shared" si="29"/>
        <v>0</v>
      </c>
      <c r="BL157" s="14" t="s">
        <v>193</v>
      </c>
      <c r="BM157" s="196" t="s">
        <v>286</v>
      </c>
    </row>
    <row r="158" spans="1:65" s="2" customFormat="1" ht="24.2" customHeight="1">
      <c r="A158" s="31"/>
      <c r="B158" s="32"/>
      <c r="C158" s="184" t="s">
        <v>276</v>
      </c>
      <c r="D158" s="184" t="s">
        <v>189</v>
      </c>
      <c r="E158" s="185" t="s">
        <v>288</v>
      </c>
      <c r="F158" s="186" t="s">
        <v>289</v>
      </c>
      <c r="G158" s="187" t="s">
        <v>270</v>
      </c>
      <c r="H158" s="188">
        <v>1.39</v>
      </c>
      <c r="I158" s="189"/>
      <c r="J158" s="190">
        <f t="shared" si="20"/>
        <v>0</v>
      </c>
      <c r="K158" s="191"/>
      <c r="L158" s="36"/>
      <c r="M158" s="192" t="s">
        <v>1</v>
      </c>
      <c r="N158" s="193" t="s">
        <v>44</v>
      </c>
      <c r="O158" s="68"/>
      <c r="P158" s="194">
        <f t="shared" si="21"/>
        <v>0</v>
      </c>
      <c r="Q158" s="194">
        <v>0</v>
      </c>
      <c r="R158" s="194">
        <f t="shared" si="22"/>
        <v>0</v>
      </c>
      <c r="S158" s="194">
        <v>0</v>
      </c>
      <c r="T158" s="195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193</v>
      </c>
      <c r="AT158" s="196" t="s">
        <v>189</v>
      </c>
      <c r="AU158" s="196" t="s">
        <v>89</v>
      </c>
      <c r="AY158" s="14" t="s">
        <v>186</v>
      </c>
      <c r="BE158" s="197">
        <f t="shared" si="24"/>
        <v>0</v>
      </c>
      <c r="BF158" s="197">
        <f t="shared" si="25"/>
        <v>0</v>
      </c>
      <c r="BG158" s="197">
        <f t="shared" si="26"/>
        <v>0</v>
      </c>
      <c r="BH158" s="197">
        <f t="shared" si="27"/>
        <v>0</v>
      </c>
      <c r="BI158" s="197">
        <f t="shared" si="28"/>
        <v>0</v>
      </c>
      <c r="BJ158" s="14" t="s">
        <v>87</v>
      </c>
      <c r="BK158" s="197">
        <f t="shared" si="29"/>
        <v>0</v>
      </c>
      <c r="BL158" s="14" t="s">
        <v>193</v>
      </c>
      <c r="BM158" s="196" t="s">
        <v>290</v>
      </c>
    </row>
    <row r="159" spans="2:63" s="12" customFormat="1" ht="22.9" customHeight="1">
      <c r="B159" s="168"/>
      <c r="C159" s="169"/>
      <c r="D159" s="170" t="s">
        <v>78</v>
      </c>
      <c r="E159" s="182" t="s">
        <v>291</v>
      </c>
      <c r="F159" s="182" t="s">
        <v>292</v>
      </c>
      <c r="G159" s="169"/>
      <c r="H159" s="169"/>
      <c r="I159" s="172"/>
      <c r="J159" s="183">
        <f>BK159</f>
        <v>0</v>
      </c>
      <c r="K159" s="169"/>
      <c r="L159" s="174"/>
      <c r="M159" s="175"/>
      <c r="N159" s="176"/>
      <c r="O159" s="176"/>
      <c r="P159" s="177">
        <f>SUM(P160:P161)</f>
        <v>0</v>
      </c>
      <c r="Q159" s="176"/>
      <c r="R159" s="177">
        <f>SUM(R160:R161)</f>
        <v>0</v>
      </c>
      <c r="S159" s="176"/>
      <c r="T159" s="178">
        <f>SUM(T160:T161)</f>
        <v>0</v>
      </c>
      <c r="AR159" s="179" t="s">
        <v>87</v>
      </c>
      <c r="AT159" s="180" t="s">
        <v>78</v>
      </c>
      <c r="AU159" s="180" t="s">
        <v>87</v>
      </c>
      <c r="AY159" s="179" t="s">
        <v>186</v>
      </c>
      <c r="BK159" s="181">
        <f>SUM(BK160:BK161)</f>
        <v>0</v>
      </c>
    </row>
    <row r="160" spans="1:65" s="2" customFormat="1" ht="16.5" customHeight="1">
      <c r="A160" s="31"/>
      <c r="B160" s="32"/>
      <c r="C160" s="184" t="s">
        <v>7</v>
      </c>
      <c r="D160" s="184" t="s">
        <v>189</v>
      </c>
      <c r="E160" s="185" t="s">
        <v>294</v>
      </c>
      <c r="F160" s="186" t="s">
        <v>295</v>
      </c>
      <c r="G160" s="187" t="s">
        <v>270</v>
      </c>
      <c r="H160" s="188">
        <v>1.662</v>
      </c>
      <c r="I160" s="189"/>
      <c r="J160" s="190">
        <f>ROUND(I160*H160,1)</f>
        <v>0</v>
      </c>
      <c r="K160" s="191"/>
      <c r="L160" s="36"/>
      <c r="M160" s="192" t="s">
        <v>1</v>
      </c>
      <c r="N160" s="193" t="s">
        <v>44</v>
      </c>
      <c r="O160" s="68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193</v>
      </c>
      <c r="AT160" s="196" t="s">
        <v>189</v>
      </c>
      <c r="AU160" s="196" t="s">
        <v>89</v>
      </c>
      <c r="AY160" s="14" t="s">
        <v>186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4" t="s">
        <v>87</v>
      </c>
      <c r="BK160" s="197">
        <f>ROUND(I160*H160,1)</f>
        <v>0</v>
      </c>
      <c r="BL160" s="14" t="s">
        <v>193</v>
      </c>
      <c r="BM160" s="196" t="s">
        <v>296</v>
      </c>
    </row>
    <row r="161" spans="1:65" s="2" customFormat="1" ht="16.5" customHeight="1">
      <c r="A161" s="31"/>
      <c r="B161" s="32"/>
      <c r="C161" s="184" t="s">
        <v>283</v>
      </c>
      <c r="D161" s="184" t="s">
        <v>189</v>
      </c>
      <c r="E161" s="185" t="s">
        <v>298</v>
      </c>
      <c r="F161" s="186" t="s">
        <v>299</v>
      </c>
      <c r="G161" s="187" t="s">
        <v>270</v>
      </c>
      <c r="H161" s="188">
        <v>1.662</v>
      </c>
      <c r="I161" s="189"/>
      <c r="J161" s="190">
        <f>ROUND(I161*H161,1)</f>
        <v>0</v>
      </c>
      <c r="K161" s="191"/>
      <c r="L161" s="36"/>
      <c r="M161" s="192" t="s">
        <v>1</v>
      </c>
      <c r="N161" s="193" t="s">
        <v>44</v>
      </c>
      <c r="O161" s="68"/>
      <c r="P161" s="194">
        <f>O161*H161</f>
        <v>0</v>
      </c>
      <c r="Q161" s="194">
        <v>0</v>
      </c>
      <c r="R161" s="194">
        <f>Q161*H161</f>
        <v>0</v>
      </c>
      <c r="S161" s="194">
        <v>0</v>
      </c>
      <c r="T161" s="19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193</v>
      </c>
      <c r="AT161" s="196" t="s">
        <v>189</v>
      </c>
      <c r="AU161" s="196" t="s">
        <v>89</v>
      </c>
      <c r="AY161" s="14" t="s">
        <v>186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4" t="s">
        <v>87</v>
      </c>
      <c r="BK161" s="197">
        <f>ROUND(I161*H161,1)</f>
        <v>0</v>
      </c>
      <c r="BL161" s="14" t="s">
        <v>193</v>
      </c>
      <c r="BM161" s="196" t="s">
        <v>300</v>
      </c>
    </row>
    <row r="162" spans="2:63" s="12" customFormat="1" ht="25.9" customHeight="1">
      <c r="B162" s="168"/>
      <c r="C162" s="169"/>
      <c r="D162" s="170" t="s">
        <v>78</v>
      </c>
      <c r="E162" s="171" t="s">
        <v>301</v>
      </c>
      <c r="F162" s="171" t="s">
        <v>302</v>
      </c>
      <c r="G162" s="169"/>
      <c r="H162" s="169"/>
      <c r="I162" s="172"/>
      <c r="J162" s="173">
        <f>BK162</f>
        <v>0</v>
      </c>
      <c r="K162" s="169"/>
      <c r="L162" s="174"/>
      <c r="M162" s="175"/>
      <c r="N162" s="176"/>
      <c r="O162" s="176"/>
      <c r="P162" s="177">
        <f>P163+P172+P181+P188+P193+P196+P200+P214+P218+P225</f>
        <v>0</v>
      </c>
      <c r="Q162" s="176"/>
      <c r="R162" s="177">
        <f>R163+R172+R181+R188+R193+R196+R200+R214+R218+R225</f>
        <v>0.39344399999999996</v>
      </c>
      <c r="S162" s="176"/>
      <c r="T162" s="178">
        <f>T163+T172+T181+T188+T193+T196+T200+T214+T218+T225</f>
        <v>0.20191199999999998</v>
      </c>
      <c r="AR162" s="179" t="s">
        <v>89</v>
      </c>
      <c r="AT162" s="180" t="s">
        <v>78</v>
      </c>
      <c r="AU162" s="180" t="s">
        <v>79</v>
      </c>
      <c r="AY162" s="179" t="s">
        <v>186</v>
      </c>
      <c r="BK162" s="181">
        <f>BK163+BK172+BK181+BK188+BK193+BK196+BK200+BK214+BK218+BK225</f>
        <v>0</v>
      </c>
    </row>
    <row r="163" spans="2:63" s="12" customFormat="1" ht="22.9" customHeight="1">
      <c r="B163" s="168"/>
      <c r="C163" s="169"/>
      <c r="D163" s="170" t="s">
        <v>78</v>
      </c>
      <c r="E163" s="182" t="s">
        <v>504</v>
      </c>
      <c r="F163" s="182" t="s">
        <v>505</v>
      </c>
      <c r="G163" s="169"/>
      <c r="H163" s="169"/>
      <c r="I163" s="172"/>
      <c r="J163" s="183">
        <f>BK163</f>
        <v>0</v>
      </c>
      <c r="K163" s="169"/>
      <c r="L163" s="174"/>
      <c r="M163" s="175"/>
      <c r="N163" s="176"/>
      <c r="O163" s="176"/>
      <c r="P163" s="177">
        <f>SUM(P164:P171)</f>
        <v>0</v>
      </c>
      <c r="Q163" s="176"/>
      <c r="R163" s="177">
        <f>SUM(R164:R171)</f>
        <v>0.010499999999999999</v>
      </c>
      <c r="S163" s="176"/>
      <c r="T163" s="178">
        <f>SUM(T164:T171)</f>
        <v>0.0224</v>
      </c>
      <c r="AR163" s="179" t="s">
        <v>89</v>
      </c>
      <c r="AT163" s="180" t="s">
        <v>78</v>
      </c>
      <c r="AU163" s="180" t="s">
        <v>87</v>
      </c>
      <c r="AY163" s="179" t="s">
        <v>186</v>
      </c>
      <c r="BK163" s="181">
        <f>SUM(BK164:BK171)</f>
        <v>0</v>
      </c>
    </row>
    <row r="164" spans="1:65" s="2" customFormat="1" ht="16.5" customHeight="1">
      <c r="A164" s="31"/>
      <c r="B164" s="32"/>
      <c r="C164" s="184" t="s">
        <v>287</v>
      </c>
      <c r="D164" s="184" t="s">
        <v>189</v>
      </c>
      <c r="E164" s="185" t="s">
        <v>885</v>
      </c>
      <c r="F164" s="186" t="s">
        <v>886</v>
      </c>
      <c r="G164" s="187" t="s">
        <v>308</v>
      </c>
      <c r="H164" s="188">
        <v>7</v>
      </c>
      <c r="I164" s="189"/>
      <c r="J164" s="190">
        <f>ROUND(I164*H164,1)</f>
        <v>0</v>
      </c>
      <c r="K164" s="191"/>
      <c r="L164" s="36"/>
      <c r="M164" s="192" t="s">
        <v>1</v>
      </c>
      <c r="N164" s="193" t="s">
        <v>44</v>
      </c>
      <c r="O164" s="68"/>
      <c r="P164" s="194">
        <f>O164*H164</f>
        <v>0</v>
      </c>
      <c r="Q164" s="194">
        <v>2E-05</v>
      </c>
      <c r="R164" s="194">
        <f>Q164*H164</f>
        <v>0.00014000000000000001</v>
      </c>
      <c r="S164" s="194">
        <v>0.0032</v>
      </c>
      <c r="T164" s="195">
        <f>S164*H164</f>
        <v>0.0224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256</v>
      </c>
      <c r="AT164" s="196" t="s">
        <v>189</v>
      </c>
      <c r="AU164" s="196" t="s">
        <v>89</v>
      </c>
      <c r="AY164" s="14" t="s">
        <v>186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4" t="s">
        <v>87</v>
      </c>
      <c r="BK164" s="197">
        <f>ROUND(I164*H164,1)</f>
        <v>0</v>
      </c>
      <c r="BL164" s="14" t="s">
        <v>256</v>
      </c>
      <c r="BM164" s="196" t="s">
        <v>1181</v>
      </c>
    </row>
    <row r="165" spans="1:65" s="2" customFormat="1" ht="16.5" customHeight="1">
      <c r="A165" s="31"/>
      <c r="B165" s="32"/>
      <c r="C165" s="184" t="s">
        <v>293</v>
      </c>
      <c r="D165" s="184" t="s">
        <v>189</v>
      </c>
      <c r="E165" s="185" t="s">
        <v>1182</v>
      </c>
      <c r="F165" s="186" t="s">
        <v>1183</v>
      </c>
      <c r="G165" s="187" t="s">
        <v>308</v>
      </c>
      <c r="H165" s="188">
        <v>7</v>
      </c>
      <c r="I165" s="189"/>
      <c r="J165" s="190">
        <f>ROUND(I165*H165,1)</f>
        <v>0</v>
      </c>
      <c r="K165" s="191"/>
      <c r="L165" s="36"/>
      <c r="M165" s="192" t="s">
        <v>1</v>
      </c>
      <c r="N165" s="193" t="s">
        <v>44</v>
      </c>
      <c r="O165" s="68"/>
      <c r="P165" s="194">
        <f>O165*H165</f>
        <v>0</v>
      </c>
      <c r="Q165" s="194">
        <v>0.00148</v>
      </c>
      <c r="R165" s="194">
        <f>Q165*H165</f>
        <v>0.01036</v>
      </c>
      <c r="S165" s="194">
        <v>0</v>
      </c>
      <c r="T165" s="19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256</v>
      </c>
      <c r="AT165" s="196" t="s">
        <v>189</v>
      </c>
      <c r="AU165" s="196" t="s">
        <v>89</v>
      </c>
      <c r="AY165" s="14" t="s">
        <v>186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4" t="s">
        <v>87</v>
      </c>
      <c r="BK165" s="197">
        <f>ROUND(I165*H165,1)</f>
        <v>0</v>
      </c>
      <c r="BL165" s="14" t="s">
        <v>256</v>
      </c>
      <c r="BM165" s="196" t="s">
        <v>1184</v>
      </c>
    </row>
    <row r="166" spans="1:47" s="2" customFormat="1" ht="19.5">
      <c r="A166" s="31"/>
      <c r="B166" s="32"/>
      <c r="C166" s="33"/>
      <c r="D166" s="198" t="s">
        <v>206</v>
      </c>
      <c r="E166" s="33"/>
      <c r="F166" s="199" t="s">
        <v>1185</v>
      </c>
      <c r="G166" s="33"/>
      <c r="H166" s="33"/>
      <c r="I166" s="200"/>
      <c r="J166" s="33"/>
      <c r="K166" s="33"/>
      <c r="L166" s="36"/>
      <c r="M166" s="201"/>
      <c r="N166" s="202"/>
      <c r="O166" s="68"/>
      <c r="P166" s="68"/>
      <c r="Q166" s="68"/>
      <c r="R166" s="68"/>
      <c r="S166" s="68"/>
      <c r="T166" s="69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4" t="s">
        <v>206</v>
      </c>
      <c r="AU166" s="14" t="s">
        <v>89</v>
      </c>
    </row>
    <row r="167" spans="1:65" s="2" customFormat="1" ht="16.5" customHeight="1">
      <c r="A167" s="31"/>
      <c r="B167" s="32"/>
      <c r="C167" s="184" t="s">
        <v>297</v>
      </c>
      <c r="D167" s="184" t="s">
        <v>189</v>
      </c>
      <c r="E167" s="185" t="s">
        <v>515</v>
      </c>
      <c r="F167" s="186" t="s">
        <v>516</v>
      </c>
      <c r="G167" s="187" t="s">
        <v>308</v>
      </c>
      <c r="H167" s="188">
        <v>7</v>
      </c>
      <c r="I167" s="189"/>
      <c r="J167" s="190">
        <f>ROUND(I167*H167,1)</f>
        <v>0</v>
      </c>
      <c r="K167" s="191"/>
      <c r="L167" s="36"/>
      <c r="M167" s="192" t="s">
        <v>1</v>
      </c>
      <c r="N167" s="193" t="s">
        <v>44</v>
      </c>
      <c r="O167" s="68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256</v>
      </c>
      <c r="AT167" s="196" t="s">
        <v>189</v>
      </c>
      <c r="AU167" s="196" t="s">
        <v>89</v>
      </c>
      <c r="AY167" s="14" t="s">
        <v>186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4" t="s">
        <v>87</v>
      </c>
      <c r="BK167" s="197">
        <f>ROUND(I167*H167,1)</f>
        <v>0</v>
      </c>
      <c r="BL167" s="14" t="s">
        <v>256</v>
      </c>
      <c r="BM167" s="196" t="s">
        <v>517</v>
      </c>
    </row>
    <row r="168" spans="1:65" s="2" customFormat="1" ht="16.5" customHeight="1">
      <c r="A168" s="31"/>
      <c r="B168" s="32"/>
      <c r="C168" s="184" t="s">
        <v>305</v>
      </c>
      <c r="D168" s="184" t="s">
        <v>189</v>
      </c>
      <c r="E168" s="185" t="s">
        <v>523</v>
      </c>
      <c r="F168" s="186" t="s">
        <v>524</v>
      </c>
      <c r="G168" s="187" t="s">
        <v>270</v>
      </c>
      <c r="H168" s="188">
        <v>0.011</v>
      </c>
      <c r="I168" s="189"/>
      <c r="J168" s="190">
        <f>ROUND(I168*H168,1)</f>
        <v>0</v>
      </c>
      <c r="K168" s="191"/>
      <c r="L168" s="36"/>
      <c r="M168" s="192" t="s">
        <v>1</v>
      </c>
      <c r="N168" s="193" t="s">
        <v>44</v>
      </c>
      <c r="O168" s="68"/>
      <c r="P168" s="194">
        <f>O168*H168</f>
        <v>0</v>
      </c>
      <c r="Q168" s="194">
        <v>0</v>
      </c>
      <c r="R168" s="194">
        <f>Q168*H168</f>
        <v>0</v>
      </c>
      <c r="S168" s="194">
        <v>0</v>
      </c>
      <c r="T168" s="19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256</v>
      </c>
      <c r="AT168" s="196" t="s">
        <v>189</v>
      </c>
      <c r="AU168" s="196" t="s">
        <v>89</v>
      </c>
      <c r="AY168" s="14" t="s">
        <v>186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4" t="s">
        <v>87</v>
      </c>
      <c r="BK168" s="197">
        <f>ROUND(I168*H168,1)</f>
        <v>0</v>
      </c>
      <c r="BL168" s="14" t="s">
        <v>256</v>
      </c>
      <c r="BM168" s="196" t="s">
        <v>525</v>
      </c>
    </row>
    <row r="169" spans="1:65" s="2" customFormat="1" ht="16.5" customHeight="1">
      <c r="A169" s="31"/>
      <c r="B169" s="32"/>
      <c r="C169" s="184" t="s">
        <v>310</v>
      </c>
      <c r="D169" s="184" t="s">
        <v>189</v>
      </c>
      <c r="E169" s="185" t="s">
        <v>527</v>
      </c>
      <c r="F169" s="186" t="s">
        <v>528</v>
      </c>
      <c r="G169" s="187" t="s">
        <v>270</v>
      </c>
      <c r="H169" s="188">
        <v>0.011</v>
      </c>
      <c r="I169" s="189"/>
      <c r="J169" s="190">
        <f>ROUND(I169*H169,1)</f>
        <v>0</v>
      </c>
      <c r="K169" s="191"/>
      <c r="L169" s="36"/>
      <c r="M169" s="192" t="s">
        <v>1</v>
      </c>
      <c r="N169" s="193" t="s">
        <v>44</v>
      </c>
      <c r="O169" s="68"/>
      <c r="P169" s="194">
        <f>O169*H169</f>
        <v>0</v>
      </c>
      <c r="Q169" s="194">
        <v>0</v>
      </c>
      <c r="R169" s="194">
        <f>Q169*H169</f>
        <v>0</v>
      </c>
      <c r="S169" s="194">
        <v>0</v>
      </c>
      <c r="T169" s="19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256</v>
      </c>
      <c r="AT169" s="196" t="s">
        <v>189</v>
      </c>
      <c r="AU169" s="196" t="s">
        <v>89</v>
      </c>
      <c r="AY169" s="14" t="s">
        <v>186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4" t="s">
        <v>87</v>
      </c>
      <c r="BK169" s="197">
        <f>ROUND(I169*H169,1)</f>
        <v>0</v>
      </c>
      <c r="BL169" s="14" t="s">
        <v>256</v>
      </c>
      <c r="BM169" s="196" t="s">
        <v>1145</v>
      </c>
    </row>
    <row r="170" spans="1:65" s="2" customFormat="1" ht="16.5" customHeight="1">
      <c r="A170" s="31"/>
      <c r="B170" s="32"/>
      <c r="C170" s="184" t="s">
        <v>314</v>
      </c>
      <c r="D170" s="184" t="s">
        <v>189</v>
      </c>
      <c r="E170" s="185" t="s">
        <v>531</v>
      </c>
      <c r="F170" s="186" t="s">
        <v>532</v>
      </c>
      <c r="G170" s="187" t="s">
        <v>270</v>
      </c>
      <c r="H170" s="188">
        <v>0.011</v>
      </c>
      <c r="I170" s="189"/>
      <c r="J170" s="190">
        <f>ROUND(I170*H170,1)</f>
        <v>0</v>
      </c>
      <c r="K170" s="191"/>
      <c r="L170" s="36"/>
      <c r="M170" s="192" t="s">
        <v>1</v>
      </c>
      <c r="N170" s="193" t="s">
        <v>44</v>
      </c>
      <c r="O170" s="68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256</v>
      </c>
      <c r="AT170" s="196" t="s">
        <v>189</v>
      </c>
      <c r="AU170" s="196" t="s">
        <v>89</v>
      </c>
      <c r="AY170" s="14" t="s">
        <v>186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4" t="s">
        <v>87</v>
      </c>
      <c r="BK170" s="197">
        <f>ROUND(I170*H170,1)</f>
        <v>0</v>
      </c>
      <c r="BL170" s="14" t="s">
        <v>256</v>
      </c>
      <c r="BM170" s="196" t="s">
        <v>1146</v>
      </c>
    </row>
    <row r="171" spans="1:65" s="2" customFormat="1" ht="16.5" customHeight="1">
      <c r="A171" s="31"/>
      <c r="B171" s="32"/>
      <c r="C171" s="184" t="s">
        <v>318</v>
      </c>
      <c r="D171" s="184" t="s">
        <v>189</v>
      </c>
      <c r="E171" s="185" t="s">
        <v>535</v>
      </c>
      <c r="F171" s="186" t="s">
        <v>536</v>
      </c>
      <c r="G171" s="187" t="s">
        <v>270</v>
      </c>
      <c r="H171" s="188">
        <v>0.011</v>
      </c>
      <c r="I171" s="189"/>
      <c r="J171" s="190">
        <f>ROUND(I171*H171,1)</f>
        <v>0</v>
      </c>
      <c r="K171" s="191"/>
      <c r="L171" s="36"/>
      <c r="M171" s="192" t="s">
        <v>1</v>
      </c>
      <c r="N171" s="193" t="s">
        <v>44</v>
      </c>
      <c r="O171" s="68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256</v>
      </c>
      <c r="AT171" s="196" t="s">
        <v>189</v>
      </c>
      <c r="AU171" s="196" t="s">
        <v>89</v>
      </c>
      <c r="AY171" s="14" t="s">
        <v>186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4" t="s">
        <v>87</v>
      </c>
      <c r="BK171" s="197">
        <f>ROUND(I171*H171,1)</f>
        <v>0</v>
      </c>
      <c r="BL171" s="14" t="s">
        <v>256</v>
      </c>
      <c r="BM171" s="196" t="s">
        <v>1147</v>
      </c>
    </row>
    <row r="172" spans="2:63" s="12" customFormat="1" ht="22.9" customHeight="1">
      <c r="B172" s="168"/>
      <c r="C172" s="169"/>
      <c r="D172" s="170" t="s">
        <v>78</v>
      </c>
      <c r="E172" s="182" t="s">
        <v>538</v>
      </c>
      <c r="F172" s="182" t="s">
        <v>539</v>
      </c>
      <c r="G172" s="169"/>
      <c r="H172" s="169"/>
      <c r="I172" s="172"/>
      <c r="J172" s="183">
        <f>BK172</f>
        <v>0</v>
      </c>
      <c r="K172" s="169"/>
      <c r="L172" s="174"/>
      <c r="M172" s="175"/>
      <c r="N172" s="176"/>
      <c r="O172" s="176"/>
      <c r="P172" s="177">
        <f>SUM(P173:P180)</f>
        <v>0</v>
      </c>
      <c r="Q172" s="176"/>
      <c r="R172" s="177">
        <f>SUM(R173:R180)</f>
        <v>0.00157</v>
      </c>
      <c r="S172" s="176"/>
      <c r="T172" s="178">
        <f>SUM(T173:T180)</f>
        <v>0.0011</v>
      </c>
      <c r="AR172" s="179" t="s">
        <v>89</v>
      </c>
      <c r="AT172" s="180" t="s">
        <v>78</v>
      </c>
      <c r="AU172" s="180" t="s">
        <v>87</v>
      </c>
      <c r="AY172" s="179" t="s">
        <v>186</v>
      </c>
      <c r="BK172" s="181">
        <f>SUM(BK173:BK180)</f>
        <v>0</v>
      </c>
    </row>
    <row r="173" spans="1:65" s="2" customFormat="1" ht="16.5" customHeight="1">
      <c r="A173" s="31"/>
      <c r="B173" s="32"/>
      <c r="C173" s="184" t="s">
        <v>322</v>
      </c>
      <c r="D173" s="184" t="s">
        <v>189</v>
      </c>
      <c r="E173" s="185" t="s">
        <v>541</v>
      </c>
      <c r="F173" s="186" t="s">
        <v>542</v>
      </c>
      <c r="G173" s="187" t="s">
        <v>192</v>
      </c>
      <c r="H173" s="188">
        <v>1</v>
      </c>
      <c r="I173" s="189"/>
      <c r="J173" s="190">
        <f aca="true" t="shared" si="30" ref="J173:J180">ROUND(I173*H173,1)</f>
        <v>0</v>
      </c>
      <c r="K173" s="191"/>
      <c r="L173" s="36"/>
      <c r="M173" s="192" t="s">
        <v>1</v>
      </c>
      <c r="N173" s="193" t="s">
        <v>44</v>
      </c>
      <c r="O173" s="68"/>
      <c r="P173" s="194">
        <f aca="true" t="shared" si="31" ref="P173:P180">O173*H173</f>
        <v>0</v>
      </c>
      <c r="Q173" s="194">
        <v>0.00013</v>
      </c>
      <c r="R173" s="194">
        <f aca="true" t="shared" si="32" ref="R173:R180">Q173*H173</f>
        <v>0.00013</v>
      </c>
      <c r="S173" s="194">
        <v>0.0011</v>
      </c>
      <c r="T173" s="195">
        <f aca="true" t="shared" si="33" ref="T173:T180">S173*H173</f>
        <v>0.0011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256</v>
      </c>
      <c r="AT173" s="196" t="s">
        <v>189</v>
      </c>
      <c r="AU173" s="196" t="s">
        <v>89</v>
      </c>
      <c r="AY173" s="14" t="s">
        <v>186</v>
      </c>
      <c r="BE173" s="197">
        <f aca="true" t="shared" si="34" ref="BE173:BE180">IF(N173="základní",J173,0)</f>
        <v>0</v>
      </c>
      <c r="BF173" s="197">
        <f aca="true" t="shared" si="35" ref="BF173:BF180">IF(N173="snížená",J173,0)</f>
        <v>0</v>
      </c>
      <c r="BG173" s="197">
        <f aca="true" t="shared" si="36" ref="BG173:BG180">IF(N173="zákl. přenesená",J173,0)</f>
        <v>0</v>
      </c>
      <c r="BH173" s="197">
        <f aca="true" t="shared" si="37" ref="BH173:BH180">IF(N173="sníž. přenesená",J173,0)</f>
        <v>0</v>
      </c>
      <c r="BI173" s="197">
        <f aca="true" t="shared" si="38" ref="BI173:BI180">IF(N173="nulová",J173,0)</f>
        <v>0</v>
      </c>
      <c r="BJ173" s="14" t="s">
        <v>87</v>
      </c>
      <c r="BK173" s="197">
        <f aca="true" t="shared" si="39" ref="BK173:BK180">ROUND(I173*H173,1)</f>
        <v>0</v>
      </c>
      <c r="BL173" s="14" t="s">
        <v>256</v>
      </c>
      <c r="BM173" s="196" t="s">
        <v>543</v>
      </c>
    </row>
    <row r="174" spans="1:65" s="2" customFormat="1" ht="21.75" customHeight="1">
      <c r="A174" s="31"/>
      <c r="B174" s="32"/>
      <c r="C174" s="184" t="s">
        <v>326</v>
      </c>
      <c r="D174" s="184" t="s">
        <v>189</v>
      </c>
      <c r="E174" s="185" t="s">
        <v>545</v>
      </c>
      <c r="F174" s="186" t="s">
        <v>546</v>
      </c>
      <c r="G174" s="187" t="s">
        <v>192</v>
      </c>
      <c r="H174" s="188">
        <v>1</v>
      </c>
      <c r="I174" s="189"/>
      <c r="J174" s="190">
        <f t="shared" si="30"/>
        <v>0</v>
      </c>
      <c r="K174" s="191"/>
      <c r="L174" s="36"/>
      <c r="M174" s="192" t="s">
        <v>1</v>
      </c>
      <c r="N174" s="193" t="s">
        <v>44</v>
      </c>
      <c r="O174" s="68"/>
      <c r="P174" s="194">
        <f t="shared" si="31"/>
        <v>0</v>
      </c>
      <c r="Q174" s="194">
        <v>0.00025</v>
      </c>
      <c r="R174" s="194">
        <f t="shared" si="32"/>
        <v>0.00025</v>
      </c>
      <c r="S174" s="194">
        <v>0</v>
      </c>
      <c r="T174" s="195">
        <f t="shared" si="3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256</v>
      </c>
      <c r="AT174" s="196" t="s">
        <v>189</v>
      </c>
      <c r="AU174" s="196" t="s">
        <v>89</v>
      </c>
      <c r="AY174" s="14" t="s">
        <v>186</v>
      </c>
      <c r="BE174" s="197">
        <f t="shared" si="34"/>
        <v>0</v>
      </c>
      <c r="BF174" s="197">
        <f t="shared" si="35"/>
        <v>0</v>
      </c>
      <c r="BG174" s="197">
        <f t="shared" si="36"/>
        <v>0</v>
      </c>
      <c r="BH174" s="197">
        <f t="shared" si="37"/>
        <v>0</v>
      </c>
      <c r="BI174" s="197">
        <f t="shared" si="38"/>
        <v>0</v>
      </c>
      <c r="BJ174" s="14" t="s">
        <v>87</v>
      </c>
      <c r="BK174" s="197">
        <f t="shared" si="39"/>
        <v>0</v>
      </c>
      <c r="BL174" s="14" t="s">
        <v>256</v>
      </c>
      <c r="BM174" s="196" t="s">
        <v>547</v>
      </c>
    </row>
    <row r="175" spans="1:65" s="2" customFormat="1" ht="16.5" customHeight="1">
      <c r="A175" s="31"/>
      <c r="B175" s="32"/>
      <c r="C175" s="184" t="s">
        <v>330</v>
      </c>
      <c r="D175" s="184" t="s">
        <v>189</v>
      </c>
      <c r="E175" s="185" t="s">
        <v>549</v>
      </c>
      <c r="F175" s="186" t="s">
        <v>550</v>
      </c>
      <c r="G175" s="187" t="s">
        <v>192</v>
      </c>
      <c r="H175" s="188">
        <v>1</v>
      </c>
      <c r="I175" s="189"/>
      <c r="J175" s="190">
        <f t="shared" si="30"/>
        <v>0</v>
      </c>
      <c r="K175" s="191"/>
      <c r="L175" s="36"/>
      <c r="M175" s="192" t="s">
        <v>1</v>
      </c>
      <c r="N175" s="193" t="s">
        <v>44</v>
      </c>
      <c r="O175" s="68"/>
      <c r="P175" s="194">
        <f t="shared" si="31"/>
        <v>0</v>
      </c>
      <c r="Q175" s="194">
        <v>0.00069</v>
      </c>
      <c r="R175" s="194">
        <f t="shared" si="32"/>
        <v>0.00069</v>
      </c>
      <c r="S175" s="194">
        <v>0</v>
      </c>
      <c r="T175" s="195">
        <f t="shared" si="3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256</v>
      </c>
      <c r="AT175" s="196" t="s">
        <v>189</v>
      </c>
      <c r="AU175" s="196" t="s">
        <v>89</v>
      </c>
      <c r="AY175" s="14" t="s">
        <v>186</v>
      </c>
      <c r="BE175" s="197">
        <f t="shared" si="34"/>
        <v>0</v>
      </c>
      <c r="BF175" s="197">
        <f t="shared" si="35"/>
        <v>0</v>
      </c>
      <c r="BG175" s="197">
        <f t="shared" si="36"/>
        <v>0</v>
      </c>
      <c r="BH175" s="197">
        <f t="shared" si="37"/>
        <v>0</v>
      </c>
      <c r="BI175" s="197">
        <f t="shared" si="38"/>
        <v>0</v>
      </c>
      <c r="BJ175" s="14" t="s">
        <v>87</v>
      </c>
      <c r="BK175" s="197">
        <f t="shared" si="39"/>
        <v>0</v>
      </c>
      <c r="BL175" s="14" t="s">
        <v>256</v>
      </c>
      <c r="BM175" s="196" t="s">
        <v>551</v>
      </c>
    </row>
    <row r="176" spans="1:65" s="2" customFormat="1" ht="16.5" customHeight="1">
      <c r="A176" s="31"/>
      <c r="B176" s="32"/>
      <c r="C176" s="184" t="s">
        <v>334</v>
      </c>
      <c r="D176" s="184" t="s">
        <v>189</v>
      </c>
      <c r="E176" s="185" t="s">
        <v>553</v>
      </c>
      <c r="F176" s="186" t="s">
        <v>554</v>
      </c>
      <c r="G176" s="187" t="s">
        <v>192</v>
      </c>
      <c r="H176" s="188">
        <v>1</v>
      </c>
      <c r="I176" s="189"/>
      <c r="J176" s="190">
        <f t="shared" si="30"/>
        <v>0</v>
      </c>
      <c r="K176" s="191"/>
      <c r="L176" s="36"/>
      <c r="M176" s="192" t="s">
        <v>1</v>
      </c>
      <c r="N176" s="193" t="s">
        <v>44</v>
      </c>
      <c r="O176" s="68"/>
      <c r="P176" s="194">
        <f t="shared" si="31"/>
        <v>0</v>
      </c>
      <c r="Q176" s="194">
        <v>0.00014</v>
      </c>
      <c r="R176" s="194">
        <f t="shared" si="32"/>
        <v>0.00014</v>
      </c>
      <c r="S176" s="194">
        <v>0</v>
      </c>
      <c r="T176" s="195">
        <f t="shared" si="3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256</v>
      </c>
      <c r="AT176" s="196" t="s">
        <v>189</v>
      </c>
      <c r="AU176" s="196" t="s">
        <v>89</v>
      </c>
      <c r="AY176" s="14" t="s">
        <v>186</v>
      </c>
      <c r="BE176" s="197">
        <f t="shared" si="34"/>
        <v>0</v>
      </c>
      <c r="BF176" s="197">
        <f t="shared" si="35"/>
        <v>0</v>
      </c>
      <c r="BG176" s="197">
        <f t="shared" si="36"/>
        <v>0</v>
      </c>
      <c r="BH176" s="197">
        <f t="shared" si="37"/>
        <v>0</v>
      </c>
      <c r="BI176" s="197">
        <f t="shared" si="38"/>
        <v>0</v>
      </c>
      <c r="BJ176" s="14" t="s">
        <v>87</v>
      </c>
      <c r="BK176" s="197">
        <f t="shared" si="39"/>
        <v>0</v>
      </c>
      <c r="BL176" s="14" t="s">
        <v>256</v>
      </c>
      <c r="BM176" s="196" t="s">
        <v>555</v>
      </c>
    </row>
    <row r="177" spans="1:65" s="2" customFormat="1" ht="16.5" customHeight="1">
      <c r="A177" s="31"/>
      <c r="B177" s="32"/>
      <c r="C177" s="184" t="s">
        <v>338</v>
      </c>
      <c r="D177" s="184" t="s">
        <v>189</v>
      </c>
      <c r="E177" s="185" t="s">
        <v>557</v>
      </c>
      <c r="F177" s="186" t="s">
        <v>558</v>
      </c>
      <c r="G177" s="187" t="s">
        <v>192</v>
      </c>
      <c r="H177" s="188">
        <v>1</v>
      </c>
      <c r="I177" s="189"/>
      <c r="J177" s="190">
        <f t="shared" si="30"/>
        <v>0</v>
      </c>
      <c r="K177" s="191"/>
      <c r="L177" s="36"/>
      <c r="M177" s="192" t="s">
        <v>1</v>
      </c>
      <c r="N177" s="193" t="s">
        <v>44</v>
      </c>
      <c r="O177" s="68"/>
      <c r="P177" s="194">
        <f t="shared" si="31"/>
        <v>0</v>
      </c>
      <c r="Q177" s="194">
        <v>0.00036</v>
      </c>
      <c r="R177" s="194">
        <f t="shared" si="32"/>
        <v>0.00036</v>
      </c>
      <c r="S177" s="194">
        <v>0</v>
      </c>
      <c r="T177" s="195">
        <f t="shared" si="3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256</v>
      </c>
      <c r="AT177" s="196" t="s">
        <v>189</v>
      </c>
      <c r="AU177" s="196" t="s">
        <v>89</v>
      </c>
      <c r="AY177" s="14" t="s">
        <v>186</v>
      </c>
      <c r="BE177" s="197">
        <f t="shared" si="34"/>
        <v>0</v>
      </c>
      <c r="BF177" s="197">
        <f t="shared" si="35"/>
        <v>0</v>
      </c>
      <c r="BG177" s="197">
        <f t="shared" si="36"/>
        <v>0</v>
      </c>
      <c r="BH177" s="197">
        <f t="shared" si="37"/>
        <v>0</v>
      </c>
      <c r="BI177" s="197">
        <f t="shared" si="38"/>
        <v>0</v>
      </c>
      <c r="BJ177" s="14" t="s">
        <v>87</v>
      </c>
      <c r="BK177" s="197">
        <f t="shared" si="39"/>
        <v>0</v>
      </c>
      <c r="BL177" s="14" t="s">
        <v>256</v>
      </c>
      <c r="BM177" s="196" t="s">
        <v>559</v>
      </c>
    </row>
    <row r="178" spans="1:65" s="2" customFormat="1" ht="16.5" customHeight="1">
      <c r="A178" s="31"/>
      <c r="B178" s="32"/>
      <c r="C178" s="184" t="s">
        <v>342</v>
      </c>
      <c r="D178" s="184" t="s">
        <v>189</v>
      </c>
      <c r="E178" s="185" t="s">
        <v>561</v>
      </c>
      <c r="F178" s="186" t="s">
        <v>562</v>
      </c>
      <c r="G178" s="187" t="s">
        <v>270</v>
      </c>
      <c r="H178" s="188">
        <v>0.002</v>
      </c>
      <c r="I178" s="189"/>
      <c r="J178" s="190">
        <f t="shared" si="30"/>
        <v>0</v>
      </c>
      <c r="K178" s="191"/>
      <c r="L178" s="36"/>
      <c r="M178" s="192" t="s">
        <v>1</v>
      </c>
      <c r="N178" s="193" t="s">
        <v>44</v>
      </c>
      <c r="O178" s="68"/>
      <c r="P178" s="194">
        <f t="shared" si="31"/>
        <v>0</v>
      </c>
      <c r="Q178" s="194">
        <v>0</v>
      </c>
      <c r="R178" s="194">
        <f t="shared" si="32"/>
        <v>0</v>
      </c>
      <c r="S178" s="194">
        <v>0</v>
      </c>
      <c r="T178" s="195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256</v>
      </c>
      <c r="AT178" s="196" t="s">
        <v>189</v>
      </c>
      <c r="AU178" s="196" t="s">
        <v>89</v>
      </c>
      <c r="AY178" s="14" t="s">
        <v>186</v>
      </c>
      <c r="BE178" s="197">
        <f t="shared" si="34"/>
        <v>0</v>
      </c>
      <c r="BF178" s="197">
        <f t="shared" si="35"/>
        <v>0</v>
      </c>
      <c r="BG178" s="197">
        <f t="shared" si="36"/>
        <v>0</v>
      </c>
      <c r="BH178" s="197">
        <f t="shared" si="37"/>
        <v>0</v>
      </c>
      <c r="BI178" s="197">
        <f t="shared" si="38"/>
        <v>0</v>
      </c>
      <c r="BJ178" s="14" t="s">
        <v>87</v>
      </c>
      <c r="BK178" s="197">
        <f t="shared" si="39"/>
        <v>0</v>
      </c>
      <c r="BL178" s="14" t="s">
        <v>256</v>
      </c>
      <c r="BM178" s="196" t="s">
        <v>1148</v>
      </c>
    </row>
    <row r="179" spans="1:65" s="2" customFormat="1" ht="16.5" customHeight="1">
      <c r="A179" s="31"/>
      <c r="B179" s="32"/>
      <c r="C179" s="184" t="s">
        <v>346</v>
      </c>
      <c r="D179" s="184" t="s">
        <v>189</v>
      </c>
      <c r="E179" s="185" t="s">
        <v>565</v>
      </c>
      <c r="F179" s="186" t="s">
        <v>566</v>
      </c>
      <c r="G179" s="187" t="s">
        <v>270</v>
      </c>
      <c r="H179" s="188">
        <v>0.002</v>
      </c>
      <c r="I179" s="189"/>
      <c r="J179" s="190">
        <f t="shared" si="30"/>
        <v>0</v>
      </c>
      <c r="K179" s="191"/>
      <c r="L179" s="36"/>
      <c r="M179" s="192" t="s">
        <v>1</v>
      </c>
      <c r="N179" s="193" t="s">
        <v>44</v>
      </c>
      <c r="O179" s="68"/>
      <c r="P179" s="194">
        <f t="shared" si="31"/>
        <v>0</v>
      </c>
      <c r="Q179" s="194">
        <v>0</v>
      </c>
      <c r="R179" s="194">
        <f t="shared" si="32"/>
        <v>0</v>
      </c>
      <c r="S179" s="194">
        <v>0</v>
      </c>
      <c r="T179" s="195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256</v>
      </c>
      <c r="AT179" s="196" t="s">
        <v>189</v>
      </c>
      <c r="AU179" s="196" t="s">
        <v>89</v>
      </c>
      <c r="AY179" s="14" t="s">
        <v>186</v>
      </c>
      <c r="BE179" s="197">
        <f t="shared" si="34"/>
        <v>0</v>
      </c>
      <c r="BF179" s="197">
        <f t="shared" si="35"/>
        <v>0</v>
      </c>
      <c r="BG179" s="197">
        <f t="shared" si="36"/>
        <v>0</v>
      </c>
      <c r="BH179" s="197">
        <f t="shared" si="37"/>
        <v>0</v>
      </c>
      <c r="BI179" s="197">
        <f t="shared" si="38"/>
        <v>0</v>
      </c>
      <c r="BJ179" s="14" t="s">
        <v>87</v>
      </c>
      <c r="BK179" s="197">
        <f t="shared" si="39"/>
        <v>0</v>
      </c>
      <c r="BL179" s="14" t="s">
        <v>256</v>
      </c>
      <c r="BM179" s="196" t="s">
        <v>1149</v>
      </c>
    </row>
    <row r="180" spans="1:65" s="2" customFormat="1" ht="16.5" customHeight="1">
      <c r="A180" s="31"/>
      <c r="B180" s="32"/>
      <c r="C180" s="184" t="s">
        <v>350</v>
      </c>
      <c r="D180" s="184" t="s">
        <v>189</v>
      </c>
      <c r="E180" s="185" t="s">
        <v>569</v>
      </c>
      <c r="F180" s="186" t="s">
        <v>570</v>
      </c>
      <c r="G180" s="187" t="s">
        <v>270</v>
      </c>
      <c r="H180" s="188">
        <v>0.002</v>
      </c>
      <c r="I180" s="189"/>
      <c r="J180" s="190">
        <f t="shared" si="30"/>
        <v>0</v>
      </c>
      <c r="K180" s="191"/>
      <c r="L180" s="36"/>
      <c r="M180" s="192" t="s">
        <v>1</v>
      </c>
      <c r="N180" s="193" t="s">
        <v>44</v>
      </c>
      <c r="O180" s="68"/>
      <c r="P180" s="194">
        <f t="shared" si="31"/>
        <v>0</v>
      </c>
      <c r="Q180" s="194">
        <v>0</v>
      </c>
      <c r="R180" s="194">
        <f t="shared" si="32"/>
        <v>0</v>
      </c>
      <c r="S180" s="194">
        <v>0</v>
      </c>
      <c r="T180" s="195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256</v>
      </c>
      <c r="AT180" s="196" t="s">
        <v>189</v>
      </c>
      <c r="AU180" s="196" t="s">
        <v>89</v>
      </c>
      <c r="AY180" s="14" t="s">
        <v>186</v>
      </c>
      <c r="BE180" s="197">
        <f t="shared" si="34"/>
        <v>0</v>
      </c>
      <c r="BF180" s="197">
        <f t="shared" si="35"/>
        <v>0</v>
      </c>
      <c r="BG180" s="197">
        <f t="shared" si="36"/>
        <v>0</v>
      </c>
      <c r="BH180" s="197">
        <f t="shared" si="37"/>
        <v>0</v>
      </c>
      <c r="BI180" s="197">
        <f t="shared" si="38"/>
        <v>0</v>
      </c>
      <c r="BJ180" s="14" t="s">
        <v>87</v>
      </c>
      <c r="BK180" s="197">
        <f t="shared" si="39"/>
        <v>0</v>
      </c>
      <c r="BL180" s="14" t="s">
        <v>256</v>
      </c>
      <c r="BM180" s="196" t="s">
        <v>571</v>
      </c>
    </row>
    <row r="181" spans="2:63" s="12" customFormat="1" ht="22.9" customHeight="1">
      <c r="B181" s="168"/>
      <c r="C181" s="169"/>
      <c r="D181" s="170" t="s">
        <v>78</v>
      </c>
      <c r="E181" s="182" t="s">
        <v>572</v>
      </c>
      <c r="F181" s="182" t="s">
        <v>573</v>
      </c>
      <c r="G181" s="169"/>
      <c r="H181" s="169"/>
      <c r="I181" s="172"/>
      <c r="J181" s="183">
        <f>BK181</f>
        <v>0</v>
      </c>
      <c r="K181" s="169"/>
      <c r="L181" s="174"/>
      <c r="M181" s="175"/>
      <c r="N181" s="176"/>
      <c r="O181" s="176"/>
      <c r="P181" s="177">
        <f>SUM(P182:P187)</f>
        <v>0</v>
      </c>
      <c r="Q181" s="176"/>
      <c r="R181" s="177">
        <f>SUM(R182:R187)</f>
        <v>0.0224</v>
      </c>
      <c r="S181" s="176"/>
      <c r="T181" s="178">
        <f>SUM(T182:T187)</f>
        <v>0.057120000000000004</v>
      </c>
      <c r="AR181" s="179" t="s">
        <v>89</v>
      </c>
      <c r="AT181" s="180" t="s">
        <v>78</v>
      </c>
      <c r="AU181" s="180" t="s">
        <v>87</v>
      </c>
      <c r="AY181" s="179" t="s">
        <v>186</v>
      </c>
      <c r="BK181" s="181">
        <f>SUM(BK182:BK187)</f>
        <v>0</v>
      </c>
    </row>
    <row r="182" spans="1:65" s="2" customFormat="1" ht="16.5" customHeight="1">
      <c r="A182" s="31"/>
      <c r="B182" s="32"/>
      <c r="C182" s="184" t="s">
        <v>354</v>
      </c>
      <c r="D182" s="184" t="s">
        <v>189</v>
      </c>
      <c r="E182" s="185" t="s">
        <v>575</v>
      </c>
      <c r="F182" s="186" t="s">
        <v>576</v>
      </c>
      <c r="G182" s="187" t="s">
        <v>197</v>
      </c>
      <c r="H182" s="188">
        <v>2.4</v>
      </c>
      <c r="I182" s="189"/>
      <c r="J182" s="190">
        <f aca="true" t="shared" si="40" ref="J182:J187">ROUND(I182*H182,1)</f>
        <v>0</v>
      </c>
      <c r="K182" s="191"/>
      <c r="L182" s="36"/>
      <c r="M182" s="192" t="s">
        <v>1</v>
      </c>
      <c r="N182" s="193" t="s">
        <v>44</v>
      </c>
      <c r="O182" s="68"/>
      <c r="P182" s="194">
        <f aca="true" t="shared" si="41" ref="P182:P187">O182*H182</f>
        <v>0</v>
      </c>
      <c r="Q182" s="194">
        <v>0</v>
      </c>
      <c r="R182" s="194">
        <f aca="true" t="shared" si="42" ref="R182:R187">Q182*H182</f>
        <v>0</v>
      </c>
      <c r="S182" s="194">
        <v>0.0238</v>
      </c>
      <c r="T182" s="195">
        <f aca="true" t="shared" si="43" ref="T182:T187">S182*H182</f>
        <v>0.057120000000000004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256</v>
      </c>
      <c r="AT182" s="196" t="s">
        <v>189</v>
      </c>
      <c r="AU182" s="196" t="s">
        <v>89</v>
      </c>
      <c r="AY182" s="14" t="s">
        <v>186</v>
      </c>
      <c r="BE182" s="197">
        <f aca="true" t="shared" si="44" ref="BE182:BE187">IF(N182="základní",J182,0)</f>
        <v>0</v>
      </c>
      <c r="BF182" s="197">
        <f aca="true" t="shared" si="45" ref="BF182:BF187">IF(N182="snížená",J182,0)</f>
        <v>0</v>
      </c>
      <c r="BG182" s="197">
        <f aca="true" t="shared" si="46" ref="BG182:BG187">IF(N182="zákl. přenesená",J182,0)</f>
        <v>0</v>
      </c>
      <c r="BH182" s="197">
        <f aca="true" t="shared" si="47" ref="BH182:BH187">IF(N182="sníž. přenesená",J182,0)</f>
        <v>0</v>
      </c>
      <c r="BI182" s="197">
        <f aca="true" t="shared" si="48" ref="BI182:BI187">IF(N182="nulová",J182,0)</f>
        <v>0</v>
      </c>
      <c r="BJ182" s="14" t="s">
        <v>87</v>
      </c>
      <c r="BK182" s="197">
        <f aca="true" t="shared" si="49" ref="BK182:BK187">ROUND(I182*H182,1)</f>
        <v>0</v>
      </c>
      <c r="BL182" s="14" t="s">
        <v>256</v>
      </c>
      <c r="BM182" s="196" t="s">
        <v>577</v>
      </c>
    </row>
    <row r="183" spans="1:65" s="2" customFormat="1" ht="21.75" customHeight="1">
      <c r="A183" s="31"/>
      <c r="B183" s="32"/>
      <c r="C183" s="184" t="s">
        <v>358</v>
      </c>
      <c r="D183" s="184" t="s">
        <v>189</v>
      </c>
      <c r="E183" s="185" t="s">
        <v>1186</v>
      </c>
      <c r="F183" s="186" t="s">
        <v>1187</v>
      </c>
      <c r="G183" s="187" t="s">
        <v>192</v>
      </c>
      <c r="H183" s="188">
        <v>1</v>
      </c>
      <c r="I183" s="189"/>
      <c r="J183" s="190">
        <f t="shared" si="40"/>
        <v>0</v>
      </c>
      <c r="K183" s="191"/>
      <c r="L183" s="36"/>
      <c r="M183" s="192" t="s">
        <v>1</v>
      </c>
      <c r="N183" s="193" t="s">
        <v>44</v>
      </c>
      <c r="O183" s="68"/>
      <c r="P183" s="194">
        <f t="shared" si="41"/>
        <v>0</v>
      </c>
      <c r="Q183" s="194">
        <v>0.0224</v>
      </c>
      <c r="R183" s="194">
        <f t="shared" si="42"/>
        <v>0.0224</v>
      </c>
      <c r="S183" s="194">
        <v>0</v>
      </c>
      <c r="T183" s="195">
        <f t="shared" si="4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256</v>
      </c>
      <c r="AT183" s="196" t="s">
        <v>189</v>
      </c>
      <c r="AU183" s="196" t="s">
        <v>89</v>
      </c>
      <c r="AY183" s="14" t="s">
        <v>186</v>
      </c>
      <c r="BE183" s="197">
        <f t="shared" si="44"/>
        <v>0</v>
      </c>
      <c r="BF183" s="197">
        <f t="shared" si="45"/>
        <v>0</v>
      </c>
      <c r="BG183" s="197">
        <f t="shared" si="46"/>
        <v>0</v>
      </c>
      <c r="BH183" s="197">
        <f t="shared" si="47"/>
        <v>0</v>
      </c>
      <c r="BI183" s="197">
        <f t="shared" si="48"/>
        <v>0</v>
      </c>
      <c r="BJ183" s="14" t="s">
        <v>87</v>
      </c>
      <c r="BK183" s="197">
        <f t="shared" si="49"/>
        <v>0</v>
      </c>
      <c r="BL183" s="14" t="s">
        <v>256</v>
      </c>
      <c r="BM183" s="196" t="s">
        <v>1188</v>
      </c>
    </row>
    <row r="184" spans="1:65" s="2" customFormat="1" ht="16.5" customHeight="1">
      <c r="A184" s="31"/>
      <c r="B184" s="32"/>
      <c r="C184" s="184" t="s">
        <v>364</v>
      </c>
      <c r="D184" s="184" t="s">
        <v>189</v>
      </c>
      <c r="E184" s="185" t="s">
        <v>585</v>
      </c>
      <c r="F184" s="186" t="s">
        <v>586</v>
      </c>
      <c r="G184" s="187" t="s">
        <v>270</v>
      </c>
      <c r="H184" s="188">
        <v>0.012</v>
      </c>
      <c r="I184" s="189"/>
      <c r="J184" s="190">
        <f t="shared" si="40"/>
        <v>0</v>
      </c>
      <c r="K184" s="191"/>
      <c r="L184" s="36"/>
      <c r="M184" s="192" t="s">
        <v>1</v>
      </c>
      <c r="N184" s="193" t="s">
        <v>44</v>
      </c>
      <c r="O184" s="68"/>
      <c r="P184" s="194">
        <f t="shared" si="41"/>
        <v>0</v>
      </c>
      <c r="Q184" s="194">
        <v>0</v>
      </c>
      <c r="R184" s="194">
        <f t="shared" si="42"/>
        <v>0</v>
      </c>
      <c r="S184" s="194">
        <v>0</v>
      </c>
      <c r="T184" s="195">
        <f t="shared" si="4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256</v>
      </c>
      <c r="AT184" s="196" t="s">
        <v>189</v>
      </c>
      <c r="AU184" s="196" t="s">
        <v>89</v>
      </c>
      <c r="AY184" s="14" t="s">
        <v>186</v>
      </c>
      <c r="BE184" s="197">
        <f t="shared" si="44"/>
        <v>0</v>
      </c>
      <c r="BF184" s="197">
        <f t="shared" si="45"/>
        <v>0</v>
      </c>
      <c r="BG184" s="197">
        <f t="shared" si="46"/>
        <v>0</v>
      </c>
      <c r="BH184" s="197">
        <f t="shared" si="47"/>
        <v>0</v>
      </c>
      <c r="BI184" s="197">
        <f t="shared" si="48"/>
        <v>0</v>
      </c>
      <c r="BJ184" s="14" t="s">
        <v>87</v>
      </c>
      <c r="BK184" s="197">
        <f t="shared" si="49"/>
        <v>0</v>
      </c>
      <c r="BL184" s="14" t="s">
        <v>256</v>
      </c>
      <c r="BM184" s="196" t="s">
        <v>587</v>
      </c>
    </row>
    <row r="185" spans="1:65" s="2" customFormat="1" ht="16.5" customHeight="1">
      <c r="A185" s="31"/>
      <c r="B185" s="32"/>
      <c r="C185" s="184" t="s">
        <v>368</v>
      </c>
      <c r="D185" s="184" t="s">
        <v>189</v>
      </c>
      <c r="E185" s="185" t="s">
        <v>589</v>
      </c>
      <c r="F185" s="186" t="s">
        <v>590</v>
      </c>
      <c r="G185" s="187" t="s">
        <v>270</v>
      </c>
      <c r="H185" s="188">
        <v>0.022</v>
      </c>
      <c r="I185" s="189"/>
      <c r="J185" s="190">
        <f t="shared" si="40"/>
        <v>0</v>
      </c>
      <c r="K185" s="191"/>
      <c r="L185" s="36"/>
      <c r="M185" s="192" t="s">
        <v>1</v>
      </c>
      <c r="N185" s="193" t="s">
        <v>44</v>
      </c>
      <c r="O185" s="68"/>
      <c r="P185" s="194">
        <f t="shared" si="41"/>
        <v>0</v>
      </c>
      <c r="Q185" s="194">
        <v>0</v>
      </c>
      <c r="R185" s="194">
        <f t="shared" si="42"/>
        <v>0</v>
      </c>
      <c r="S185" s="194">
        <v>0</v>
      </c>
      <c r="T185" s="195">
        <f t="shared" si="4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256</v>
      </c>
      <c r="AT185" s="196" t="s">
        <v>189</v>
      </c>
      <c r="AU185" s="196" t="s">
        <v>89</v>
      </c>
      <c r="AY185" s="14" t="s">
        <v>186</v>
      </c>
      <c r="BE185" s="197">
        <f t="shared" si="44"/>
        <v>0</v>
      </c>
      <c r="BF185" s="197">
        <f t="shared" si="45"/>
        <v>0</v>
      </c>
      <c r="BG185" s="197">
        <f t="shared" si="46"/>
        <v>0</v>
      </c>
      <c r="BH185" s="197">
        <f t="shared" si="47"/>
        <v>0</v>
      </c>
      <c r="BI185" s="197">
        <f t="shared" si="48"/>
        <v>0</v>
      </c>
      <c r="BJ185" s="14" t="s">
        <v>87</v>
      </c>
      <c r="BK185" s="197">
        <f t="shared" si="49"/>
        <v>0</v>
      </c>
      <c r="BL185" s="14" t="s">
        <v>256</v>
      </c>
      <c r="BM185" s="196" t="s">
        <v>591</v>
      </c>
    </row>
    <row r="186" spans="1:65" s="2" customFormat="1" ht="16.5" customHeight="1">
      <c r="A186" s="31"/>
      <c r="B186" s="32"/>
      <c r="C186" s="184" t="s">
        <v>373</v>
      </c>
      <c r="D186" s="184" t="s">
        <v>189</v>
      </c>
      <c r="E186" s="185" t="s">
        <v>593</v>
      </c>
      <c r="F186" s="186" t="s">
        <v>594</v>
      </c>
      <c r="G186" s="187" t="s">
        <v>270</v>
      </c>
      <c r="H186" s="188">
        <v>0.022</v>
      </c>
      <c r="I186" s="189"/>
      <c r="J186" s="190">
        <f t="shared" si="40"/>
        <v>0</v>
      </c>
      <c r="K186" s="191"/>
      <c r="L186" s="36"/>
      <c r="M186" s="192" t="s">
        <v>1</v>
      </c>
      <c r="N186" s="193" t="s">
        <v>44</v>
      </c>
      <c r="O186" s="68"/>
      <c r="P186" s="194">
        <f t="shared" si="41"/>
        <v>0</v>
      </c>
      <c r="Q186" s="194">
        <v>0</v>
      </c>
      <c r="R186" s="194">
        <f t="shared" si="42"/>
        <v>0</v>
      </c>
      <c r="S186" s="194">
        <v>0</v>
      </c>
      <c r="T186" s="195">
        <f t="shared" si="4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256</v>
      </c>
      <c r="AT186" s="196" t="s">
        <v>189</v>
      </c>
      <c r="AU186" s="196" t="s">
        <v>89</v>
      </c>
      <c r="AY186" s="14" t="s">
        <v>186</v>
      </c>
      <c r="BE186" s="197">
        <f t="shared" si="44"/>
        <v>0</v>
      </c>
      <c r="BF186" s="197">
        <f t="shared" si="45"/>
        <v>0</v>
      </c>
      <c r="BG186" s="197">
        <f t="shared" si="46"/>
        <v>0</v>
      </c>
      <c r="BH186" s="197">
        <f t="shared" si="47"/>
        <v>0</v>
      </c>
      <c r="BI186" s="197">
        <f t="shared" si="48"/>
        <v>0</v>
      </c>
      <c r="BJ186" s="14" t="s">
        <v>87</v>
      </c>
      <c r="BK186" s="197">
        <f t="shared" si="49"/>
        <v>0</v>
      </c>
      <c r="BL186" s="14" t="s">
        <v>256</v>
      </c>
      <c r="BM186" s="196" t="s">
        <v>595</v>
      </c>
    </row>
    <row r="187" spans="1:65" s="2" customFormat="1" ht="16.5" customHeight="1">
      <c r="A187" s="31"/>
      <c r="B187" s="32"/>
      <c r="C187" s="184" t="s">
        <v>377</v>
      </c>
      <c r="D187" s="184" t="s">
        <v>189</v>
      </c>
      <c r="E187" s="185" t="s">
        <v>597</v>
      </c>
      <c r="F187" s="186" t="s">
        <v>598</v>
      </c>
      <c r="G187" s="187" t="s">
        <v>270</v>
      </c>
      <c r="H187" s="188">
        <v>0.022</v>
      </c>
      <c r="I187" s="189"/>
      <c r="J187" s="190">
        <f t="shared" si="40"/>
        <v>0</v>
      </c>
      <c r="K187" s="191"/>
      <c r="L187" s="36"/>
      <c r="M187" s="192" t="s">
        <v>1</v>
      </c>
      <c r="N187" s="193" t="s">
        <v>44</v>
      </c>
      <c r="O187" s="68"/>
      <c r="P187" s="194">
        <f t="shared" si="41"/>
        <v>0</v>
      </c>
      <c r="Q187" s="194">
        <v>0</v>
      </c>
      <c r="R187" s="194">
        <f t="shared" si="42"/>
        <v>0</v>
      </c>
      <c r="S187" s="194">
        <v>0</v>
      </c>
      <c r="T187" s="195">
        <f t="shared" si="4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256</v>
      </c>
      <c r="AT187" s="196" t="s">
        <v>189</v>
      </c>
      <c r="AU187" s="196" t="s">
        <v>89</v>
      </c>
      <c r="AY187" s="14" t="s">
        <v>186</v>
      </c>
      <c r="BE187" s="197">
        <f t="shared" si="44"/>
        <v>0</v>
      </c>
      <c r="BF187" s="197">
        <f t="shared" si="45"/>
        <v>0</v>
      </c>
      <c r="BG187" s="197">
        <f t="shared" si="46"/>
        <v>0</v>
      </c>
      <c r="BH187" s="197">
        <f t="shared" si="47"/>
        <v>0</v>
      </c>
      <c r="BI187" s="197">
        <f t="shared" si="48"/>
        <v>0</v>
      </c>
      <c r="BJ187" s="14" t="s">
        <v>87</v>
      </c>
      <c r="BK187" s="197">
        <f t="shared" si="49"/>
        <v>0</v>
      </c>
      <c r="BL187" s="14" t="s">
        <v>256</v>
      </c>
      <c r="BM187" s="196" t="s">
        <v>599</v>
      </c>
    </row>
    <row r="188" spans="2:63" s="12" customFormat="1" ht="22.9" customHeight="1">
      <c r="B188" s="168"/>
      <c r="C188" s="169"/>
      <c r="D188" s="170" t="s">
        <v>78</v>
      </c>
      <c r="E188" s="182" t="s">
        <v>600</v>
      </c>
      <c r="F188" s="182" t="s">
        <v>601</v>
      </c>
      <c r="G188" s="169"/>
      <c r="H188" s="169"/>
      <c r="I188" s="172"/>
      <c r="J188" s="183">
        <f>BK188</f>
        <v>0</v>
      </c>
      <c r="K188" s="169"/>
      <c r="L188" s="174"/>
      <c r="M188" s="175"/>
      <c r="N188" s="176"/>
      <c r="O188" s="176"/>
      <c r="P188" s="177">
        <f>SUM(P189:P192)</f>
        <v>0</v>
      </c>
      <c r="Q188" s="176"/>
      <c r="R188" s="177">
        <f>SUM(R189:R192)</f>
        <v>0</v>
      </c>
      <c r="S188" s="176"/>
      <c r="T188" s="178">
        <f>SUM(T189:T192)</f>
        <v>0.056996</v>
      </c>
      <c r="AR188" s="179" t="s">
        <v>89</v>
      </c>
      <c r="AT188" s="180" t="s">
        <v>78</v>
      </c>
      <c r="AU188" s="180" t="s">
        <v>87</v>
      </c>
      <c r="AY188" s="179" t="s">
        <v>186</v>
      </c>
      <c r="BK188" s="181">
        <f>SUM(BK189:BK192)</f>
        <v>0</v>
      </c>
    </row>
    <row r="189" spans="1:65" s="2" customFormat="1" ht="16.5" customHeight="1">
      <c r="A189" s="31"/>
      <c r="B189" s="32"/>
      <c r="C189" s="184" t="s">
        <v>381</v>
      </c>
      <c r="D189" s="184" t="s">
        <v>189</v>
      </c>
      <c r="E189" s="185" t="s">
        <v>603</v>
      </c>
      <c r="F189" s="186" t="s">
        <v>604</v>
      </c>
      <c r="G189" s="187" t="s">
        <v>308</v>
      </c>
      <c r="H189" s="188">
        <v>26</v>
      </c>
      <c r="I189" s="189"/>
      <c r="J189" s="190">
        <f>ROUND(I189*H189,1)</f>
        <v>0</v>
      </c>
      <c r="K189" s="191"/>
      <c r="L189" s="36"/>
      <c r="M189" s="192" t="s">
        <v>1</v>
      </c>
      <c r="N189" s="193" t="s">
        <v>44</v>
      </c>
      <c r="O189" s="68"/>
      <c r="P189" s="194">
        <f>O189*H189</f>
        <v>0</v>
      </c>
      <c r="Q189" s="194">
        <v>0</v>
      </c>
      <c r="R189" s="194">
        <f>Q189*H189</f>
        <v>0</v>
      </c>
      <c r="S189" s="194">
        <v>0.00215</v>
      </c>
      <c r="T189" s="195">
        <f>S189*H189</f>
        <v>0.0559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256</v>
      </c>
      <c r="AT189" s="196" t="s">
        <v>189</v>
      </c>
      <c r="AU189" s="196" t="s">
        <v>89</v>
      </c>
      <c r="AY189" s="14" t="s">
        <v>186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4" t="s">
        <v>87</v>
      </c>
      <c r="BK189" s="197">
        <f>ROUND(I189*H189,1)</f>
        <v>0</v>
      </c>
      <c r="BL189" s="14" t="s">
        <v>256</v>
      </c>
      <c r="BM189" s="196" t="s">
        <v>605</v>
      </c>
    </row>
    <row r="190" spans="1:65" s="2" customFormat="1" ht="21.75" customHeight="1">
      <c r="A190" s="31"/>
      <c r="B190" s="32"/>
      <c r="C190" s="184" t="s">
        <v>385</v>
      </c>
      <c r="D190" s="184" t="s">
        <v>189</v>
      </c>
      <c r="E190" s="185" t="s">
        <v>607</v>
      </c>
      <c r="F190" s="186" t="s">
        <v>608</v>
      </c>
      <c r="G190" s="187" t="s">
        <v>192</v>
      </c>
      <c r="H190" s="188">
        <v>1</v>
      </c>
      <c r="I190" s="189"/>
      <c r="J190" s="190">
        <f>ROUND(I190*H190,1)</f>
        <v>0</v>
      </c>
      <c r="K190" s="191"/>
      <c r="L190" s="36"/>
      <c r="M190" s="192" t="s">
        <v>1</v>
      </c>
      <c r="N190" s="193" t="s">
        <v>44</v>
      </c>
      <c r="O190" s="68"/>
      <c r="P190" s="194">
        <f>O190*H190</f>
        <v>0</v>
      </c>
      <c r="Q190" s="194">
        <v>0</v>
      </c>
      <c r="R190" s="194">
        <f>Q190*H190</f>
        <v>0</v>
      </c>
      <c r="S190" s="194">
        <v>4.8E-05</v>
      </c>
      <c r="T190" s="195">
        <f>S190*H190</f>
        <v>4.8E-05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256</v>
      </c>
      <c r="AT190" s="196" t="s">
        <v>189</v>
      </c>
      <c r="AU190" s="196" t="s">
        <v>89</v>
      </c>
      <c r="AY190" s="14" t="s">
        <v>186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4" t="s">
        <v>87</v>
      </c>
      <c r="BK190" s="197">
        <f>ROUND(I190*H190,1)</f>
        <v>0</v>
      </c>
      <c r="BL190" s="14" t="s">
        <v>256</v>
      </c>
      <c r="BM190" s="196" t="s">
        <v>609</v>
      </c>
    </row>
    <row r="191" spans="1:65" s="2" customFormat="1" ht="24.2" customHeight="1">
      <c r="A191" s="31"/>
      <c r="B191" s="32"/>
      <c r="C191" s="184" t="s">
        <v>389</v>
      </c>
      <c r="D191" s="184" t="s">
        <v>189</v>
      </c>
      <c r="E191" s="185" t="s">
        <v>611</v>
      </c>
      <c r="F191" s="186" t="s">
        <v>612</v>
      </c>
      <c r="G191" s="187" t="s">
        <v>192</v>
      </c>
      <c r="H191" s="188">
        <v>1</v>
      </c>
      <c r="I191" s="189"/>
      <c r="J191" s="190">
        <f>ROUND(I191*H191,1)</f>
        <v>0</v>
      </c>
      <c r="K191" s="191"/>
      <c r="L191" s="36"/>
      <c r="M191" s="192" t="s">
        <v>1</v>
      </c>
      <c r="N191" s="193" t="s">
        <v>44</v>
      </c>
      <c r="O191" s="68"/>
      <c r="P191" s="194">
        <f>O191*H191</f>
        <v>0</v>
      </c>
      <c r="Q191" s="194">
        <v>0</v>
      </c>
      <c r="R191" s="194">
        <f>Q191*H191</f>
        <v>0</v>
      </c>
      <c r="S191" s="194">
        <v>4.8E-05</v>
      </c>
      <c r="T191" s="195">
        <f>S191*H191</f>
        <v>4.8E-05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256</v>
      </c>
      <c r="AT191" s="196" t="s">
        <v>189</v>
      </c>
      <c r="AU191" s="196" t="s">
        <v>89</v>
      </c>
      <c r="AY191" s="14" t="s">
        <v>186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4" t="s">
        <v>87</v>
      </c>
      <c r="BK191" s="197">
        <f>ROUND(I191*H191,1)</f>
        <v>0</v>
      </c>
      <c r="BL191" s="14" t="s">
        <v>256</v>
      </c>
      <c r="BM191" s="196" t="s">
        <v>613</v>
      </c>
    </row>
    <row r="192" spans="1:65" s="2" customFormat="1" ht="21.75" customHeight="1">
      <c r="A192" s="31"/>
      <c r="B192" s="32"/>
      <c r="C192" s="184" t="s">
        <v>393</v>
      </c>
      <c r="D192" s="184" t="s">
        <v>189</v>
      </c>
      <c r="E192" s="185" t="s">
        <v>615</v>
      </c>
      <c r="F192" s="186" t="s">
        <v>616</v>
      </c>
      <c r="G192" s="187" t="s">
        <v>192</v>
      </c>
      <c r="H192" s="188">
        <v>1</v>
      </c>
      <c r="I192" s="189"/>
      <c r="J192" s="190">
        <f>ROUND(I192*H192,1)</f>
        <v>0</v>
      </c>
      <c r="K192" s="191"/>
      <c r="L192" s="36"/>
      <c r="M192" s="192" t="s">
        <v>1</v>
      </c>
      <c r="N192" s="193" t="s">
        <v>44</v>
      </c>
      <c r="O192" s="68"/>
      <c r="P192" s="194">
        <f>O192*H192</f>
        <v>0</v>
      </c>
      <c r="Q192" s="194">
        <v>0</v>
      </c>
      <c r="R192" s="194">
        <f>Q192*H192</f>
        <v>0</v>
      </c>
      <c r="S192" s="194">
        <v>0.001</v>
      </c>
      <c r="T192" s="195">
        <f>S192*H192</f>
        <v>0.001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256</v>
      </c>
      <c r="AT192" s="196" t="s">
        <v>189</v>
      </c>
      <c r="AU192" s="196" t="s">
        <v>89</v>
      </c>
      <c r="AY192" s="14" t="s">
        <v>186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4" t="s">
        <v>87</v>
      </c>
      <c r="BK192" s="197">
        <f>ROUND(I192*H192,1)</f>
        <v>0</v>
      </c>
      <c r="BL192" s="14" t="s">
        <v>256</v>
      </c>
      <c r="BM192" s="196" t="s">
        <v>617</v>
      </c>
    </row>
    <row r="193" spans="2:63" s="12" customFormat="1" ht="22.9" customHeight="1">
      <c r="B193" s="168"/>
      <c r="C193" s="169"/>
      <c r="D193" s="170" t="s">
        <v>78</v>
      </c>
      <c r="E193" s="182" t="s">
        <v>985</v>
      </c>
      <c r="F193" s="182" t="s">
        <v>986</v>
      </c>
      <c r="G193" s="169"/>
      <c r="H193" s="169"/>
      <c r="I193" s="172"/>
      <c r="J193" s="183">
        <f>BK193</f>
        <v>0</v>
      </c>
      <c r="K193" s="169"/>
      <c r="L193" s="174"/>
      <c r="M193" s="175"/>
      <c r="N193" s="176"/>
      <c r="O193" s="176"/>
      <c r="P193" s="177">
        <f>SUM(P194:P195)</f>
        <v>0</v>
      </c>
      <c r="Q193" s="176"/>
      <c r="R193" s="177">
        <f>SUM(R194:R195)</f>
        <v>0</v>
      </c>
      <c r="S193" s="176"/>
      <c r="T193" s="178">
        <f>SUM(T194:T195)</f>
        <v>0</v>
      </c>
      <c r="AR193" s="179" t="s">
        <v>89</v>
      </c>
      <c r="AT193" s="180" t="s">
        <v>78</v>
      </c>
      <c r="AU193" s="180" t="s">
        <v>87</v>
      </c>
      <c r="AY193" s="179" t="s">
        <v>186</v>
      </c>
      <c r="BK193" s="181">
        <f>SUM(BK194:BK195)</f>
        <v>0</v>
      </c>
    </row>
    <row r="194" spans="1:65" s="2" customFormat="1" ht="16.5" customHeight="1">
      <c r="A194" s="31"/>
      <c r="B194" s="32"/>
      <c r="C194" s="184" t="s">
        <v>397</v>
      </c>
      <c r="D194" s="184" t="s">
        <v>189</v>
      </c>
      <c r="E194" s="185" t="s">
        <v>987</v>
      </c>
      <c r="F194" s="186" t="s">
        <v>1189</v>
      </c>
      <c r="G194" s="187" t="s">
        <v>192</v>
      </c>
      <c r="H194" s="188">
        <v>1</v>
      </c>
      <c r="I194" s="189"/>
      <c r="J194" s="190">
        <f>ROUND(I194*H194,1)</f>
        <v>0</v>
      </c>
      <c r="K194" s="191"/>
      <c r="L194" s="36"/>
      <c r="M194" s="192" t="s">
        <v>1</v>
      </c>
      <c r="N194" s="193" t="s">
        <v>44</v>
      </c>
      <c r="O194" s="68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256</v>
      </c>
      <c r="AT194" s="196" t="s">
        <v>189</v>
      </c>
      <c r="AU194" s="196" t="s">
        <v>89</v>
      </c>
      <c r="AY194" s="14" t="s">
        <v>186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4" t="s">
        <v>87</v>
      </c>
      <c r="BK194" s="197">
        <f>ROUND(I194*H194,1)</f>
        <v>0</v>
      </c>
      <c r="BL194" s="14" t="s">
        <v>256</v>
      </c>
      <c r="BM194" s="196" t="s">
        <v>1190</v>
      </c>
    </row>
    <row r="195" spans="1:47" s="2" customFormat="1" ht="29.25">
      <c r="A195" s="31"/>
      <c r="B195" s="32"/>
      <c r="C195" s="33"/>
      <c r="D195" s="198" t="s">
        <v>206</v>
      </c>
      <c r="E195" s="33"/>
      <c r="F195" s="199" t="s">
        <v>1191</v>
      </c>
      <c r="G195" s="33"/>
      <c r="H195" s="33"/>
      <c r="I195" s="200"/>
      <c r="J195" s="33"/>
      <c r="K195" s="33"/>
      <c r="L195" s="36"/>
      <c r="M195" s="201"/>
      <c r="N195" s="202"/>
      <c r="O195" s="68"/>
      <c r="P195" s="68"/>
      <c r="Q195" s="68"/>
      <c r="R195" s="68"/>
      <c r="S195" s="68"/>
      <c r="T195" s="69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4" t="s">
        <v>206</v>
      </c>
      <c r="AU195" s="14" t="s">
        <v>89</v>
      </c>
    </row>
    <row r="196" spans="2:63" s="12" customFormat="1" ht="22.9" customHeight="1">
      <c r="B196" s="168"/>
      <c r="C196" s="169"/>
      <c r="D196" s="170" t="s">
        <v>78</v>
      </c>
      <c r="E196" s="182" t="s">
        <v>627</v>
      </c>
      <c r="F196" s="182" t="s">
        <v>628</v>
      </c>
      <c r="G196" s="169"/>
      <c r="H196" s="169"/>
      <c r="I196" s="172"/>
      <c r="J196" s="183">
        <f>BK196</f>
        <v>0</v>
      </c>
      <c r="K196" s="169"/>
      <c r="L196" s="174"/>
      <c r="M196" s="175"/>
      <c r="N196" s="176"/>
      <c r="O196" s="176"/>
      <c r="P196" s="177">
        <f>SUM(P197:P199)</f>
        <v>0</v>
      </c>
      <c r="Q196" s="176"/>
      <c r="R196" s="177">
        <f>SUM(R197:R199)</f>
        <v>0</v>
      </c>
      <c r="S196" s="176"/>
      <c r="T196" s="178">
        <f>SUM(T197:T199)</f>
        <v>0.0258</v>
      </c>
      <c r="AR196" s="179" t="s">
        <v>89</v>
      </c>
      <c r="AT196" s="180" t="s">
        <v>78</v>
      </c>
      <c r="AU196" s="180" t="s">
        <v>87</v>
      </c>
      <c r="AY196" s="179" t="s">
        <v>186</v>
      </c>
      <c r="BK196" s="181">
        <f>SUM(BK197:BK199)</f>
        <v>0</v>
      </c>
    </row>
    <row r="197" spans="1:65" s="2" customFormat="1" ht="16.5" customHeight="1">
      <c r="A197" s="31"/>
      <c r="B197" s="32"/>
      <c r="C197" s="184" t="s">
        <v>401</v>
      </c>
      <c r="D197" s="184" t="s">
        <v>189</v>
      </c>
      <c r="E197" s="185" t="s">
        <v>634</v>
      </c>
      <c r="F197" s="186" t="s">
        <v>635</v>
      </c>
      <c r="G197" s="187" t="s">
        <v>192</v>
      </c>
      <c r="H197" s="188">
        <v>1</v>
      </c>
      <c r="I197" s="189"/>
      <c r="J197" s="190">
        <f>ROUND(I197*H197,1)</f>
        <v>0</v>
      </c>
      <c r="K197" s="191"/>
      <c r="L197" s="36"/>
      <c r="M197" s="192" t="s">
        <v>1</v>
      </c>
      <c r="N197" s="193" t="s">
        <v>44</v>
      </c>
      <c r="O197" s="68"/>
      <c r="P197" s="194">
        <f>O197*H197</f>
        <v>0</v>
      </c>
      <c r="Q197" s="194">
        <v>0</v>
      </c>
      <c r="R197" s="194">
        <f>Q197*H197</f>
        <v>0</v>
      </c>
      <c r="S197" s="194">
        <v>0.024</v>
      </c>
      <c r="T197" s="195">
        <f>S197*H197</f>
        <v>0.024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256</v>
      </c>
      <c r="AT197" s="196" t="s">
        <v>189</v>
      </c>
      <c r="AU197" s="196" t="s">
        <v>89</v>
      </c>
      <c r="AY197" s="14" t="s">
        <v>186</v>
      </c>
      <c r="BE197" s="197">
        <f>IF(N197="základní",J197,0)</f>
        <v>0</v>
      </c>
      <c r="BF197" s="197">
        <f>IF(N197="snížená",J197,0)</f>
        <v>0</v>
      </c>
      <c r="BG197" s="197">
        <f>IF(N197="zákl. přenesená",J197,0)</f>
        <v>0</v>
      </c>
      <c r="BH197" s="197">
        <f>IF(N197="sníž. přenesená",J197,0)</f>
        <v>0</v>
      </c>
      <c r="BI197" s="197">
        <f>IF(N197="nulová",J197,0)</f>
        <v>0</v>
      </c>
      <c r="BJ197" s="14" t="s">
        <v>87</v>
      </c>
      <c r="BK197" s="197">
        <f>ROUND(I197*H197,1)</f>
        <v>0</v>
      </c>
      <c r="BL197" s="14" t="s">
        <v>256</v>
      </c>
      <c r="BM197" s="196" t="s">
        <v>636</v>
      </c>
    </row>
    <row r="198" spans="1:65" s="2" customFormat="1" ht="24.2" customHeight="1">
      <c r="A198" s="31"/>
      <c r="B198" s="32"/>
      <c r="C198" s="184" t="s">
        <v>405</v>
      </c>
      <c r="D198" s="184" t="s">
        <v>189</v>
      </c>
      <c r="E198" s="185" t="s">
        <v>638</v>
      </c>
      <c r="F198" s="186" t="s">
        <v>1158</v>
      </c>
      <c r="G198" s="187" t="s">
        <v>624</v>
      </c>
      <c r="H198" s="188">
        <v>1</v>
      </c>
      <c r="I198" s="189"/>
      <c r="J198" s="190">
        <f>ROUND(I198*H198,1)</f>
        <v>0</v>
      </c>
      <c r="K198" s="191"/>
      <c r="L198" s="36"/>
      <c r="M198" s="192" t="s">
        <v>1</v>
      </c>
      <c r="N198" s="193" t="s">
        <v>44</v>
      </c>
      <c r="O198" s="68"/>
      <c r="P198" s="194">
        <f>O198*H198</f>
        <v>0</v>
      </c>
      <c r="Q198" s="194">
        <v>0</v>
      </c>
      <c r="R198" s="194">
        <f>Q198*H198</f>
        <v>0</v>
      </c>
      <c r="S198" s="194">
        <v>0.0018</v>
      </c>
      <c r="T198" s="195">
        <f>S198*H198</f>
        <v>0.0018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256</v>
      </c>
      <c r="AT198" s="196" t="s">
        <v>189</v>
      </c>
      <c r="AU198" s="196" t="s">
        <v>89</v>
      </c>
      <c r="AY198" s="14" t="s">
        <v>186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4" t="s">
        <v>87</v>
      </c>
      <c r="BK198" s="197">
        <f>ROUND(I198*H198,1)</f>
        <v>0</v>
      </c>
      <c r="BL198" s="14" t="s">
        <v>256</v>
      </c>
      <c r="BM198" s="196" t="s">
        <v>640</v>
      </c>
    </row>
    <row r="199" spans="1:47" s="2" customFormat="1" ht="29.25">
      <c r="A199" s="31"/>
      <c r="B199" s="32"/>
      <c r="C199" s="33"/>
      <c r="D199" s="198" t="s">
        <v>206</v>
      </c>
      <c r="E199" s="33"/>
      <c r="F199" s="199" t="s">
        <v>1192</v>
      </c>
      <c r="G199" s="33"/>
      <c r="H199" s="33"/>
      <c r="I199" s="200"/>
      <c r="J199" s="33"/>
      <c r="K199" s="33"/>
      <c r="L199" s="36"/>
      <c r="M199" s="201"/>
      <c r="N199" s="202"/>
      <c r="O199" s="68"/>
      <c r="P199" s="68"/>
      <c r="Q199" s="68"/>
      <c r="R199" s="68"/>
      <c r="S199" s="68"/>
      <c r="T199" s="69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4" t="s">
        <v>206</v>
      </c>
      <c r="AU199" s="14" t="s">
        <v>89</v>
      </c>
    </row>
    <row r="200" spans="2:63" s="12" customFormat="1" ht="22.9" customHeight="1">
      <c r="B200" s="168"/>
      <c r="C200" s="169"/>
      <c r="D200" s="170" t="s">
        <v>78</v>
      </c>
      <c r="E200" s="182" t="s">
        <v>997</v>
      </c>
      <c r="F200" s="182" t="s">
        <v>998</v>
      </c>
      <c r="G200" s="169"/>
      <c r="H200" s="169"/>
      <c r="I200" s="172"/>
      <c r="J200" s="183">
        <f>BK200</f>
        <v>0</v>
      </c>
      <c r="K200" s="169"/>
      <c r="L200" s="174"/>
      <c r="M200" s="175"/>
      <c r="N200" s="176"/>
      <c r="O200" s="176"/>
      <c r="P200" s="177">
        <f>SUM(P201:P213)</f>
        <v>0</v>
      </c>
      <c r="Q200" s="176"/>
      <c r="R200" s="177">
        <f>SUM(R201:R213)</f>
        <v>0.29091799999999995</v>
      </c>
      <c r="S200" s="176"/>
      <c r="T200" s="178">
        <f>SUM(T201:T213)</f>
        <v>0</v>
      </c>
      <c r="AR200" s="179" t="s">
        <v>89</v>
      </c>
      <c r="AT200" s="180" t="s">
        <v>78</v>
      </c>
      <c r="AU200" s="180" t="s">
        <v>87</v>
      </c>
      <c r="AY200" s="179" t="s">
        <v>186</v>
      </c>
      <c r="BK200" s="181">
        <f>SUM(BK201:BK213)</f>
        <v>0</v>
      </c>
    </row>
    <row r="201" spans="1:65" s="2" customFormat="1" ht="16.5" customHeight="1">
      <c r="A201" s="31"/>
      <c r="B201" s="32"/>
      <c r="C201" s="184" t="s">
        <v>409</v>
      </c>
      <c r="D201" s="184" t="s">
        <v>189</v>
      </c>
      <c r="E201" s="185" t="s">
        <v>999</v>
      </c>
      <c r="F201" s="186" t="s">
        <v>1000</v>
      </c>
      <c r="G201" s="187" t="s">
        <v>197</v>
      </c>
      <c r="H201" s="188">
        <v>7.35</v>
      </c>
      <c r="I201" s="189"/>
      <c r="J201" s="190">
        <f aca="true" t="shared" si="50" ref="J201:J206">ROUND(I201*H201,1)</f>
        <v>0</v>
      </c>
      <c r="K201" s="191"/>
      <c r="L201" s="36"/>
      <c r="M201" s="192" t="s">
        <v>1</v>
      </c>
      <c r="N201" s="193" t="s">
        <v>44</v>
      </c>
      <c r="O201" s="68"/>
      <c r="P201" s="194">
        <f aca="true" t="shared" si="51" ref="P201:P206">O201*H201</f>
        <v>0</v>
      </c>
      <c r="Q201" s="194">
        <v>0</v>
      </c>
      <c r="R201" s="194">
        <f aca="true" t="shared" si="52" ref="R201:R206">Q201*H201</f>
        <v>0</v>
      </c>
      <c r="S201" s="194">
        <v>0</v>
      </c>
      <c r="T201" s="195">
        <f aca="true" t="shared" si="53" ref="T201:T206"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256</v>
      </c>
      <c r="AT201" s="196" t="s">
        <v>189</v>
      </c>
      <c r="AU201" s="196" t="s">
        <v>89</v>
      </c>
      <c r="AY201" s="14" t="s">
        <v>186</v>
      </c>
      <c r="BE201" s="197">
        <f aca="true" t="shared" si="54" ref="BE201:BE206">IF(N201="základní",J201,0)</f>
        <v>0</v>
      </c>
      <c r="BF201" s="197">
        <f aca="true" t="shared" si="55" ref="BF201:BF206">IF(N201="snížená",J201,0)</f>
        <v>0</v>
      </c>
      <c r="BG201" s="197">
        <f aca="true" t="shared" si="56" ref="BG201:BG206">IF(N201="zákl. přenesená",J201,0)</f>
        <v>0</v>
      </c>
      <c r="BH201" s="197">
        <f aca="true" t="shared" si="57" ref="BH201:BH206">IF(N201="sníž. přenesená",J201,0)</f>
        <v>0</v>
      </c>
      <c r="BI201" s="197">
        <f aca="true" t="shared" si="58" ref="BI201:BI206">IF(N201="nulová",J201,0)</f>
        <v>0</v>
      </c>
      <c r="BJ201" s="14" t="s">
        <v>87</v>
      </c>
      <c r="BK201" s="197">
        <f aca="true" t="shared" si="59" ref="BK201:BK206">ROUND(I201*H201,1)</f>
        <v>0</v>
      </c>
      <c r="BL201" s="14" t="s">
        <v>256</v>
      </c>
      <c r="BM201" s="196" t="s">
        <v>1193</v>
      </c>
    </row>
    <row r="202" spans="1:65" s="2" customFormat="1" ht="16.5" customHeight="1">
      <c r="A202" s="31"/>
      <c r="B202" s="32"/>
      <c r="C202" s="184" t="s">
        <v>413</v>
      </c>
      <c r="D202" s="184" t="s">
        <v>189</v>
      </c>
      <c r="E202" s="185" t="s">
        <v>1002</v>
      </c>
      <c r="F202" s="186" t="s">
        <v>1003</v>
      </c>
      <c r="G202" s="187" t="s">
        <v>197</v>
      </c>
      <c r="H202" s="188">
        <v>7.35</v>
      </c>
      <c r="I202" s="189"/>
      <c r="J202" s="190">
        <f t="shared" si="50"/>
        <v>0</v>
      </c>
      <c r="K202" s="191"/>
      <c r="L202" s="36"/>
      <c r="M202" s="192" t="s">
        <v>1</v>
      </c>
      <c r="N202" s="193" t="s">
        <v>44</v>
      </c>
      <c r="O202" s="68"/>
      <c r="P202" s="194">
        <f t="shared" si="51"/>
        <v>0</v>
      </c>
      <c r="Q202" s="194">
        <v>0.0003</v>
      </c>
      <c r="R202" s="194">
        <f t="shared" si="52"/>
        <v>0.0022049999999999995</v>
      </c>
      <c r="S202" s="194">
        <v>0</v>
      </c>
      <c r="T202" s="195">
        <f t="shared" si="5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256</v>
      </c>
      <c r="AT202" s="196" t="s">
        <v>189</v>
      </c>
      <c r="AU202" s="196" t="s">
        <v>89</v>
      </c>
      <c r="AY202" s="14" t="s">
        <v>186</v>
      </c>
      <c r="BE202" s="197">
        <f t="shared" si="54"/>
        <v>0</v>
      </c>
      <c r="BF202" s="197">
        <f t="shared" si="55"/>
        <v>0</v>
      </c>
      <c r="BG202" s="197">
        <f t="shared" si="56"/>
        <v>0</v>
      </c>
      <c r="BH202" s="197">
        <f t="shared" si="57"/>
        <v>0</v>
      </c>
      <c r="BI202" s="197">
        <f t="shared" si="58"/>
        <v>0</v>
      </c>
      <c r="BJ202" s="14" t="s">
        <v>87</v>
      </c>
      <c r="BK202" s="197">
        <f t="shared" si="59"/>
        <v>0</v>
      </c>
      <c r="BL202" s="14" t="s">
        <v>256</v>
      </c>
      <c r="BM202" s="196" t="s">
        <v>1194</v>
      </c>
    </row>
    <row r="203" spans="1:65" s="2" customFormat="1" ht="16.5" customHeight="1">
      <c r="A203" s="31"/>
      <c r="B203" s="32"/>
      <c r="C203" s="184" t="s">
        <v>417</v>
      </c>
      <c r="D203" s="184" t="s">
        <v>189</v>
      </c>
      <c r="E203" s="185" t="s">
        <v>1005</v>
      </c>
      <c r="F203" s="186" t="s">
        <v>1006</v>
      </c>
      <c r="G203" s="187" t="s">
        <v>197</v>
      </c>
      <c r="H203" s="188">
        <v>7.35</v>
      </c>
      <c r="I203" s="189"/>
      <c r="J203" s="190">
        <f t="shared" si="50"/>
        <v>0</v>
      </c>
      <c r="K203" s="191"/>
      <c r="L203" s="36"/>
      <c r="M203" s="192" t="s">
        <v>1</v>
      </c>
      <c r="N203" s="193" t="s">
        <v>44</v>
      </c>
      <c r="O203" s="68"/>
      <c r="P203" s="194">
        <f t="shared" si="51"/>
        <v>0</v>
      </c>
      <c r="Q203" s="194">
        <v>0.0075</v>
      </c>
      <c r="R203" s="194">
        <f t="shared" si="52"/>
        <v>0.05512499999999999</v>
      </c>
      <c r="S203" s="194">
        <v>0</v>
      </c>
      <c r="T203" s="195">
        <f t="shared" si="5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256</v>
      </c>
      <c r="AT203" s="196" t="s">
        <v>189</v>
      </c>
      <c r="AU203" s="196" t="s">
        <v>89</v>
      </c>
      <c r="AY203" s="14" t="s">
        <v>186</v>
      </c>
      <c r="BE203" s="197">
        <f t="shared" si="54"/>
        <v>0</v>
      </c>
      <c r="BF203" s="197">
        <f t="shared" si="55"/>
        <v>0</v>
      </c>
      <c r="BG203" s="197">
        <f t="shared" si="56"/>
        <v>0</v>
      </c>
      <c r="BH203" s="197">
        <f t="shared" si="57"/>
        <v>0</v>
      </c>
      <c r="BI203" s="197">
        <f t="shared" si="58"/>
        <v>0</v>
      </c>
      <c r="BJ203" s="14" t="s">
        <v>87</v>
      </c>
      <c r="BK203" s="197">
        <f t="shared" si="59"/>
        <v>0</v>
      </c>
      <c r="BL203" s="14" t="s">
        <v>256</v>
      </c>
      <c r="BM203" s="196" t="s">
        <v>1195</v>
      </c>
    </row>
    <row r="204" spans="1:65" s="2" customFormat="1" ht="16.5" customHeight="1">
      <c r="A204" s="31"/>
      <c r="B204" s="32"/>
      <c r="C204" s="184" t="s">
        <v>421</v>
      </c>
      <c r="D204" s="184" t="s">
        <v>189</v>
      </c>
      <c r="E204" s="185" t="s">
        <v>1008</v>
      </c>
      <c r="F204" s="186" t="s">
        <v>1009</v>
      </c>
      <c r="G204" s="187" t="s">
        <v>308</v>
      </c>
      <c r="H204" s="188">
        <v>10.8</v>
      </c>
      <c r="I204" s="189"/>
      <c r="J204" s="190">
        <f t="shared" si="50"/>
        <v>0</v>
      </c>
      <c r="K204" s="191"/>
      <c r="L204" s="36"/>
      <c r="M204" s="192" t="s">
        <v>1</v>
      </c>
      <c r="N204" s="193" t="s">
        <v>44</v>
      </c>
      <c r="O204" s="68"/>
      <c r="P204" s="194">
        <f t="shared" si="51"/>
        <v>0</v>
      </c>
      <c r="Q204" s="194">
        <v>0.00043</v>
      </c>
      <c r="R204" s="194">
        <f t="shared" si="52"/>
        <v>0.0046440000000000006</v>
      </c>
      <c r="S204" s="194">
        <v>0</v>
      </c>
      <c r="T204" s="195">
        <f t="shared" si="5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256</v>
      </c>
      <c r="AT204" s="196" t="s">
        <v>189</v>
      </c>
      <c r="AU204" s="196" t="s">
        <v>89</v>
      </c>
      <c r="AY204" s="14" t="s">
        <v>186</v>
      </c>
      <c r="BE204" s="197">
        <f t="shared" si="54"/>
        <v>0</v>
      </c>
      <c r="BF204" s="197">
        <f t="shared" si="55"/>
        <v>0</v>
      </c>
      <c r="BG204" s="197">
        <f t="shared" si="56"/>
        <v>0</v>
      </c>
      <c r="BH204" s="197">
        <f t="shared" si="57"/>
        <v>0</v>
      </c>
      <c r="BI204" s="197">
        <f t="shared" si="58"/>
        <v>0</v>
      </c>
      <c r="BJ204" s="14" t="s">
        <v>87</v>
      </c>
      <c r="BK204" s="197">
        <f t="shared" si="59"/>
        <v>0</v>
      </c>
      <c r="BL204" s="14" t="s">
        <v>256</v>
      </c>
      <c r="BM204" s="196" t="s">
        <v>1196</v>
      </c>
    </row>
    <row r="205" spans="1:65" s="2" customFormat="1" ht="16.5" customHeight="1">
      <c r="A205" s="31"/>
      <c r="B205" s="32"/>
      <c r="C205" s="203" t="s">
        <v>425</v>
      </c>
      <c r="D205" s="203" t="s">
        <v>480</v>
      </c>
      <c r="E205" s="204" t="s">
        <v>1011</v>
      </c>
      <c r="F205" s="205" t="s">
        <v>1012</v>
      </c>
      <c r="G205" s="206" t="s">
        <v>192</v>
      </c>
      <c r="H205" s="207">
        <v>37</v>
      </c>
      <c r="I205" s="208"/>
      <c r="J205" s="209">
        <f t="shared" si="50"/>
        <v>0</v>
      </c>
      <c r="K205" s="210"/>
      <c r="L205" s="211"/>
      <c r="M205" s="212" t="s">
        <v>1</v>
      </c>
      <c r="N205" s="213" t="s">
        <v>44</v>
      </c>
      <c r="O205" s="68"/>
      <c r="P205" s="194">
        <f t="shared" si="51"/>
        <v>0</v>
      </c>
      <c r="Q205" s="194">
        <v>0.00047</v>
      </c>
      <c r="R205" s="194">
        <f t="shared" si="52"/>
        <v>0.01739</v>
      </c>
      <c r="S205" s="194">
        <v>0</v>
      </c>
      <c r="T205" s="195">
        <f t="shared" si="5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330</v>
      </c>
      <c r="AT205" s="196" t="s">
        <v>480</v>
      </c>
      <c r="AU205" s="196" t="s">
        <v>89</v>
      </c>
      <c r="AY205" s="14" t="s">
        <v>186</v>
      </c>
      <c r="BE205" s="197">
        <f t="shared" si="54"/>
        <v>0</v>
      </c>
      <c r="BF205" s="197">
        <f t="shared" si="55"/>
        <v>0</v>
      </c>
      <c r="BG205" s="197">
        <f t="shared" si="56"/>
        <v>0</v>
      </c>
      <c r="BH205" s="197">
        <f t="shared" si="57"/>
        <v>0</v>
      </c>
      <c r="BI205" s="197">
        <f t="shared" si="58"/>
        <v>0</v>
      </c>
      <c r="BJ205" s="14" t="s">
        <v>87</v>
      </c>
      <c r="BK205" s="197">
        <f t="shared" si="59"/>
        <v>0</v>
      </c>
      <c r="BL205" s="14" t="s">
        <v>256</v>
      </c>
      <c r="BM205" s="196" t="s">
        <v>1197</v>
      </c>
    </row>
    <row r="206" spans="1:65" s="2" customFormat="1" ht="16.5" customHeight="1">
      <c r="A206" s="31"/>
      <c r="B206" s="32"/>
      <c r="C206" s="184" t="s">
        <v>429</v>
      </c>
      <c r="D206" s="184" t="s">
        <v>189</v>
      </c>
      <c r="E206" s="185" t="s">
        <v>1014</v>
      </c>
      <c r="F206" s="186" t="s">
        <v>1015</v>
      </c>
      <c r="G206" s="187" t="s">
        <v>197</v>
      </c>
      <c r="H206" s="188">
        <v>7.35</v>
      </c>
      <c r="I206" s="189"/>
      <c r="J206" s="190">
        <f t="shared" si="50"/>
        <v>0</v>
      </c>
      <c r="K206" s="191"/>
      <c r="L206" s="36"/>
      <c r="M206" s="192" t="s">
        <v>1</v>
      </c>
      <c r="N206" s="193" t="s">
        <v>44</v>
      </c>
      <c r="O206" s="68"/>
      <c r="P206" s="194">
        <f t="shared" si="51"/>
        <v>0</v>
      </c>
      <c r="Q206" s="194">
        <v>0.0075</v>
      </c>
      <c r="R206" s="194">
        <f t="shared" si="52"/>
        <v>0.05512499999999999</v>
      </c>
      <c r="S206" s="194">
        <v>0</v>
      </c>
      <c r="T206" s="195">
        <f t="shared" si="5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256</v>
      </c>
      <c r="AT206" s="196" t="s">
        <v>189</v>
      </c>
      <c r="AU206" s="196" t="s">
        <v>89</v>
      </c>
      <c r="AY206" s="14" t="s">
        <v>186</v>
      </c>
      <c r="BE206" s="197">
        <f t="shared" si="54"/>
        <v>0</v>
      </c>
      <c r="BF206" s="197">
        <f t="shared" si="55"/>
        <v>0</v>
      </c>
      <c r="BG206" s="197">
        <f t="shared" si="56"/>
        <v>0</v>
      </c>
      <c r="BH206" s="197">
        <f t="shared" si="57"/>
        <v>0</v>
      </c>
      <c r="BI206" s="197">
        <f t="shared" si="58"/>
        <v>0</v>
      </c>
      <c r="BJ206" s="14" t="s">
        <v>87</v>
      </c>
      <c r="BK206" s="197">
        <f t="shared" si="59"/>
        <v>0</v>
      </c>
      <c r="BL206" s="14" t="s">
        <v>256</v>
      </c>
      <c r="BM206" s="196" t="s">
        <v>1198</v>
      </c>
    </row>
    <row r="207" spans="1:47" s="2" customFormat="1" ht="19.5">
      <c r="A207" s="31"/>
      <c r="B207" s="32"/>
      <c r="C207" s="33"/>
      <c r="D207" s="198" t="s">
        <v>206</v>
      </c>
      <c r="E207" s="33"/>
      <c r="F207" s="199" t="s">
        <v>1107</v>
      </c>
      <c r="G207" s="33"/>
      <c r="H207" s="33"/>
      <c r="I207" s="200"/>
      <c r="J207" s="33"/>
      <c r="K207" s="33"/>
      <c r="L207" s="36"/>
      <c r="M207" s="201"/>
      <c r="N207" s="202"/>
      <c r="O207" s="68"/>
      <c r="P207" s="68"/>
      <c r="Q207" s="68"/>
      <c r="R207" s="68"/>
      <c r="S207" s="68"/>
      <c r="T207" s="69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4" t="s">
        <v>206</v>
      </c>
      <c r="AU207" s="14" t="s">
        <v>89</v>
      </c>
    </row>
    <row r="208" spans="1:65" s="2" customFormat="1" ht="16.5" customHeight="1">
      <c r="A208" s="31"/>
      <c r="B208" s="32"/>
      <c r="C208" s="203" t="s">
        <v>433</v>
      </c>
      <c r="D208" s="203" t="s">
        <v>480</v>
      </c>
      <c r="E208" s="204" t="s">
        <v>1017</v>
      </c>
      <c r="F208" s="205" t="s">
        <v>1018</v>
      </c>
      <c r="G208" s="206" t="s">
        <v>197</v>
      </c>
      <c r="H208" s="207">
        <v>8.82</v>
      </c>
      <c r="I208" s="208"/>
      <c r="J208" s="209">
        <f aca="true" t="shared" si="60" ref="J208:J213">ROUND(I208*H208,1)</f>
        <v>0</v>
      </c>
      <c r="K208" s="210"/>
      <c r="L208" s="211"/>
      <c r="M208" s="212" t="s">
        <v>1</v>
      </c>
      <c r="N208" s="213" t="s">
        <v>44</v>
      </c>
      <c r="O208" s="68"/>
      <c r="P208" s="194">
        <f aca="true" t="shared" si="61" ref="P208:P213">O208*H208</f>
        <v>0</v>
      </c>
      <c r="Q208" s="194">
        <v>0.0177</v>
      </c>
      <c r="R208" s="194">
        <f aca="true" t="shared" si="62" ref="R208:R213">Q208*H208</f>
        <v>0.156114</v>
      </c>
      <c r="S208" s="194">
        <v>0</v>
      </c>
      <c r="T208" s="195">
        <f aca="true" t="shared" si="63" ref="T208:T213"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330</v>
      </c>
      <c r="AT208" s="196" t="s">
        <v>480</v>
      </c>
      <c r="AU208" s="196" t="s">
        <v>89</v>
      </c>
      <c r="AY208" s="14" t="s">
        <v>186</v>
      </c>
      <c r="BE208" s="197">
        <f aca="true" t="shared" si="64" ref="BE208:BE213">IF(N208="základní",J208,0)</f>
        <v>0</v>
      </c>
      <c r="BF208" s="197">
        <f aca="true" t="shared" si="65" ref="BF208:BF213">IF(N208="snížená",J208,0)</f>
        <v>0</v>
      </c>
      <c r="BG208" s="197">
        <f aca="true" t="shared" si="66" ref="BG208:BG213">IF(N208="zákl. přenesená",J208,0)</f>
        <v>0</v>
      </c>
      <c r="BH208" s="197">
        <f aca="true" t="shared" si="67" ref="BH208:BH213">IF(N208="sníž. přenesená",J208,0)</f>
        <v>0</v>
      </c>
      <c r="BI208" s="197">
        <f aca="true" t="shared" si="68" ref="BI208:BI213">IF(N208="nulová",J208,0)</f>
        <v>0</v>
      </c>
      <c r="BJ208" s="14" t="s">
        <v>87</v>
      </c>
      <c r="BK208" s="197">
        <f aca="true" t="shared" si="69" ref="BK208:BK213">ROUND(I208*H208,1)</f>
        <v>0</v>
      </c>
      <c r="BL208" s="14" t="s">
        <v>256</v>
      </c>
      <c r="BM208" s="196" t="s">
        <v>1199</v>
      </c>
    </row>
    <row r="209" spans="1:65" s="2" customFormat="1" ht="21.75" customHeight="1">
      <c r="A209" s="31"/>
      <c r="B209" s="32"/>
      <c r="C209" s="184" t="s">
        <v>437</v>
      </c>
      <c r="D209" s="184" t="s">
        <v>189</v>
      </c>
      <c r="E209" s="185" t="s">
        <v>1020</v>
      </c>
      <c r="F209" s="186" t="s">
        <v>1021</v>
      </c>
      <c r="G209" s="187" t="s">
        <v>197</v>
      </c>
      <c r="H209" s="188">
        <v>7.35</v>
      </c>
      <c r="I209" s="189"/>
      <c r="J209" s="190">
        <f t="shared" si="60"/>
        <v>0</v>
      </c>
      <c r="K209" s="191"/>
      <c r="L209" s="36"/>
      <c r="M209" s="192" t="s">
        <v>1</v>
      </c>
      <c r="N209" s="193" t="s">
        <v>44</v>
      </c>
      <c r="O209" s="68"/>
      <c r="P209" s="194">
        <f t="shared" si="61"/>
        <v>0</v>
      </c>
      <c r="Q209" s="194">
        <v>0</v>
      </c>
      <c r="R209" s="194">
        <f t="shared" si="62"/>
        <v>0</v>
      </c>
      <c r="S209" s="194">
        <v>0</v>
      </c>
      <c r="T209" s="195">
        <f t="shared" si="6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256</v>
      </c>
      <c r="AT209" s="196" t="s">
        <v>189</v>
      </c>
      <c r="AU209" s="196" t="s">
        <v>89</v>
      </c>
      <c r="AY209" s="14" t="s">
        <v>186</v>
      </c>
      <c r="BE209" s="197">
        <f t="shared" si="64"/>
        <v>0</v>
      </c>
      <c r="BF209" s="197">
        <f t="shared" si="65"/>
        <v>0</v>
      </c>
      <c r="BG209" s="197">
        <f t="shared" si="66"/>
        <v>0</v>
      </c>
      <c r="BH209" s="197">
        <f t="shared" si="67"/>
        <v>0</v>
      </c>
      <c r="BI209" s="197">
        <f t="shared" si="68"/>
        <v>0</v>
      </c>
      <c r="BJ209" s="14" t="s">
        <v>87</v>
      </c>
      <c r="BK209" s="197">
        <f t="shared" si="69"/>
        <v>0</v>
      </c>
      <c r="BL209" s="14" t="s">
        <v>256</v>
      </c>
      <c r="BM209" s="196" t="s">
        <v>1200</v>
      </c>
    </row>
    <row r="210" spans="1:65" s="2" customFormat="1" ht="16.5" customHeight="1">
      <c r="A210" s="31"/>
      <c r="B210" s="32"/>
      <c r="C210" s="184" t="s">
        <v>443</v>
      </c>
      <c r="D210" s="184" t="s">
        <v>189</v>
      </c>
      <c r="E210" s="185" t="s">
        <v>1023</v>
      </c>
      <c r="F210" s="186" t="s">
        <v>1024</v>
      </c>
      <c r="G210" s="187" t="s">
        <v>308</v>
      </c>
      <c r="H210" s="188">
        <v>10.5</v>
      </c>
      <c r="I210" s="189"/>
      <c r="J210" s="190">
        <f t="shared" si="60"/>
        <v>0</v>
      </c>
      <c r="K210" s="191"/>
      <c r="L210" s="36"/>
      <c r="M210" s="192" t="s">
        <v>1</v>
      </c>
      <c r="N210" s="193" t="s">
        <v>44</v>
      </c>
      <c r="O210" s="68"/>
      <c r="P210" s="194">
        <f t="shared" si="61"/>
        <v>0</v>
      </c>
      <c r="Q210" s="194">
        <v>3E-05</v>
      </c>
      <c r="R210" s="194">
        <f t="shared" si="62"/>
        <v>0.000315</v>
      </c>
      <c r="S210" s="194">
        <v>0</v>
      </c>
      <c r="T210" s="195">
        <f t="shared" si="6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256</v>
      </c>
      <c r="AT210" s="196" t="s">
        <v>189</v>
      </c>
      <c r="AU210" s="196" t="s">
        <v>89</v>
      </c>
      <c r="AY210" s="14" t="s">
        <v>186</v>
      </c>
      <c r="BE210" s="197">
        <f t="shared" si="64"/>
        <v>0</v>
      </c>
      <c r="BF210" s="197">
        <f t="shared" si="65"/>
        <v>0</v>
      </c>
      <c r="BG210" s="197">
        <f t="shared" si="66"/>
        <v>0</v>
      </c>
      <c r="BH210" s="197">
        <f t="shared" si="67"/>
        <v>0</v>
      </c>
      <c r="BI210" s="197">
        <f t="shared" si="68"/>
        <v>0</v>
      </c>
      <c r="BJ210" s="14" t="s">
        <v>87</v>
      </c>
      <c r="BK210" s="197">
        <f t="shared" si="69"/>
        <v>0</v>
      </c>
      <c r="BL210" s="14" t="s">
        <v>256</v>
      </c>
      <c r="BM210" s="196" t="s">
        <v>1201</v>
      </c>
    </row>
    <row r="211" spans="1:65" s="2" customFormat="1" ht="16.5" customHeight="1">
      <c r="A211" s="31"/>
      <c r="B211" s="32"/>
      <c r="C211" s="184" t="s">
        <v>447</v>
      </c>
      <c r="D211" s="184" t="s">
        <v>189</v>
      </c>
      <c r="E211" s="185" t="s">
        <v>1026</v>
      </c>
      <c r="F211" s="186" t="s">
        <v>1027</v>
      </c>
      <c r="G211" s="187" t="s">
        <v>270</v>
      </c>
      <c r="H211" s="188">
        <v>0.291</v>
      </c>
      <c r="I211" s="189"/>
      <c r="J211" s="190">
        <f t="shared" si="60"/>
        <v>0</v>
      </c>
      <c r="K211" s="191"/>
      <c r="L211" s="36"/>
      <c r="M211" s="192" t="s">
        <v>1</v>
      </c>
      <c r="N211" s="193" t="s">
        <v>44</v>
      </c>
      <c r="O211" s="68"/>
      <c r="P211" s="194">
        <f t="shared" si="61"/>
        <v>0</v>
      </c>
      <c r="Q211" s="194">
        <v>0</v>
      </c>
      <c r="R211" s="194">
        <f t="shared" si="62"/>
        <v>0</v>
      </c>
      <c r="S211" s="194">
        <v>0</v>
      </c>
      <c r="T211" s="195">
        <f t="shared" si="6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256</v>
      </c>
      <c r="AT211" s="196" t="s">
        <v>189</v>
      </c>
      <c r="AU211" s="196" t="s">
        <v>89</v>
      </c>
      <c r="AY211" s="14" t="s">
        <v>186</v>
      </c>
      <c r="BE211" s="197">
        <f t="shared" si="64"/>
        <v>0</v>
      </c>
      <c r="BF211" s="197">
        <f t="shared" si="65"/>
        <v>0</v>
      </c>
      <c r="BG211" s="197">
        <f t="shared" si="66"/>
        <v>0</v>
      </c>
      <c r="BH211" s="197">
        <f t="shared" si="67"/>
        <v>0</v>
      </c>
      <c r="BI211" s="197">
        <f t="shared" si="68"/>
        <v>0</v>
      </c>
      <c r="BJ211" s="14" t="s">
        <v>87</v>
      </c>
      <c r="BK211" s="197">
        <f t="shared" si="69"/>
        <v>0</v>
      </c>
      <c r="BL211" s="14" t="s">
        <v>256</v>
      </c>
      <c r="BM211" s="196" t="s">
        <v>1202</v>
      </c>
    </row>
    <row r="212" spans="1:65" s="2" customFormat="1" ht="16.5" customHeight="1">
      <c r="A212" s="31"/>
      <c r="B212" s="32"/>
      <c r="C212" s="184" t="s">
        <v>452</v>
      </c>
      <c r="D212" s="184" t="s">
        <v>189</v>
      </c>
      <c r="E212" s="185" t="s">
        <v>1029</v>
      </c>
      <c r="F212" s="186" t="s">
        <v>1030</v>
      </c>
      <c r="G212" s="187" t="s">
        <v>270</v>
      </c>
      <c r="H212" s="188">
        <v>0.291</v>
      </c>
      <c r="I212" s="189"/>
      <c r="J212" s="190">
        <f t="shared" si="60"/>
        <v>0</v>
      </c>
      <c r="K212" s="191"/>
      <c r="L212" s="36"/>
      <c r="M212" s="192" t="s">
        <v>1</v>
      </c>
      <c r="N212" s="193" t="s">
        <v>44</v>
      </c>
      <c r="O212" s="68"/>
      <c r="P212" s="194">
        <f t="shared" si="61"/>
        <v>0</v>
      </c>
      <c r="Q212" s="194">
        <v>0</v>
      </c>
      <c r="R212" s="194">
        <f t="shared" si="62"/>
        <v>0</v>
      </c>
      <c r="S212" s="194">
        <v>0</v>
      </c>
      <c r="T212" s="195">
        <f t="shared" si="6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256</v>
      </c>
      <c r="AT212" s="196" t="s">
        <v>189</v>
      </c>
      <c r="AU212" s="196" t="s">
        <v>89</v>
      </c>
      <c r="AY212" s="14" t="s">
        <v>186</v>
      </c>
      <c r="BE212" s="197">
        <f t="shared" si="64"/>
        <v>0</v>
      </c>
      <c r="BF212" s="197">
        <f t="shared" si="65"/>
        <v>0</v>
      </c>
      <c r="BG212" s="197">
        <f t="shared" si="66"/>
        <v>0</v>
      </c>
      <c r="BH212" s="197">
        <f t="shared" si="67"/>
        <v>0</v>
      </c>
      <c r="BI212" s="197">
        <f t="shared" si="68"/>
        <v>0</v>
      </c>
      <c r="BJ212" s="14" t="s">
        <v>87</v>
      </c>
      <c r="BK212" s="197">
        <f t="shared" si="69"/>
        <v>0</v>
      </c>
      <c r="BL212" s="14" t="s">
        <v>256</v>
      </c>
      <c r="BM212" s="196" t="s">
        <v>1203</v>
      </c>
    </row>
    <row r="213" spans="1:65" s="2" customFormat="1" ht="16.5" customHeight="1">
      <c r="A213" s="31"/>
      <c r="B213" s="32"/>
      <c r="C213" s="184" t="s">
        <v>457</v>
      </c>
      <c r="D213" s="184" t="s">
        <v>189</v>
      </c>
      <c r="E213" s="185" t="s">
        <v>1032</v>
      </c>
      <c r="F213" s="186" t="s">
        <v>1033</v>
      </c>
      <c r="G213" s="187" t="s">
        <v>270</v>
      </c>
      <c r="H213" s="188">
        <v>0.291</v>
      </c>
      <c r="I213" s="189"/>
      <c r="J213" s="190">
        <f t="shared" si="60"/>
        <v>0</v>
      </c>
      <c r="K213" s="191"/>
      <c r="L213" s="36"/>
      <c r="M213" s="192" t="s">
        <v>1</v>
      </c>
      <c r="N213" s="193" t="s">
        <v>44</v>
      </c>
      <c r="O213" s="68"/>
      <c r="P213" s="194">
        <f t="shared" si="61"/>
        <v>0</v>
      </c>
      <c r="Q213" s="194">
        <v>0</v>
      </c>
      <c r="R213" s="194">
        <f t="shared" si="62"/>
        <v>0</v>
      </c>
      <c r="S213" s="194">
        <v>0</v>
      </c>
      <c r="T213" s="195">
        <f t="shared" si="6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256</v>
      </c>
      <c r="AT213" s="196" t="s">
        <v>189</v>
      </c>
      <c r="AU213" s="196" t="s">
        <v>89</v>
      </c>
      <c r="AY213" s="14" t="s">
        <v>186</v>
      </c>
      <c r="BE213" s="197">
        <f t="shared" si="64"/>
        <v>0</v>
      </c>
      <c r="BF213" s="197">
        <f t="shared" si="65"/>
        <v>0</v>
      </c>
      <c r="BG213" s="197">
        <f t="shared" si="66"/>
        <v>0</v>
      </c>
      <c r="BH213" s="197">
        <f t="shared" si="67"/>
        <v>0</v>
      </c>
      <c r="BI213" s="197">
        <f t="shared" si="68"/>
        <v>0</v>
      </c>
      <c r="BJ213" s="14" t="s">
        <v>87</v>
      </c>
      <c r="BK213" s="197">
        <f t="shared" si="69"/>
        <v>0</v>
      </c>
      <c r="BL213" s="14" t="s">
        <v>256</v>
      </c>
      <c r="BM213" s="196" t="s">
        <v>1204</v>
      </c>
    </row>
    <row r="214" spans="2:63" s="12" customFormat="1" ht="22.9" customHeight="1">
      <c r="B214" s="168"/>
      <c r="C214" s="169"/>
      <c r="D214" s="170" t="s">
        <v>78</v>
      </c>
      <c r="E214" s="182" t="s">
        <v>654</v>
      </c>
      <c r="F214" s="182" t="s">
        <v>655</v>
      </c>
      <c r="G214" s="169"/>
      <c r="H214" s="169"/>
      <c r="I214" s="172"/>
      <c r="J214" s="183">
        <f>BK214</f>
        <v>0</v>
      </c>
      <c r="K214" s="169"/>
      <c r="L214" s="174"/>
      <c r="M214" s="175"/>
      <c r="N214" s="176"/>
      <c r="O214" s="176"/>
      <c r="P214" s="177">
        <f>SUM(P215:P217)</f>
        <v>0</v>
      </c>
      <c r="Q214" s="176"/>
      <c r="R214" s="177">
        <f>SUM(R215:R217)</f>
        <v>0</v>
      </c>
      <c r="S214" s="176"/>
      <c r="T214" s="178">
        <f>SUM(T215:T217)</f>
        <v>0.02529</v>
      </c>
      <c r="AR214" s="179" t="s">
        <v>89</v>
      </c>
      <c r="AT214" s="180" t="s">
        <v>78</v>
      </c>
      <c r="AU214" s="180" t="s">
        <v>87</v>
      </c>
      <c r="AY214" s="179" t="s">
        <v>186</v>
      </c>
      <c r="BK214" s="181">
        <f>SUM(BK215:BK217)</f>
        <v>0</v>
      </c>
    </row>
    <row r="215" spans="1:65" s="2" customFormat="1" ht="16.5" customHeight="1">
      <c r="A215" s="31"/>
      <c r="B215" s="32"/>
      <c r="C215" s="184" t="s">
        <v>462</v>
      </c>
      <c r="D215" s="184" t="s">
        <v>189</v>
      </c>
      <c r="E215" s="185" t="s">
        <v>674</v>
      </c>
      <c r="F215" s="186" t="s">
        <v>675</v>
      </c>
      <c r="G215" s="187" t="s">
        <v>197</v>
      </c>
      <c r="H215" s="188">
        <v>7.35</v>
      </c>
      <c r="I215" s="189"/>
      <c r="J215" s="190">
        <f>ROUND(I215*H215,1)</f>
        <v>0</v>
      </c>
      <c r="K215" s="191"/>
      <c r="L215" s="36"/>
      <c r="M215" s="192" t="s">
        <v>1</v>
      </c>
      <c r="N215" s="193" t="s">
        <v>44</v>
      </c>
      <c r="O215" s="68"/>
      <c r="P215" s="194">
        <f>O215*H215</f>
        <v>0</v>
      </c>
      <c r="Q215" s="194">
        <v>0</v>
      </c>
      <c r="R215" s="194">
        <f>Q215*H215</f>
        <v>0</v>
      </c>
      <c r="S215" s="194">
        <v>0.003</v>
      </c>
      <c r="T215" s="195">
        <f>S215*H215</f>
        <v>0.02205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256</v>
      </c>
      <c r="AT215" s="196" t="s">
        <v>189</v>
      </c>
      <c r="AU215" s="196" t="s">
        <v>89</v>
      </c>
      <c r="AY215" s="14" t="s">
        <v>186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4" t="s">
        <v>87</v>
      </c>
      <c r="BK215" s="197">
        <f>ROUND(I215*H215,1)</f>
        <v>0</v>
      </c>
      <c r="BL215" s="14" t="s">
        <v>256</v>
      </c>
      <c r="BM215" s="196" t="s">
        <v>676</v>
      </c>
    </row>
    <row r="216" spans="1:65" s="2" customFormat="1" ht="16.5" customHeight="1">
      <c r="A216" s="31"/>
      <c r="B216" s="32"/>
      <c r="C216" s="184" t="s">
        <v>466</v>
      </c>
      <c r="D216" s="184" t="s">
        <v>189</v>
      </c>
      <c r="E216" s="185" t="s">
        <v>691</v>
      </c>
      <c r="F216" s="186" t="s">
        <v>692</v>
      </c>
      <c r="G216" s="187" t="s">
        <v>308</v>
      </c>
      <c r="H216" s="188">
        <v>10.8</v>
      </c>
      <c r="I216" s="189"/>
      <c r="J216" s="190">
        <f>ROUND(I216*H216,1)</f>
        <v>0</v>
      </c>
      <c r="K216" s="191"/>
      <c r="L216" s="36"/>
      <c r="M216" s="192" t="s">
        <v>1</v>
      </c>
      <c r="N216" s="193" t="s">
        <v>44</v>
      </c>
      <c r="O216" s="68"/>
      <c r="P216" s="194">
        <f>O216*H216</f>
        <v>0</v>
      </c>
      <c r="Q216" s="194">
        <v>0</v>
      </c>
      <c r="R216" s="194">
        <f>Q216*H216</f>
        <v>0</v>
      </c>
      <c r="S216" s="194">
        <v>0.0003</v>
      </c>
      <c r="T216" s="195">
        <f>S216*H216</f>
        <v>0.00324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256</v>
      </c>
      <c r="AT216" s="196" t="s">
        <v>189</v>
      </c>
      <c r="AU216" s="196" t="s">
        <v>89</v>
      </c>
      <c r="AY216" s="14" t="s">
        <v>186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14" t="s">
        <v>87</v>
      </c>
      <c r="BK216" s="197">
        <f>ROUND(I216*H216,1)</f>
        <v>0</v>
      </c>
      <c r="BL216" s="14" t="s">
        <v>256</v>
      </c>
      <c r="BM216" s="196" t="s">
        <v>1165</v>
      </c>
    </row>
    <row r="217" spans="1:65" s="2" customFormat="1" ht="16.5" customHeight="1">
      <c r="A217" s="31"/>
      <c r="B217" s="32"/>
      <c r="C217" s="184" t="s">
        <v>470</v>
      </c>
      <c r="D217" s="184" t="s">
        <v>189</v>
      </c>
      <c r="E217" s="185" t="s">
        <v>715</v>
      </c>
      <c r="F217" s="186" t="s">
        <v>716</v>
      </c>
      <c r="G217" s="187" t="s">
        <v>197</v>
      </c>
      <c r="H217" s="188">
        <v>7.35</v>
      </c>
      <c r="I217" s="189"/>
      <c r="J217" s="190">
        <f>ROUND(I217*H217,1)</f>
        <v>0</v>
      </c>
      <c r="K217" s="191"/>
      <c r="L217" s="36"/>
      <c r="M217" s="192" t="s">
        <v>1</v>
      </c>
      <c r="N217" s="193" t="s">
        <v>44</v>
      </c>
      <c r="O217" s="68"/>
      <c r="P217" s="194">
        <f>O217*H217</f>
        <v>0</v>
      </c>
      <c r="Q217" s="194">
        <v>0</v>
      </c>
      <c r="R217" s="194">
        <f>Q217*H217</f>
        <v>0</v>
      </c>
      <c r="S217" s="194">
        <v>0</v>
      </c>
      <c r="T217" s="19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256</v>
      </c>
      <c r="AT217" s="196" t="s">
        <v>189</v>
      </c>
      <c r="AU217" s="196" t="s">
        <v>89</v>
      </c>
      <c r="AY217" s="14" t="s">
        <v>186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4" t="s">
        <v>87</v>
      </c>
      <c r="BK217" s="197">
        <f>ROUND(I217*H217,1)</f>
        <v>0</v>
      </c>
      <c r="BL217" s="14" t="s">
        <v>256</v>
      </c>
      <c r="BM217" s="196" t="s">
        <v>1169</v>
      </c>
    </row>
    <row r="218" spans="2:63" s="12" customFormat="1" ht="22.9" customHeight="1">
      <c r="B218" s="168"/>
      <c r="C218" s="169"/>
      <c r="D218" s="170" t="s">
        <v>78</v>
      </c>
      <c r="E218" s="182" t="s">
        <v>781</v>
      </c>
      <c r="F218" s="182" t="s">
        <v>782</v>
      </c>
      <c r="G218" s="169"/>
      <c r="H218" s="169"/>
      <c r="I218" s="172"/>
      <c r="J218" s="183">
        <f>BK218</f>
        <v>0</v>
      </c>
      <c r="K218" s="169"/>
      <c r="L218" s="174"/>
      <c r="M218" s="175"/>
      <c r="N218" s="176"/>
      <c r="O218" s="176"/>
      <c r="P218" s="177">
        <f>SUM(P219:P224)</f>
        <v>0</v>
      </c>
      <c r="Q218" s="176"/>
      <c r="R218" s="177">
        <f>SUM(R219:R224)</f>
        <v>0.00576</v>
      </c>
      <c r="S218" s="176"/>
      <c r="T218" s="178">
        <f>SUM(T219:T224)</f>
        <v>0</v>
      </c>
      <c r="AR218" s="179" t="s">
        <v>89</v>
      </c>
      <c r="AT218" s="180" t="s">
        <v>78</v>
      </c>
      <c r="AU218" s="180" t="s">
        <v>87</v>
      </c>
      <c r="AY218" s="179" t="s">
        <v>186</v>
      </c>
      <c r="BK218" s="181">
        <f>SUM(BK219:BK224)</f>
        <v>0</v>
      </c>
    </row>
    <row r="219" spans="1:65" s="2" customFormat="1" ht="16.5" customHeight="1">
      <c r="A219" s="31"/>
      <c r="B219" s="32"/>
      <c r="C219" s="184" t="s">
        <v>474</v>
      </c>
      <c r="D219" s="184" t="s">
        <v>189</v>
      </c>
      <c r="E219" s="185" t="s">
        <v>784</v>
      </c>
      <c r="F219" s="186" t="s">
        <v>785</v>
      </c>
      <c r="G219" s="187" t="s">
        <v>308</v>
      </c>
      <c r="H219" s="188">
        <v>32</v>
      </c>
      <c r="I219" s="189"/>
      <c r="J219" s="190">
        <f aca="true" t="shared" si="70" ref="J219:J224">ROUND(I219*H219,1)</f>
        <v>0</v>
      </c>
      <c r="K219" s="191"/>
      <c r="L219" s="36"/>
      <c r="M219" s="192" t="s">
        <v>1</v>
      </c>
      <c r="N219" s="193" t="s">
        <v>44</v>
      </c>
      <c r="O219" s="68"/>
      <c r="P219" s="194">
        <f aca="true" t="shared" si="71" ref="P219:P224">O219*H219</f>
        <v>0</v>
      </c>
      <c r="Q219" s="194">
        <v>1E-05</v>
      </c>
      <c r="R219" s="194">
        <f aca="true" t="shared" si="72" ref="R219:R224">Q219*H219</f>
        <v>0.00032</v>
      </c>
      <c r="S219" s="194">
        <v>0</v>
      </c>
      <c r="T219" s="195">
        <f aca="true" t="shared" si="73" ref="T219:T224"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256</v>
      </c>
      <c r="AT219" s="196" t="s">
        <v>189</v>
      </c>
      <c r="AU219" s="196" t="s">
        <v>89</v>
      </c>
      <c r="AY219" s="14" t="s">
        <v>186</v>
      </c>
      <c r="BE219" s="197">
        <f aca="true" t="shared" si="74" ref="BE219:BE224">IF(N219="základní",J219,0)</f>
        <v>0</v>
      </c>
      <c r="BF219" s="197">
        <f aca="true" t="shared" si="75" ref="BF219:BF224">IF(N219="snížená",J219,0)</f>
        <v>0</v>
      </c>
      <c r="BG219" s="197">
        <f aca="true" t="shared" si="76" ref="BG219:BG224">IF(N219="zákl. přenesená",J219,0)</f>
        <v>0</v>
      </c>
      <c r="BH219" s="197">
        <f aca="true" t="shared" si="77" ref="BH219:BH224">IF(N219="sníž. přenesená",J219,0)</f>
        <v>0</v>
      </c>
      <c r="BI219" s="197">
        <f aca="true" t="shared" si="78" ref="BI219:BI224">IF(N219="nulová",J219,0)</f>
        <v>0</v>
      </c>
      <c r="BJ219" s="14" t="s">
        <v>87</v>
      </c>
      <c r="BK219" s="197">
        <f aca="true" t="shared" si="79" ref="BK219:BK224">ROUND(I219*H219,1)</f>
        <v>0</v>
      </c>
      <c r="BL219" s="14" t="s">
        <v>256</v>
      </c>
      <c r="BM219" s="196" t="s">
        <v>1205</v>
      </c>
    </row>
    <row r="220" spans="1:65" s="2" customFormat="1" ht="16.5" customHeight="1">
      <c r="A220" s="31"/>
      <c r="B220" s="32"/>
      <c r="C220" s="184" t="s">
        <v>479</v>
      </c>
      <c r="D220" s="184" t="s">
        <v>189</v>
      </c>
      <c r="E220" s="185" t="s">
        <v>788</v>
      </c>
      <c r="F220" s="186" t="s">
        <v>789</v>
      </c>
      <c r="G220" s="187" t="s">
        <v>308</v>
      </c>
      <c r="H220" s="188">
        <v>32</v>
      </c>
      <c r="I220" s="189"/>
      <c r="J220" s="190">
        <f t="shared" si="70"/>
        <v>0</v>
      </c>
      <c r="K220" s="191"/>
      <c r="L220" s="36"/>
      <c r="M220" s="192" t="s">
        <v>1</v>
      </c>
      <c r="N220" s="193" t="s">
        <v>44</v>
      </c>
      <c r="O220" s="68"/>
      <c r="P220" s="194">
        <f t="shared" si="71"/>
        <v>0</v>
      </c>
      <c r="Q220" s="194">
        <v>2E-05</v>
      </c>
      <c r="R220" s="194">
        <f t="shared" si="72"/>
        <v>0.00064</v>
      </c>
      <c r="S220" s="194">
        <v>0</v>
      </c>
      <c r="T220" s="195">
        <f t="shared" si="7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256</v>
      </c>
      <c r="AT220" s="196" t="s">
        <v>189</v>
      </c>
      <c r="AU220" s="196" t="s">
        <v>89</v>
      </c>
      <c r="AY220" s="14" t="s">
        <v>186</v>
      </c>
      <c r="BE220" s="197">
        <f t="shared" si="74"/>
        <v>0</v>
      </c>
      <c r="BF220" s="197">
        <f t="shared" si="75"/>
        <v>0</v>
      </c>
      <c r="BG220" s="197">
        <f t="shared" si="76"/>
        <v>0</v>
      </c>
      <c r="BH220" s="197">
        <f t="shared" si="77"/>
        <v>0</v>
      </c>
      <c r="BI220" s="197">
        <f t="shared" si="78"/>
        <v>0</v>
      </c>
      <c r="BJ220" s="14" t="s">
        <v>87</v>
      </c>
      <c r="BK220" s="197">
        <f t="shared" si="79"/>
        <v>0</v>
      </c>
      <c r="BL220" s="14" t="s">
        <v>256</v>
      </c>
      <c r="BM220" s="196" t="s">
        <v>1206</v>
      </c>
    </row>
    <row r="221" spans="1:65" s="2" customFormat="1" ht="16.5" customHeight="1">
      <c r="A221" s="31"/>
      <c r="B221" s="32"/>
      <c r="C221" s="184" t="s">
        <v>484</v>
      </c>
      <c r="D221" s="184" t="s">
        <v>189</v>
      </c>
      <c r="E221" s="185" t="s">
        <v>792</v>
      </c>
      <c r="F221" s="186" t="s">
        <v>793</v>
      </c>
      <c r="G221" s="187" t="s">
        <v>308</v>
      </c>
      <c r="H221" s="188">
        <v>32</v>
      </c>
      <c r="I221" s="189"/>
      <c r="J221" s="190">
        <f t="shared" si="70"/>
        <v>0</v>
      </c>
      <c r="K221" s="191"/>
      <c r="L221" s="36"/>
      <c r="M221" s="192" t="s">
        <v>1</v>
      </c>
      <c r="N221" s="193" t="s">
        <v>44</v>
      </c>
      <c r="O221" s="68"/>
      <c r="P221" s="194">
        <f t="shared" si="71"/>
        <v>0</v>
      </c>
      <c r="Q221" s="194">
        <v>1E-05</v>
      </c>
      <c r="R221" s="194">
        <f t="shared" si="72"/>
        <v>0.00032</v>
      </c>
      <c r="S221" s="194">
        <v>0</v>
      </c>
      <c r="T221" s="195">
        <f t="shared" si="7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256</v>
      </c>
      <c r="AT221" s="196" t="s">
        <v>189</v>
      </c>
      <c r="AU221" s="196" t="s">
        <v>89</v>
      </c>
      <c r="AY221" s="14" t="s">
        <v>186</v>
      </c>
      <c r="BE221" s="197">
        <f t="shared" si="74"/>
        <v>0</v>
      </c>
      <c r="BF221" s="197">
        <f t="shared" si="75"/>
        <v>0</v>
      </c>
      <c r="BG221" s="197">
        <f t="shared" si="76"/>
        <v>0</v>
      </c>
      <c r="BH221" s="197">
        <f t="shared" si="77"/>
        <v>0</v>
      </c>
      <c r="BI221" s="197">
        <f t="shared" si="78"/>
        <v>0</v>
      </c>
      <c r="BJ221" s="14" t="s">
        <v>87</v>
      </c>
      <c r="BK221" s="197">
        <f t="shared" si="79"/>
        <v>0</v>
      </c>
      <c r="BL221" s="14" t="s">
        <v>256</v>
      </c>
      <c r="BM221" s="196" t="s">
        <v>1207</v>
      </c>
    </row>
    <row r="222" spans="1:65" s="2" customFormat="1" ht="16.5" customHeight="1">
      <c r="A222" s="31"/>
      <c r="B222" s="32"/>
      <c r="C222" s="184" t="s">
        <v>488</v>
      </c>
      <c r="D222" s="184" t="s">
        <v>189</v>
      </c>
      <c r="E222" s="185" t="s">
        <v>796</v>
      </c>
      <c r="F222" s="186" t="s">
        <v>797</v>
      </c>
      <c r="G222" s="187" t="s">
        <v>308</v>
      </c>
      <c r="H222" s="188">
        <v>32</v>
      </c>
      <c r="I222" s="189"/>
      <c r="J222" s="190">
        <f t="shared" si="70"/>
        <v>0</v>
      </c>
      <c r="K222" s="191"/>
      <c r="L222" s="36"/>
      <c r="M222" s="192" t="s">
        <v>1</v>
      </c>
      <c r="N222" s="193" t="s">
        <v>44</v>
      </c>
      <c r="O222" s="68"/>
      <c r="P222" s="194">
        <f t="shared" si="71"/>
        <v>0</v>
      </c>
      <c r="Q222" s="194">
        <v>2E-05</v>
      </c>
      <c r="R222" s="194">
        <f t="shared" si="72"/>
        <v>0.00064</v>
      </c>
      <c r="S222" s="194">
        <v>0</v>
      </c>
      <c r="T222" s="195">
        <f t="shared" si="7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256</v>
      </c>
      <c r="AT222" s="196" t="s">
        <v>189</v>
      </c>
      <c r="AU222" s="196" t="s">
        <v>89</v>
      </c>
      <c r="AY222" s="14" t="s">
        <v>186</v>
      </c>
      <c r="BE222" s="197">
        <f t="shared" si="74"/>
        <v>0</v>
      </c>
      <c r="BF222" s="197">
        <f t="shared" si="75"/>
        <v>0</v>
      </c>
      <c r="BG222" s="197">
        <f t="shared" si="76"/>
        <v>0</v>
      </c>
      <c r="BH222" s="197">
        <f t="shared" si="77"/>
        <v>0</v>
      </c>
      <c r="BI222" s="197">
        <f t="shared" si="78"/>
        <v>0</v>
      </c>
      <c r="BJ222" s="14" t="s">
        <v>87</v>
      </c>
      <c r="BK222" s="197">
        <f t="shared" si="79"/>
        <v>0</v>
      </c>
      <c r="BL222" s="14" t="s">
        <v>256</v>
      </c>
      <c r="BM222" s="196" t="s">
        <v>798</v>
      </c>
    </row>
    <row r="223" spans="1:65" s="2" customFormat="1" ht="16.5" customHeight="1">
      <c r="A223" s="31"/>
      <c r="B223" s="32"/>
      <c r="C223" s="184" t="s">
        <v>492</v>
      </c>
      <c r="D223" s="184" t="s">
        <v>189</v>
      </c>
      <c r="E223" s="185" t="s">
        <v>800</v>
      </c>
      <c r="F223" s="186" t="s">
        <v>801</v>
      </c>
      <c r="G223" s="187" t="s">
        <v>308</v>
      </c>
      <c r="H223" s="188">
        <v>32</v>
      </c>
      <c r="I223" s="189"/>
      <c r="J223" s="190">
        <f t="shared" si="70"/>
        <v>0</v>
      </c>
      <c r="K223" s="191"/>
      <c r="L223" s="36"/>
      <c r="M223" s="192" t="s">
        <v>1</v>
      </c>
      <c r="N223" s="193" t="s">
        <v>44</v>
      </c>
      <c r="O223" s="68"/>
      <c r="P223" s="194">
        <f t="shared" si="71"/>
        <v>0</v>
      </c>
      <c r="Q223" s="194">
        <v>6E-05</v>
      </c>
      <c r="R223" s="194">
        <f t="shared" si="72"/>
        <v>0.00192</v>
      </c>
      <c r="S223" s="194">
        <v>0</v>
      </c>
      <c r="T223" s="195">
        <f t="shared" si="7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256</v>
      </c>
      <c r="AT223" s="196" t="s">
        <v>189</v>
      </c>
      <c r="AU223" s="196" t="s">
        <v>89</v>
      </c>
      <c r="AY223" s="14" t="s">
        <v>186</v>
      </c>
      <c r="BE223" s="197">
        <f t="shared" si="74"/>
        <v>0</v>
      </c>
      <c r="BF223" s="197">
        <f t="shared" si="75"/>
        <v>0</v>
      </c>
      <c r="BG223" s="197">
        <f t="shared" si="76"/>
        <v>0</v>
      </c>
      <c r="BH223" s="197">
        <f t="shared" si="77"/>
        <v>0</v>
      </c>
      <c r="BI223" s="197">
        <f t="shared" si="78"/>
        <v>0</v>
      </c>
      <c r="BJ223" s="14" t="s">
        <v>87</v>
      </c>
      <c r="BK223" s="197">
        <f t="shared" si="79"/>
        <v>0</v>
      </c>
      <c r="BL223" s="14" t="s">
        <v>256</v>
      </c>
      <c r="BM223" s="196" t="s">
        <v>802</v>
      </c>
    </row>
    <row r="224" spans="1:65" s="2" customFormat="1" ht="16.5" customHeight="1">
      <c r="A224" s="31"/>
      <c r="B224" s="32"/>
      <c r="C224" s="184" t="s">
        <v>496</v>
      </c>
      <c r="D224" s="184" t="s">
        <v>189</v>
      </c>
      <c r="E224" s="185" t="s">
        <v>804</v>
      </c>
      <c r="F224" s="186" t="s">
        <v>805</v>
      </c>
      <c r="G224" s="187" t="s">
        <v>308</v>
      </c>
      <c r="H224" s="188">
        <v>32</v>
      </c>
      <c r="I224" s="189"/>
      <c r="J224" s="190">
        <f t="shared" si="70"/>
        <v>0</v>
      </c>
      <c r="K224" s="191"/>
      <c r="L224" s="36"/>
      <c r="M224" s="192" t="s">
        <v>1</v>
      </c>
      <c r="N224" s="193" t="s">
        <v>44</v>
      </c>
      <c r="O224" s="68"/>
      <c r="P224" s="194">
        <f t="shared" si="71"/>
        <v>0</v>
      </c>
      <c r="Q224" s="194">
        <v>6E-05</v>
      </c>
      <c r="R224" s="194">
        <f t="shared" si="72"/>
        <v>0.00192</v>
      </c>
      <c r="S224" s="194">
        <v>0</v>
      </c>
      <c r="T224" s="195">
        <f t="shared" si="7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256</v>
      </c>
      <c r="AT224" s="196" t="s">
        <v>189</v>
      </c>
      <c r="AU224" s="196" t="s">
        <v>89</v>
      </c>
      <c r="AY224" s="14" t="s">
        <v>186</v>
      </c>
      <c r="BE224" s="197">
        <f t="shared" si="74"/>
        <v>0</v>
      </c>
      <c r="BF224" s="197">
        <f t="shared" si="75"/>
        <v>0</v>
      </c>
      <c r="BG224" s="197">
        <f t="shared" si="76"/>
        <v>0</v>
      </c>
      <c r="BH224" s="197">
        <f t="shared" si="77"/>
        <v>0</v>
      </c>
      <c r="BI224" s="197">
        <f t="shared" si="78"/>
        <v>0</v>
      </c>
      <c r="BJ224" s="14" t="s">
        <v>87</v>
      </c>
      <c r="BK224" s="197">
        <f t="shared" si="79"/>
        <v>0</v>
      </c>
      <c r="BL224" s="14" t="s">
        <v>256</v>
      </c>
      <c r="BM224" s="196" t="s">
        <v>806</v>
      </c>
    </row>
    <row r="225" spans="2:63" s="12" customFormat="1" ht="22.9" customHeight="1">
      <c r="B225" s="168"/>
      <c r="C225" s="169"/>
      <c r="D225" s="170" t="s">
        <v>78</v>
      </c>
      <c r="E225" s="182" t="s">
        <v>807</v>
      </c>
      <c r="F225" s="182" t="s">
        <v>808</v>
      </c>
      <c r="G225" s="169"/>
      <c r="H225" s="169"/>
      <c r="I225" s="172"/>
      <c r="J225" s="183">
        <f>BK225</f>
        <v>0</v>
      </c>
      <c r="K225" s="169"/>
      <c r="L225" s="174"/>
      <c r="M225" s="175"/>
      <c r="N225" s="176"/>
      <c r="O225" s="176"/>
      <c r="P225" s="177">
        <f>SUM(P226:P230)</f>
        <v>0</v>
      </c>
      <c r="Q225" s="176"/>
      <c r="R225" s="177">
        <f>SUM(R226:R230)</f>
        <v>0.062296000000000004</v>
      </c>
      <c r="S225" s="176"/>
      <c r="T225" s="178">
        <f>SUM(T226:T230)</f>
        <v>0.013206</v>
      </c>
      <c r="AR225" s="179" t="s">
        <v>89</v>
      </c>
      <c r="AT225" s="180" t="s">
        <v>78</v>
      </c>
      <c r="AU225" s="180" t="s">
        <v>87</v>
      </c>
      <c r="AY225" s="179" t="s">
        <v>186</v>
      </c>
      <c r="BK225" s="181">
        <f>SUM(BK226:BK230)</f>
        <v>0</v>
      </c>
    </row>
    <row r="226" spans="1:65" s="2" customFormat="1" ht="16.5" customHeight="1">
      <c r="A226" s="31"/>
      <c r="B226" s="32"/>
      <c r="C226" s="184" t="s">
        <v>500</v>
      </c>
      <c r="D226" s="184" t="s">
        <v>189</v>
      </c>
      <c r="E226" s="185" t="s">
        <v>810</v>
      </c>
      <c r="F226" s="186" t="s">
        <v>811</v>
      </c>
      <c r="G226" s="187" t="s">
        <v>197</v>
      </c>
      <c r="H226" s="188">
        <v>42.6</v>
      </c>
      <c r="I226" s="189"/>
      <c r="J226" s="190">
        <f>ROUND(I226*H226,1)</f>
        <v>0</v>
      </c>
      <c r="K226" s="191"/>
      <c r="L226" s="36"/>
      <c r="M226" s="192" t="s">
        <v>1</v>
      </c>
      <c r="N226" s="193" t="s">
        <v>44</v>
      </c>
      <c r="O226" s="68"/>
      <c r="P226" s="194">
        <f>O226*H226</f>
        <v>0</v>
      </c>
      <c r="Q226" s="194">
        <v>0.001</v>
      </c>
      <c r="R226" s="194">
        <f>Q226*H226</f>
        <v>0.0426</v>
      </c>
      <c r="S226" s="194">
        <v>0.00031</v>
      </c>
      <c r="T226" s="195">
        <f>S226*H226</f>
        <v>0.013206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256</v>
      </c>
      <c r="AT226" s="196" t="s">
        <v>189</v>
      </c>
      <c r="AU226" s="196" t="s">
        <v>89</v>
      </c>
      <c r="AY226" s="14" t="s">
        <v>186</v>
      </c>
      <c r="BE226" s="197">
        <f>IF(N226="základní",J226,0)</f>
        <v>0</v>
      </c>
      <c r="BF226" s="197">
        <f>IF(N226="snížená",J226,0)</f>
        <v>0</v>
      </c>
      <c r="BG226" s="197">
        <f>IF(N226="zákl. přenesená",J226,0)</f>
        <v>0</v>
      </c>
      <c r="BH226" s="197">
        <f>IF(N226="sníž. přenesená",J226,0)</f>
        <v>0</v>
      </c>
      <c r="BI226" s="197">
        <f>IF(N226="nulová",J226,0)</f>
        <v>0</v>
      </c>
      <c r="BJ226" s="14" t="s">
        <v>87</v>
      </c>
      <c r="BK226" s="197">
        <f>ROUND(I226*H226,1)</f>
        <v>0</v>
      </c>
      <c r="BL226" s="14" t="s">
        <v>256</v>
      </c>
      <c r="BM226" s="196" t="s">
        <v>812</v>
      </c>
    </row>
    <row r="227" spans="1:65" s="2" customFormat="1" ht="16.5" customHeight="1">
      <c r="A227" s="31"/>
      <c r="B227" s="32"/>
      <c r="C227" s="184" t="s">
        <v>506</v>
      </c>
      <c r="D227" s="184" t="s">
        <v>189</v>
      </c>
      <c r="E227" s="185" t="s">
        <v>814</v>
      </c>
      <c r="F227" s="186" t="s">
        <v>815</v>
      </c>
      <c r="G227" s="187" t="s">
        <v>197</v>
      </c>
      <c r="H227" s="188">
        <v>42.6</v>
      </c>
      <c r="I227" s="189"/>
      <c r="J227" s="190">
        <f>ROUND(I227*H227,1)</f>
        <v>0</v>
      </c>
      <c r="K227" s="191"/>
      <c r="L227" s="36"/>
      <c r="M227" s="192" t="s">
        <v>1</v>
      </c>
      <c r="N227" s="193" t="s">
        <v>44</v>
      </c>
      <c r="O227" s="68"/>
      <c r="P227" s="194">
        <f>O227*H227</f>
        <v>0</v>
      </c>
      <c r="Q227" s="194">
        <v>0</v>
      </c>
      <c r="R227" s="194">
        <f>Q227*H227</f>
        <v>0</v>
      </c>
      <c r="S227" s="194">
        <v>0</v>
      </c>
      <c r="T227" s="195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256</v>
      </c>
      <c r="AT227" s="196" t="s">
        <v>189</v>
      </c>
      <c r="AU227" s="196" t="s">
        <v>89</v>
      </c>
      <c r="AY227" s="14" t="s">
        <v>186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4" t="s">
        <v>87</v>
      </c>
      <c r="BK227" s="197">
        <f>ROUND(I227*H227,1)</f>
        <v>0</v>
      </c>
      <c r="BL227" s="14" t="s">
        <v>256</v>
      </c>
      <c r="BM227" s="196" t="s">
        <v>816</v>
      </c>
    </row>
    <row r="228" spans="1:65" s="2" customFormat="1" ht="16.5" customHeight="1">
      <c r="A228" s="31"/>
      <c r="B228" s="32"/>
      <c r="C228" s="184" t="s">
        <v>510</v>
      </c>
      <c r="D228" s="184" t="s">
        <v>189</v>
      </c>
      <c r="E228" s="185" t="s">
        <v>818</v>
      </c>
      <c r="F228" s="186" t="s">
        <v>819</v>
      </c>
      <c r="G228" s="187" t="s">
        <v>197</v>
      </c>
      <c r="H228" s="188">
        <v>42.6</v>
      </c>
      <c r="I228" s="189"/>
      <c r="J228" s="190">
        <f>ROUND(I228*H228,1)</f>
        <v>0</v>
      </c>
      <c r="K228" s="191"/>
      <c r="L228" s="36"/>
      <c r="M228" s="192" t="s">
        <v>1</v>
      </c>
      <c r="N228" s="193" t="s">
        <v>44</v>
      </c>
      <c r="O228" s="68"/>
      <c r="P228" s="194">
        <f>O228*H228</f>
        <v>0</v>
      </c>
      <c r="Q228" s="194">
        <v>0.0002</v>
      </c>
      <c r="R228" s="194">
        <f>Q228*H228</f>
        <v>0.008520000000000002</v>
      </c>
      <c r="S228" s="194">
        <v>0</v>
      </c>
      <c r="T228" s="195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256</v>
      </c>
      <c r="AT228" s="196" t="s">
        <v>189</v>
      </c>
      <c r="AU228" s="196" t="s">
        <v>89</v>
      </c>
      <c r="AY228" s="14" t="s">
        <v>186</v>
      </c>
      <c r="BE228" s="197">
        <f>IF(N228="základní",J228,0)</f>
        <v>0</v>
      </c>
      <c r="BF228" s="197">
        <f>IF(N228="snížená",J228,0)</f>
        <v>0</v>
      </c>
      <c r="BG228" s="197">
        <f>IF(N228="zákl. přenesená",J228,0)</f>
        <v>0</v>
      </c>
      <c r="BH228" s="197">
        <f>IF(N228="sníž. přenesená",J228,0)</f>
        <v>0</v>
      </c>
      <c r="BI228" s="197">
        <f>IF(N228="nulová",J228,0)</f>
        <v>0</v>
      </c>
      <c r="BJ228" s="14" t="s">
        <v>87</v>
      </c>
      <c r="BK228" s="197">
        <f>ROUND(I228*H228,1)</f>
        <v>0</v>
      </c>
      <c r="BL228" s="14" t="s">
        <v>256</v>
      </c>
      <c r="BM228" s="196" t="s">
        <v>820</v>
      </c>
    </row>
    <row r="229" spans="1:65" s="2" customFormat="1" ht="16.5" customHeight="1">
      <c r="A229" s="31"/>
      <c r="B229" s="32"/>
      <c r="C229" s="184" t="s">
        <v>514</v>
      </c>
      <c r="D229" s="184" t="s">
        <v>189</v>
      </c>
      <c r="E229" s="185" t="s">
        <v>822</v>
      </c>
      <c r="F229" s="186" t="s">
        <v>823</v>
      </c>
      <c r="G229" s="187" t="s">
        <v>197</v>
      </c>
      <c r="H229" s="188">
        <v>5</v>
      </c>
      <c r="I229" s="189"/>
      <c r="J229" s="190">
        <f>ROUND(I229*H229,1)</f>
        <v>0</v>
      </c>
      <c r="K229" s="191"/>
      <c r="L229" s="36"/>
      <c r="M229" s="192" t="s">
        <v>1</v>
      </c>
      <c r="N229" s="193" t="s">
        <v>44</v>
      </c>
      <c r="O229" s="68"/>
      <c r="P229" s="194">
        <f>O229*H229</f>
        <v>0</v>
      </c>
      <c r="Q229" s="194">
        <v>2E-05</v>
      </c>
      <c r="R229" s="194">
        <f>Q229*H229</f>
        <v>0.0001</v>
      </c>
      <c r="S229" s="194">
        <v>0</v>
      </c>
      <c r="T229" s="195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256</v>
      </c>
      <c r="AT229" s="196" t="s">
        <v>189</v>
      </c>
      <c r="AU229" s="196" t="s">
        <v>89</v>
      </c>
      <c r="AY229" s="14" t="s">
        <v>186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4" t="s">
        <v>87</v>
      </c>
      <c r="BK229" s="197">
        <f>ROUND(I229*H229,1)</f>
        <v>0</v>
      </c>
      <c r="BL229" s="14" t="s">
        <v>256</v>
      </c>
      <c r="BM229" s="196" t="s">
        <v>824</v>
      </c>
    </row>
    <row r="230" spans="1:65" s="2" customFormat="1" ht="21.75" customHeight="1">
      <c r="A230" s="31"/>
      <c r="B230" s="32"/>
      <c r="C230" s="184" t="s">
        <v>518</v>
      </c>
      <c r="D230" s="184" t="s">
        <v>189</v>
      </c>
      <c r="E230" s="185" t="s">
        <v>826</v>
      </c>
      <c r="F230" s="186" t="s">
        <v>827</v>
      </c>
      <c r="G230" s="187" t="s">
        <v>197</v>
      </c>
      <c r="H230" s="188">
        <v>42.6</v>
      </c>
      <c r="I230" s="189"/>
      <c r="J230" s="190">
        <f>ROUND(I230*H230,1)</f>
        <v>0</v>
      </c>
      <c r="K230" s="191"/>
      <c r="L230" s="36"/>
      <c r="M230" s="192" t="s">
        <v>1</v>
      </c>
      <c r="N230" s="193" t="s">
        <v>44</v>
      </c>
      <c r="O230" s="68"/>
      <c r="P230" s="194">
        <f>O230*H230</f>
        <v>0</v>
      </c>
      <c r="Q230" s="194">
        <v>0.00026</v>
      </c>
      <c r="R230" s="194">
        <f>Q230*H230</f>
        <v>0.011075999999999999</v>
      </c>
      <c r="S230" s="194">
        <v>0</v>
      </c>
      <c r="T230" s="195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256</v>
      </c>
      <c r="AT230" s="196" t="s">
        <v>189</v>
      </c>
      <c r="AU230" s="196" t="s">
        <v>89</v>
      </c>
      <c r="AY230" s="14" t="s">
        <v>186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14" t="s">
        <v>87</v>
      </c>
      <c r="BK230" s="197">
        <f>ROUND(I230*H230,1)</f>
        <v>0</v>
      </c>
      <c r="BL230" s="14" t="s">
        <v>256</v>
      </c>
      <c r="BM230" s="196" t="s">
        <v>828</v>
      </c>
    </row>
    <row r="231" spans="2:63" s="12" customFormat="1" ht="25.9" customHeight="1">
      <c r="B231" s="168"/>
      <c r="C231" s="169"/>
      <c r="D231" s="170" t="s">
        <v>78</v>
      </c>
      <c r="E231" s="171" t="s">
        <v>840</v>
      </c>
      <c r="F231" s="171" t="s">
        <v>841</v>
      </c>
      <c r="G231" s="169"/>
      <c r="H231" s="169"/>
      <c r="I231" s="172"/>
      <c r="J231" s="173">
        <f>BK231</f>
        <v>0</v>
      </c>
      <c r="K231" s="169"/>
      <c r="L231" s="174"/>
      <c r="M231" s="175"/>
      <c r="N231" s="176"/>
      <c r="O231" s="176"/>
      <c r="P231" s="177">
        <f>SUM(P232:P234)</f>
        <v>0</v>
      </c>
      <c r="Q231" s="176"/>
      <c r="R231" s="177">
        <f>SUM(R232:R234)</f>
        <v>0</v>
      </c>
      <c r="S231" s="176"/>
      <c r="T231" s="178">
        <f>SUM(T232:T234)</f>
        <v>0</v>
      </c>
      <c r="AR231" s="179" t="s">
        <v>193</v>
      </c>
      <c r="AT231" s="180" t="s">
        <v>78</v>
      </c>
      <c r="AU231" s="180" t="s">
        <v>79</v>
      </c>
      <c r="AY231" s="179" t="s">
        <v>186</v>
      </c>
      <c r="BK231" s="181">
        <f>SUM(BK232:BK234)</f>
        <v>0</v>
      </c>
    </row>
    <row r="232" spans="1:65" s="2" customFormat="1" ht="16.5" customHeight="1">
      <c r="A232" s="31"/>
      <c r="B232" s="32"/>
      <c r="C232" s="184" t="s">
        <v>522</v>
      </c>
      <c r="D232" s="184" t="s">
        <v>189</v>
      </c>
      <c r="E232" s="185" t="s">
        <v>843</v>
      </c>
      <c r="F232" s="186" t="s">
        <v>844</v>
      </c>
      <c r="G232" s="187" t="s">
        <v>845</v>
      </c>
      <c r="H232" s="188">
        <v>2</v>
      </c>
      <c r="I232" s="189"/>
      <c r="J232" s="190">
        <f>ROUND(I232*H232,1)</f>
        <v>0</v>
      </c>
      <c r="K232" s="191"/>
      <c r="L232" s="36"/>
      <c r="M232" s="192" t="s">
        <v>1</v>
      </c>
      <c r="N232" s="193" t="s">
        <v>44</v>
      </c>
      <c r="O232" s="68"/>
      <c r="P232" s="194">
        <f>O232*H232</f>
        <v>0</v>
      </c>
      <c r="Q232" s="194">
        <v>0</v>
      </c>
      <c r="R232" s="194">
        <f>Q232*H232</f>
        <v>0</v>
      </c>
      <c r="S232" s="194">
        <v>0</v>
      </c>
      <c r="T232" s="19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846</v>
      </c>
      <c r="AT232" s="196" t="s">
        <v>189</v>
      </c>
      <c r="AU232" s="196" t="s">
        <v>87</v>
      </c>
      <c r="AY232" s="14" t="s">
        <v>186</v>
      </c>
      <c r="BE232" s="197">
        <f>IF(N232="základní",J232,0)</f>
        <v>0</v>
      </c>
      <c r="BF232" s="197">
        <f>IF(N232="snížená",J232,0)</f>
        <v>0</v>
      </c>
      <c r="BG232" s="197">
        <f>IF(N232="zákl. přenesená",J232,0)</f>
        <v>0</v>
      </c>
      <c r="BH232" s="197">
        <f>IF(N232="sníž. přenesená",J232,0)</f>
        <v>0</v>
      </c>
      <c r="BI232" s="197">
        <f>IF(N232="nulová",J232,0)</f>
        <v>0</v>
      </c>
      <c r="BJ232" s="14" t="s">
        <v>87</v>
      </c>
      <c r="BK232" s="197">
        <f>ROUND(I232*H232,1)</f>
        <v>0</v>
      </c>
      <c r="BL232" s="14" t="s">
        <v>846</v>
      </c>
      <c r="BM232" s="196" t="s">
        <v>847</v>
      </c>
    </row>
    <row r="233" spans="1:65" s="2" customFormat="1" ht="16.5" customHeight="1">
      <c r="A233" s="31"/>
      <c r="B233" s="32"/>
      <c r="C233" s="184" t="s">
        <v>526</v>
      </c>
      <c r="D233" s="184" t="s">
        <v>189</v>
      </c>
      <c r="E233" s="185" t="s">
        <v>849</v>
      </c>
      <c r="F233" s="186" t="s">
        <v>850</v>
      </c>
      <c r="G233" s="187" t="s">
        <v>845</v>
      </c>
      <c r="H233" s="188">
        <v>8</v>
      </c>
      <c r="I233" s="189"/>
      <c r="J233" s="190">
        <f>ROUND(I233*H233,1)</f>
        <v>0</v>
      </c>
      <c r="K233" s="191"/>
      <c r="L233" s="36"/>
      <c r="M233" s="192" t="s">
        <v>1</v>
      </c>
      <c r="N233" s="193" t="s">
        <v>44</v>
      </c>
      <c r="O233" s="68"/>
      <c r="P233" s="194">
        <f>O233*H233</f>
        <v>0</v>
      </c>
      <c r="Q233" s="194">
        <v>0</v>
      </c>
      <c r="R233" s="194">
        <f>Q233*H233</f>
        <v>0</v>
      </c>
      <c r="S233" s="194">
        <v>0</v>
      </c>
      <c r="T233" s="195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846</v>
      </c>
      <c r="AT233" s="196" t="s">
        <v>189</v>
      </c>
      <c r="AU233" s="196" t="s">
        <v>87</v>
      </c>
      <c r="AY233" s="14" t="s">
        <v>186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4" t="s">
        <v>87</v>
      </c>
      <c r="BK233" s="197">
        <f>ROUND(I233*H233,1)</f>
        <v>0</v>
      </c>
      <c r="BL233" s="14" t="s">
        <v>846</v>
      </c>
      <c r="BM233" s="196" t="s">
        <v>851</v>
      </c>
    </row>
    <row r="234" spans="1:65" s="2" customFormat="1" ht="16.5" customHeight="1">
      <c r="A234" s="31"/>
      <c r="B234" s="32"/>
      <c r="C234" s="184" t="s">
        <v>530</v>
      </c>
      <c r="D234" s="184" t="s">
        <v>189</v>
      </c>
      <c r="E234" s="185" t="s">
        <v>853</v>
      </c>
      <c r="F234" s="186" t="s">
        <v>854</v>
      </c>
      <c r="G234" s="187" t="s">
        <v>845</v>
      </c>
      <c r="H234" s="188">
        <v>2</v>
      </c>
      <c r="I234" s="189"/>
      <c r="J234" s="190">
        <f>ROUND(I234*H234,1)</f>
        <v>0</v>
      </c>
      <c r="K234" s="191"/>
      <c r="L234" s="36"/>
      <c r="M234" s="214" t="s">
        <v>1</v>
      </c>
      <c r="N234" s="215" t="s">
        <v>44</v>
      </c>
      <c r="O234" s="216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846</v>
      </c>
      <c r="AT234" s="196" t="s">
        <v>189</v>
      </c>
      <c r="AU234" s="196" t="s">
        <v>87</v>
      </c>
      <c r="AY234" s="14" t="s">
        <v>186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4" t="s">
        <v>87</v>
      </c>
      <c r="BK234" s="197">
        <f>ROUND(I234*H234,1)</f>
        <v>0</v>
      </c>
      <c r="BL234" s="14" t="s">
        <v>846</v>
      </c>
      <c r="BM234" s="196" t="s">
        <v>855</v>
      </c>
    </row>
    <row r="235" spans="1:31" s="2" customFormat="1" ht="6.95" customHeight="1">
      <c r="A235" s="31"/>
      <c r="B235" s="51"/>
      <c r="C235" s="52"/>
      <c r="D235" s="52"/>
      <c r="E235" s="52"/>
      <c r="F235" s="52"/>
      <c r="G235" s="52"/>
      <c r="H235" s="52"/>
      <c r="I235" s="52"/>
      <c r="J235" s="52"/>
      <c r="K235" s="52"/>
      <c r="L235" s="36"/>
      <c r="M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</row>
  </sheetData>
  <sheetProtection algorithmName="SHA-512" hashValue="dWRkb7T5TtQC+7mApDWg2wFA8tR8qq5WRUPA4evfb5ewRdNzZMI7af40lg5TTp3sXph3T1ExcqhYghs/W2+sTA==" saltValue="ub9SJFvnKLCwPxofmenB0CRNzDZLnPmpbLm8re7majQ5aVmmQ/GXByzkOAqVEA58kUNzqZgGscIGmaK0djfHXA==" spinCount="100000" sheet="1" objects="1" scenarios="1" formatColumns="0" formatRows="0" autoFilter="0"/>
  <autoFilter ref="C132:K234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107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1208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ROUND(J125,1)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ROUND((SUM(BE125:BE163)),1)</f>
        <v>0</v>
      </c>
      <c r="G33" s="31"/>
      <c r="H33" s="31"/>
      <c r="I33" s="121">
        <v>0.21</v>
      </c>
      <c r="J33" s="120">
        <f>ROUND(((SUM(BE125:BE163))*I33),1)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ROUND((SUM(BF125:BF163)),1)</f>
        <v>0</v>
      </c>
      <c r="G34" s="31"/>
      <c r="H34" s="31"/>
      <c r="I34" s="121">
        <v>0.15</v>
      </c>
      <c r="J34" s="120">
        <f>ROUND(((SUM(BF125:BF163))*I34),1)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ROUND((SUM(BG125:BG163)),1)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ROUND((SUM(BH125:BH163)),1)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ROUND((SUM(BI125:BI163)),1)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2.1.1.7. - Chodba ke skladu S16 - výklenek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J126</f>
        <v>0</v>
      </c>
      <c r="K97" s="145"/>
      <c r="L97" s="149"/>
    </row>
    <row r="98" spans="2:12" s="10" customFormat="1" ht="19.9" customHeight="1">
      <c r="B98" s="150"/>
      <c r="C98" s="151"/>
      <c r="D98" s="152" t="s">
        <v>150</v>
      </c>
      <c r="E98" s="153"/>
      <c r="F98" s="153"/>
      <c r="G98" s="153"/>
      <c r="H98" s="153"/>
      <c r="I98" s="153"/>
      <c r="J98" s="154">
        <f>J127</f>
        <v>0</v>
      </c>
      <c r="K98" s="151"/>
      <c r="L98" s="155"/>
    </row>
    <row r="99" spans="2:12" s="10" customFormat="1" ht="19.9" customHeight="1">
      <c r="B99" s="150"/>
      <c r="C99" s="151"/>
      <c r="D99" s="152" t="s">
        <v>151</v>
      </c>
      <c r="E99" s="153"/>
      <c r="F99" s="153"/>
      <c r="G99" s="153"/>
      <c r="H99" s="153"/>
      <c r="I99" s="153"/>
      <c r="J99" s="154">
        <f>J132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152</v>
      </c>
      <c r="E100" s="153"/>
      <c r="F100" s="153"/>
      <c r="G100" s="153"/>
      <c r="H100" s="153"/>
      <c r="I100" s="153"/>
      <c r="J100" s="154">
        <f>J140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153</v>
      </c>
      <c r="E101" s="153"/>
      <c r="F101" s="153"/>
      <c r="G101" s="153"/>
      <c r="H101" s="153"/>
      <c r="I101" s="153"/>
      <c r="J101" s="154">
        <f>J147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154</v>
      </c>
      <c r="E102" s="147"/>
      <c r="F102" s="147"/>
      <c r="G102" s="147"/>
      <c r="H102" s="147"/>
      <c r="I102" s="147"/>
      <c r="J102" s="148">
        <f>J150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163</v>
      </c>
      <c r="E103" s="153"/>
      <c r="F103" s="153"/>
      <c r="G103" s="153"/>
      <c r="H103" s="153"/>
      <c r="I103" s="153"/>
      <c r="J103" s="154">
        <f>J151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168</v>
      </c>
      <c r="E104" s="153"/>
      <c r="F104" s="153"/>
      <c r="G104" s="153"/>
      <c r="H104" s="153"/>
      <c r="I104" s="153"/>
      <c r="J104" s="154">
        <f>J154</f>
        <v>0</v>
      </c>
      <c r="K104" s="151"/>
      <c r="L104" s="155"/>
    </row>
    <row r="105" spans="2:12" s="9" customFormat="1" ht="24.95" customHeight="1">
      <c r="B105" s="144"/>
      <c r="C105" s="145"/>
      <c r="D105" s="146" t="s">
        <v>170</v>
      </c>
      <c r="E105" s="147"/>
      <c r="F105" s="147"/>
      <c r="G105" s="147"/>
      <c r="H105" s="147"/>
      <c r="I105" s="147"/>
      <c r="J105" s="148">
        <f>J161</f>
        <v>0</v>
      </c>
      <c r="K105" s="145"/>
      <c r="L105" s="149"/>
    </row>
    <row r="106" spans="1:31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171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70" t="str">
        <f>E7</f>
        <v>Odborné učebny G Brandýs – Gymnázium J.S. Machara</v>
      </c>
      <c r="F115" s="271"/>
      <c r="G115" s="271"/>
      <c r="H115" s="271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142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26" t="str">
        <f>E9</f>
        <v>2.1.1.7. - Chodba ke skladu S16 - výklenek</v>
      </c>
      <c r="F117" s="272"/>
      <c r="G117" s="272"/>
      <c r="H117" s="272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3"/>
      <c r="E119" s="33"/>
      <c r="F119" s="24" t="str">
        <f>F12</f>
        <v xml:space="preserve">Gymnázium J. S. Machara, Královická 668  </v>
      </c>
      <c r="G119" s="33"/>
      <c r="H119" s="33"/>
      <c r="I119" s="26" t="s">
        <v>22</v>
      </c>
      <c r="J119" s="63" t="str">
        <f>IF(J12="","",J12)</f>
        <v>15. 5. 2022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40.15" customHeight="1">
      <c r="A121" s="31"/>
      <c r="B121" s="32"/>
      <c r="C121" s="26" t="s">
        <v>24</v>
      </c>
      <c r="D121" s="33"/>
      <c r="E121" s="33"/>
      <c r="F121" s="24" t="str">
        <f>E15</f>
        <v>Středočeský kraj, Praha 5, Zborovská 81/11</v>
      </c>
      <c r="G121" s="33"/>
      <c r="H121" s="33"/>
      <c r="I121" s="26" t="s">
        <v>31</v>
      </c>
      <c r="J121" s="29" t="str">
        <f>E21</f>
        <v>Stebau s.r.o., Jižní 870, 500 03 Hradec Králové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29</v>
      </c>
      <c r="D122" s="33"/>
      <c r="E122" s="33"/>
      <c r="F122" s="24" t="str">
        <f>IF(E18="","",E18)</f>
        <v>Vyplň údaj</v>
      </c>
      <c r="G122" s="33"/>
      <c r="H122" s="33"/>
      <c r="I122" s="26" t="s">
        <v>35</v>
      </c>
      <c r="J122" s="29" t="str">
        <f>E24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1" customFormat="1" ht="29.25" customHeight="1">
      <c r="A124" s="156"/>
      <c r="B124" s="157"/>
      <c r="C124" s="158" t="s">
        <v>172</v>
      </c>
      <c r="D124" s="159" t="s">
        <v>64</v>
      </c>
      <c r="E124" s="159" t="s">
        <v>60</v>
      </c>
      <c r="F124" s="159" t="s">
        <v>61</v>
      </c>
      <c r="G124" s="159" t="s">
        <v>173</v>
      </c>
      <c r="H124" s="159" t="s">
        <v>174</v>
      </c>
      <c r="I124" s="159" t="s">
        <v>175</v>
      </c>
      <c r="J124" s="160" t="s">
        <v>146</v>
      </c>
      <c r="K124" s="161" t="s">
        <v>176</v>
      </c>
      <c r="L124" s="162"/>
      <c r="M124" s="72" t="s">
        <v>1</v>
      </c>
      <c r="N124" s="73" t="s">
        <v>43</v>
      </c>
      <c r="O124" s="73" t="s">
        <v>177</v>
      </c>
      <c r="P124" s="73" t="s">
        <v>178</v>
      </c>
      <c r="Q124" s="73" t="s">
        <v>179</v>
      </c>
      <c r="R124" s="73" t="s">
        <v>180</v>
      </c>
      <c r="S124" s="73" t="s">
        <v>181</v>
      </c>
      <c r="T124" s="74" t="s">
        <v>182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63" s="2" customFormat="1" ht="22.9" customHeight="1">
      <c r="A125" s="31"/>
      <c r="B125" s="32"/>
      <c r="C125" s="79" t="s">
        <v>183</v>
      </c>
      <c r="D125" s="33"/>
      <c r="E125" s="33"/>
      <c r="F125" s="33"/>
      <c r="G125" s="33"/>
      <c r="H125" s="33"/>
      <c r="I125" s="33"/>
      <c r="J125" s="163">
        <f>BK125</f>
        <v>0</v>
      </c>
      <c r="K125" s="33"/>
      <c r="L125" s="36"/>
      <c r="M125" s="75"/>
      <c r="N125" s="164"/>
      <c r="O125" s="76"/>
      <c r="P125" s="165">
        <f>P126+P150+P161</f>
        <v>0</v>
      </c>
      <c r="Q125" s="76"/>
      <c r="R125" s="165">
        <f>R126+R150+R161</f>
        <v>0.33386000000000005</v>
      </c>
      <c r="S125" s="76"/>
      <c r="T125" s="166">
        <f>T126+T150+T161</f>
        <v>0.64276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78</v>
      </c>
      <c r="AU125" s="14" t="s">
        <v>148</v>
      </c>
      <c r="BK125" s="167">
        <f>BK126+BK150+BK161</f>
        <v>0</v>
      </c>
    </row>
    <row r="126" spans="2:63" s="12" customFormat="1" ht="25.9" customHeight="1">
      <c r="B126" s="168"/>
      <c r="C126" s="169"/>
      <c r="D126" s="170" t="s">
        <v>78</v>
      </c>
      <c r="E126" s="171" t="s">
        <v>184</v>
      </c>
      <c r="F126" s="171" t="s">
        <v>185</v>
      </c>
      <c r="G126" s="169"/>
      <c r="H126" s="169"/>
      <c r="I126" s="172"/>
      <c r="J126" s="173">
        <f>BK126</f>
        <v>0</v>
      </c>
      <c r="K126" s="169"/>
      <c r="L126" s="174"/>
      <c r="M126" s="175"/>
      <c r="N126" s="176"/>
      <c r="O126" s="176"/>
      <c r="P126" s="177">
        <f>P127+P132+P140+P147</f>
        <v>0</v>
      </c>
      <c r="Q126" s="176"/>
      <c r="R126" s="177">
        <f>R127+R132+R140+R147</f>
        <v>0.31624</v>
      </c>
      <c r="S126" s="176"/>
      <c r="T126" s="178">
        <f>T127+T132+T140+T147</f>
        <v>0.63904</v>
      </c>
      <c r="AR126" s="179" t="s">
        <v>87</v>
      </c>
      <c r="AT126" s="180" t="s">
        <v>78</v>
      </c>
      <c r="AU126" s="180" t="s">
        <v>79</v>
      </c>
      <c r="AY126" s="179" t="s">
        <v>186</v>
      </c>
      <c r="BK126" s="181">
        <f>BK127+BK132+BK140+BK147</f>
        <v>0</v>
      </c>
    </row>
    <row r="127" spans="2:63" s="12" customFormat="1" ht="22.9" customHeight="1">
      <c r="B127" s="168"/>
      <c r="C127" s="169"/>
      <c r="D127" s="170" t="s">
        <v>78</v>
      </c>
      <c r="E127" s="182" t="s">
        <v>187</v>
      </c>
      <c r="F127" s="182" t="s">
        <v>188</v>
      </c>
      <c r="G127" s="169"/>
      <c r="H127" s="169"/>
      <c r="I127" s="172"/>
      <c r="J127" s="183">
        <f>BK127</f>
        <v>0</v>
      </c>
      <c r="K127" s="169"/>
      <c r="L127" s="174"/>
      <c r="M127" s="175"/>
      <c r="N127" s="176"/>
      <c r="O127" s="176"/>
      <c r="P127" s="177">
        <f>SUM(P128:P131)</f>
        <v>0</v>
      </c>
      <c r="Q127" s="176"/>
      <c r="R127" s="177">
        <f>SUM(R128:R131)</f>
        <v>0.315</v>
      </c>
      <c r="S127" s="176"/>
      <c r="T127" s="178">
        <f>SUM(T128:T131)</f>
        <v>0</v>
      </c>
      <c r="AR127" s="179" t="s">
        <v>87</v>
      </c>
      <c r="AT127" s="180" t="s">
        <v>78</v>
      </c>
      <c r="AU127" s="180" t="s">
        <v>87</v>
      </c>
      <c r="AY127" s="179" t="s">
        <v>186</v>
      </c>
      <c r="BK127" s="181">
        <f>SUM(BK128:BK131)</f>
        <v>0</v>
      </c>
    </row>
    <row r="128" spans="1:65" s="2" customFormat="1" ht="16.5" customHeight="1">
      <c r="A128" s="31"/>
      <c r="B128" s="32"/>
      <c r="C128" s="184" t="s">
        <v>87</v>
      </c>
      <c r="D128" s="184" t="s">
        <v>189</v>
      </c>
      <c r="E128" s="185" t="s">
        <v>203</v>
      </c>
      <c r="F128" s="186" t="s">
        <v>204</v>
      </c>
      <c r="G128" s="187" t="s">
        <v>192</v>
      </c>
      <c r="H128" s="188">
        <v>2</v>
      </c>
      <c r="I128" s="189"/>
      <c r="J128" s="190">
        <f>ROUND(I128*H128,1)</f>
        <v>0</v>
      </c>
      <c r="K128" s="191"/>
      <c r="L128" s="36"/>
      <c r="M128" s="192" t="s">
        <v>1</v>
      </c>
      <c r="N128" s="193" t="s">
        <v>44</v>
      </c>
      <c r="O128" s="68"/>
      <c r="P128" s="194">
        <f>O128*H128</f>
        <v>0</v>
      </c>
      <c r="Q128" s="194">
        <v>0.1575</v>
      </c>
      <c r="R128" s="194">
        <f>Q128*H128</f>
        <v>0.315</v>
      </c>
      <c r="S128" s="194">
        <v>0</v>
      </c>
      <c r="T128" s="19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193</v>
      </c>
      <c r="AT128" s="196" t="s">
        <v>189</v>
      </c>
      <c r="AU128" s="196" t="s">
        <v>89</v>
      </c>
      <c r="AY128" s="14" t="s">
        <v>186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4" t="s">
        <v>87</v>
      </c>
      <c r="BK128" s="197">
        <f>ROUND(I128*H128,1)</f>
        <v>0</v>
      </c>
      <c r="BL128" s="14" t="s">
        <v>193</v>
      </c>
      <c r="BM128" s="196" t="s">
        <v>205</v>
      </c>
    </row>
    <row r="129" spans="1:47" s="2" customFormat="1" ht="39">
      <c r="A129" s="31"/>
      <c r="B129" s="32"/>
      <c r="C129" s="33"/>
      <c r="D129" s="198" t="s">
        <v>206</v>
      </c>
      <c r="E129" s="33"/>
      <c r="F129" s="199" t="s">
        <v>1209</v>
      </c>
      <c r="G129" s="33"/>
      <c r="H129" s="33"/>
      <c r="I129" s="200"/>
      <c r="J129" s="33"/>
      <c r="K129" s="33"/>
      <c r="L129" s="36"/>
      <c r="M129" s="201"/>
      <c r="N129" s="202"/>
      <c r="O129" s="68"/>
      <c r="P129" s="68"/>
      <c r="Q129" s="68"/>
      <c r="R129" s="68"/>
      <c r="S129" s="68"/>
      <c r="T129" s="69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206</v>
      </c>
      <c r="AU129" s="14" t="s">
        <v>89</v>
      </c>
    </row>
    <row r="130" spans="1:65" s="2" customFormat="1" ht="16.5" customHeight="1">
      <c r="A130" s="31"/>
      <c r="B130" s="32"/>
      <c r="C130" s="184" t="s">
        <v>89</v>
      </c>
      <c r="D130" s="184" t="s">
        <v>189</v>
      </c>
      <c r="E130" s="185" t="s">
        <v>1210</v>
      </c>
      <c r="F130" s="186" t="s">
        <v>1211</v>
      </c>
      <c r="G130" s="187" t="s">
        <v>197</v>
      </c>
      <c r="H130" s="188">
        <v>10</v>
      </c>
      <c r="I130" s="189"/>
      <c r="J130" s="190">
        <f>ROUND(I130*H130,1)</f>
        <v>0</v>
      </c>
      <c r="K130" s="191"/>
      <c r="L130" s="36"/>
      <c r="M130" s="192" t="s">
        <v>1</v>
      </c>
      <c r="N130" s="193" t="s">
        <v>44</v>
      </c>
      <c r="O130" s="68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193</v>
      </c>
      <c r="AT130" s="196" t="s">
        <v>189</v>
      </c>
      <c r="AU130" s="196" t="s">
        <v>89</v>
      </c>
      <c r="AY130" s="14" t="s">
        <v>186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4" t="s">
        <v>87</v>
      </c>
      <c r="BK130" s="197">
        <f>ROUND(I130*H130,1)</f>
        <v>0</v>
      </c>
      <c r="BL130" s="14" t="s">
        <v>193</v>
      </c>
      <c r="BM130" s="196" t="s">
        <v>1212</v>
      </c>
    </row>
    <row r="131" spans="1:65" s="2" customFormat="1" ht="16.5" customHeight="1">
      <c r="A131" s="31"/>
      <c r="B131" s="32"/>
      <c r="C131" s="184" t="s">
        <v>199</v>
      </c>
      <c r="D131" s="184" t="s">
        <v>189</v>
      </c>
      <c r="E131" s="185" t="s">
        <v>1064</v>
      </c>
      <c r="F131" s="186" t="s">
        <v>1065</v>
      </c>
      <c r="G131" s="187" t="s">
        <v>197</v>
      </c>
      <c r="H131" s="188">
        <v>5</v>
      </c>
      <c r="I131" s="189"/>
      <c r="J131" s="190">
        <f>ROUND(I131*H131,1)</f>
        <v>0</v>
      </c>
      <c r="K131" s="191"/>
      <c r="L131" s="36"/>
      <c r="M131" s="192" t="s">
        <v>1</v>
      </c>
      <c r="N131" s="193" t="s">
        <v>44</v>
      </c>
      <c r="O131" s="68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193</v>
      </c>
      <c r="AT131" s="196" t="s">
        <v>189</v>
      </c>
      <c r="AU131" s="196" t="s">
        <v>89</v>
      </c>
      <c r="AY131" s="14" t="s">
        <v>186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4" t="s">
        <v>87</v>
      </c>
      <c r="BK131" s="197">
        <f>ROUND(I131*H131,1)</f>
        <v>0</v>
      </c>
      <c r="BL131" s="14" t="s">
        <v>193</v>
      </c>
      <c r="BM131" s="196" t="s">
        <v>1066</v>
      </c>
    </row>
    <row r="132" spans="2:63" s="12" customFormat="1" ht="22.9" customHeight="1">
      <c r="B132" s="168"/>
      <c r="C132" s="169"/>
      <c r="D132" s="170" t="s">
        <v>78</v>
      </c>
      <c r="E132" s="182" t="s">
        <v>226</v>
      </c>
      <c r="F132" s="182" t="s">
        <v>227</v>
      </c>
      <c r="G132" s="169"/>
      <c r="H132" s="169"/>
      <c r="I132" s="172"/>
      <c r="J132" s="183">
        <f>BK132</f>
        <v>0</v>
      </c>
      <c r="K132" s="169"/>
      <c r="L132" s="174"/>
      <c r="M132" s="175"/>
      <c r="N132" s="176"/>
      <c r="O132" s="176"/>
      <c r="P132" s="177">
        <f>SUM(P133:P139)</f>
        <v>0</v>
      </c>
      <c r="Q132" s="176"/>
      <c r="R132" s="177">
        <f>SUM(R133:R139)</f>
        <v>0.00124</v>
      </c>
      <c r="S132" s="176"/>
      <c r="T132" s="178">
        <f>SUM(T133:T139)</f>
        <v>0.63904</v>
      </c>
      <c r="AR132" s="179" t="s">
        <v>87</v>
      </c>
      <c r="AT132" s="180" t="s">
        <v>78</v>
      </c>
      <c r="AU132" s="180" t="s">
        <v>87</v>
      </c>
      <c r="AY132" s="179" t="s">
        <v>186</v>
      </c>
      <c r="BK132" s="181">
        <f>SUM(BK133:BK139)</f>
        <v>0</v>
      </c>
    </row>
    <row r="133" spans="1:65" s="2" customFormat="1" ht="24.2" customHeight="1">
      <c r="A133" s="31"/>
      <c r="B133" s="32"/>
      <c r="C133" s="184" t="s">
        <v>193</v>
      </c>
      <c r="D133" s="184" t="s">
        <v>189</v>
      </c>
      <c r="E133" s="185" t="s">
        <v>228</v>
      </c>
      <c r="F133" s="186" t="s">
        <v>229</v>
      </c>
      <c r="G133" s="187" t="s">
        <v>197</v>
      </c>
      <c r="H133" s="188">
        <v>4</v>
      </c>
      <c r="I133" s="189"/>
      <c r="J133" s="190">
        <f>ROUND(I133*H133,1)</f>
        <v>0</v>
      </c>
      <c r="K133" s="191"/>
      <c r="L133" s="36"/>
      <c r="M133" s="192" t="s">
        <v>1</v>
      </c>
      <c r="N133" s="193" t="s">
        <v>44</v>
      </c>
      <c r="O133" s="68"/>
      <c r="P133" s="194">
        <f>O133*H133</f>
        <v>0</v>
      </c>
      <c r="Q133" s="194">
        <v>0.00021</v>
      </c>
      <c r="R133" s="194">
        <f>Q133*H133</f>
        <v>0.00084</v>
      </c>
      <c r="S133" s="194">
        <v>0</v>
      </c>
      <c r="T133" s="19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193</v>
      </c>
      <c r="AT133" s="196" t="s">
        <v>189</v>
      </c>
      <c r="AU133" s="196" t="s">
        <v>89</v>
      </c>
      <c r="AY133" s="14" t="s">
        <v>186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4" t="s">
        <v>87</v>
      </c>
      <c r="BK133" s="197">
        <f>ROUND(I133*H133,1)</f>
        <v>0</v>
      </c>
      <c r="BL133" s="14" t="s">
        <v>193</v>
      </c>
      <c r="BM133" s="196" t="s">
        <v>1073</v>
      </c>
    </row>
    <row r="134" spans="1:65" s="2" customFormat="1" ht="16.5" customHeight="1">
      <c r="A134" s="31"/>
      <c r="B134" s="32"/>
      <c r="C134" s="184" t="s">
        <v>208</v>
      </c>
      <c r="D134" s="184" t="s">
        <v>189</v>
      </c>
      <c r="E134" s="185" t="s">
        <v>232</v>
      </c>
      <c r="F134" s="186" t="s">
        <v>233</v>
      </c>
      <c r="G134" s="187" t="s">
        <v>197</v>
      </c>
      <c r="H134" s="188">
        <v>10</v>
      </c>
      <c r="I134" s="189"/>
      <c r="J134" s="190">
        <f>ROUND(I134*H134,1)</f>
        <v>0</v>
      </c>
      <c r="K134" s="191"/>
      <c r="L134" s="36"/>
      <c r="M134" s="192" t="s">
        <v>1</v>
      </c>
      <c r="N134" s="193" t="s">
        <v>44</v>
      </c>
      <c r="O134" s="68"/>
      <c r="P134" s="194">
        <f>O134*H134</f>
        <v>0</v>
      </c>
      <c r="Q134" s="194">
        <v>4E-05</v>
      </c>
      <c r="R134" s="194">
        <f>Q134*H134</f>
        <v>0.0004</v>
      </c>
      <c r="S134" s="194">
        <v>0</v>
      </c>
      <c r="T134" s="19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193</v>
      </c>
      <c r="AT134" s="196" t="s">
        <v>189</v>
      </c>
      <c r="AU134" s="196" t="s">
        <v>89</v>
      </c>
      <c r="AY134" s="14" t="s">
        <v>186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4" t="s">
        <v>87</v>
      </c>
      <c r="BK134" s="197">
        <f>ROUND(I134*H134,1)</f>
        <v>0</v>
      </c>
      <c r="BL134" s="14" t="s">
        <v>193</v>
      </c>
      <c r="BM134" s="196" t="s">
        <v>234</v>
      </c>
    </row>
    <row r="135" spans="1:47" s="2" customFormat="1" ht="29.25">
      <c r="A135" s="31"/>
      <c r="B135" s="32"/>
      <c r="C135" s="33"/>
      <c r="D135" s="198" t="s">
        <v>206</v>
      </c>
      <c r="E135" s="33"/>
      <c r="F135" s="199" t="s">
        <v>1213</v>
      </c>
      <c r="G135" s="33"/>
      <c r="H135" s="33"/>
      <c r="I135" s="200"/>
      <c r="J135" s="33"/>
      <c r="K135" s="33"/>
      <c r="L135" s="36"/>
      <c r="M135" s="201"/>
      <c r="N135" s="202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206</v>
      </c>
      <c r="AU135" s="14" t="s">
        <v>89</v>
      </c>
    </row>
    <row r="136" spans="1:65" s="2" customFormat="1" ht="16.5" customHeight="1">
      <c r="A136" s="31"/>
      <c r="B136" s="32"/>
      <c r="C136" s="184" t="s">
        <v>187</v>
      </c>
      <c r="D136" s="184" t="s">
        <v>189</v>
      </c>
      <c r="E136" s="185" t="s">
        <v>245</v>
      </c>
      <c r="F136" s="186" t="s">
        <v>246</v>
      </c>
      <c r="G136" s="187" t="s">
        <v>197</v>
      </c>
      <c r="H136" s="188">
        <v>3.08</v>
      </c>
      <c r="I136" s="189"/>
      <c r="J136" s="190">
        <f>ROUND(I136*H136,1)</f>
        <v>0</v>
      </c>
      <c r="K136" s="191"/>
      <c r="L136" s="36"/>
      <c r="M136" s="192" t="s">
        <v>1</v>
      </c>
      <c r="N136" s="193" t="s">
        <v>44</v>
      </c>
      <c r="O136" s="68"/>
      <c r="P136" s="194">
        <f>O136*H136</f>
        <v>0</v>
      </c>
      <c r="Q136" s="194">
        <v>0</v>
      </c>
      <c r="R136" s="194">
        <f>Q136*H136</f>
        <v>0</v>
      </c>
      <c r="S136" s="194">
        <v>0.088</v>
      </c>
      <c r="T136" s="195">
        <f>S136*H136</f>
        <v>0.27104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193</v>
      </c>
      <c r="AT136" s="196" t="s">
        <v>189</v>
      </c>
      <c r="AU136" s="196" t="s">
        <v>89</v>
      </c>
      <c r="AY136" s="14" t="s">
        <v>186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4" t="s">
        <v>87</v>
      </c>
      <c r="BK136" s="197">
        <f>ROUND(I136*H136,1)</f>
        <v>0</v>
      </c>
      <c r="BL136" s="14" t="s">
        <v>193</v>
      </c>
      <c r="BM136" s="196" t="s">
        <v>247</v>
      </c>
    </row>
    <row r="137" spans="1:47" s="2" customFormat="1" ht="19.5">
      <c r="A137" s="31"/>
      <c r="B137" s="32"/>
      <c r="C137" s="33"/>
      <c r="D137" s="198" t="s">
        <v>206</v>
      </c>
      <c r="E137" s="33"/>
      <c r="F137" s="199" t="s">
        <v>1214</v>
      </c>
      <c r="G137" s="33"/>
      <c r="H137" s="33"/>
      <c r="I137" s="200"/>
      <c r="J137" s="33"/>
      <c r="K137" s="33"/>
      <c r="L137" s="36"/>
      <c r="M137" s="201"/>
      <c r="N137" s="202"/>
      <c r="O137" s="68"/>
      <c r="P137" s="68"/>
      <c r="Q137" s="68"/>
      <c r="R137" s="68"/>
      <c r="S137" s="68"/>
      <c r="T137" s="69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206</v>
      </c>
      <c r="AU137" s="14" t="s">
        <v>89</v>
      </c>
    </row>
    <row r="138" spans="1:65" s="2" customFormat="1" ht="21.75" customHeight="1">
      <c r="A138" s="31"/>
      <c r="B138" s="32"/>
      <c r="C138" s="184" t="s">
        <v>215</v>
      </c>
      <c r="D138" s="184" t="s">
        <v>189</v>
      </c>
      <c r="E138" s="185" t="s">
        <v>1081</v>
      </c>
      <c r="F138" s="186" t="s">
        <v>1082</v>
      </c>
      <c r="G138" s="187" t="s">
        <v>197</v>
      </c>
      <c r="H138" s="188">
        <v>8</v>
      </c>
      <c r="I138" s="189"/>
      <c r="J138" s="190">
        <f>ROUND(I138*H138,1)</f>
        <v>0</v>
      </c>
      <c r="K138" s="191"/>
      <c r="L138" s="36"/>
      <c r="M138" s="192" t="s">
        <v>1</v>
      </c>
      <c r="N138" s="193" t="s">
        <v>44</v>
      </c>
      <c r="O138" s="68"/>
      <c r="P138" s="194">
        <f>O138*H138</f>
        <v>0</v>
      </c>
      <c r="Q138" s="194">
        <v>0</v>
      </c>
      <c r="R138" s="194">
        <f>Q138*H138</f>
        <v>0</v>
      </c>
      <c r="S138" s="194">
        <v>0.046</v>
      </c>
      <c r="T138" s="195">
        <f>S138*H138</f>
        <v>0.368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193</v>
      </c>
      <c r="AT138" s="196" t="s">
        <v>189</v>
      </c>
      <c r="AU138" s="196" t="s">
        <v>89</v>
      </c>
      <c r="AY138" s="14" t="s">
        <v>186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87</v>
      </c>
      <c r="BK138" s="197">
        <f>ROUND(I138*H138,1)</f>
        <v>0</v>
      </c>
      <c r="BL138" s="14" t="s">
        <v>193</v>
      </c>
      <c r="BM138" s="196" t="s">
        <v>1215</v>
      </c>
    </row>
    <row r="139" spans="1:47" s="2" customFormat="1" ht="29.25">
      <c r="A139" s="31"/>
      <c r="B139" s="32"/>
      <c r="C139" s="33"/>
      <c r="D139" s="198" t="s">
        <v>206</v>
      </c>
      <c r="E139" s="33"/>
      <c r="F139" s="199" t="s">
        <v>1216</v>
      </c>
      <c r="G139" s="33"/>
      <c r="H139" s="33"/>
      <c r="I139" s="200"/>
      <c r="J139" s="33"/>
      <c r="K139" s="33"/>
      <c r="L139" s="36"/>
      <c r="M139" s="201"/>
      <c r="N139" s="202"/>
      <c r="O139" s="68"/>
      <c r="P139" s="68"/>
      <c r="Q139" s="68"/>
      <c r="R139" s="68"/>
      <c r="S139" s="68"/>
      <c r="T139" s="69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206</v>
      </c>
      <c r="AU139" s="14" t="s">
        <v>89</v>
      </c>
    </row>
    <row r="140" spans="2:63" s="12" customFormat="1" ht="22.9" customHeight="1">
      <c r="B140" s="168"/>
      <c r="C140" s="169"/>
      <c r="D140" s="170" t="s">
        <v>78</v>
      </c>
      <c r="E140" s="182" t="s">
        <v>265</v>
      </c>
      <c r="F140" s="182" t="s">
        <v>266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SUM(P141:P146)</f>
        <v>0</v>
      </c>
      <c r="Q140" s="176"/>
      <c r="R140" s="177">
        <f>SUM(R141:R146)</f>
        <v>0</v>
      </c>
      <c r="S140" s="176"/>
      <c r="T140" s="178">
        <f>SUM(T141:T146)</f>
        <v>0</v>
      </c>
      <c r="AR140" s="179" t="s">
        <v>87</v>
      </c>
      <c r="AT140" s="180" t="s">
        <v>78</v>
      </c>
      <c r="AU140" s="180" t="s">
        <v>87</v>
      </c>
      <c r="AY140" s="179" t="s">
        <v>186</v>
      </c>
      <c r="BK140" s="181">
        <f>SUM(BK141:BK146)</f>
        <v>0</v>
      </c>
    </row>
    <row r="141" spans="1:65" s="2" customFormat="1" ht="16.5" customHeight="1">
      <c r="A141" s="31"/>
      <c r="B141" s="32"/>
      <c r="C141" s="184" t="s">
        <v>221</v>
      </c>
      <c r="D141" s="184" t="s">
        <v>189</v>
      </c>
      <c r="E141" s="185" t="s">
        <v>268</v>
      </c>
      <c r="F141" s="186" t="s">
        <v>269</v>
      </c>
      <c r="G141" s="187" t="s">
        <v>270</v>
      </c>
      <c r="H141" s="188">
        <v>0.643</v>
      </c>
      <c r="I141" s="189"/>
      <c r="J141" s="190">
        <f aca="true" t="shared" si="0" ref="J141:J146">ROUND(I141*H141,1)</f>
        <v>0</v>
      </c>
      <c r="K141" s="191"/>
      <c r="L141" s="36"/>
      <c r="M141" s="192" t="s">
        <v>1</v>
      </c>
      <c r="N141" s="193" t="s">
        <v>44</v>
      </c>
      <c r="O141" s="68"/>
      <c r="P141" s="194">
        <f aca="true" t="shared" si="1" ref="P141:P146">O141*H141</f>
        <v>0</v>
      </c>
      <c r="Q141" s="194">
        <v>0</v>
      </c>
      <c r="R141" s="194">
        <f aca="true" t="shared" si="2" ref="R141:R146">Q141*H141</f>
        <v>0</v>
      </c>
      <c r="S141" s="194">
        <v>0</v>
      </c>
      <c r="T141" s="195">
        <f aca="true" t="shared" si="3" ref="T141:T146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193</v>
      </c>
      <c r="AT141" s="196" t="s">
        <v>189</v>
      </c>
      <c r="AU141" s="196" t="s">
        <v>89</v>
      </c>
      <c r="AY141" s="14" t="s">
        <v>186</v>
      </c>
      <c r="BE141" s="197">
        <f aca="true" t="shared" si="4" ref="BE141:BE146">IF(N141="základní",J141,0)</f>
        <v>0</v>
      </c>
      <c r="BF141" s="197">
        <f aca="true" t="shared" si="5" ref="BF141:BF146">IF(N141="snížená",J141,0)</f>
        <v>0</v>
      </c>
      <c r="BG141" s="197">
        <f aca="true" t="shared" si="6" ref="BG141:BG146">IF(N141="zákl. přenesená",J141,0)</f>
        <v>0</v>
      </c>
      <c r="BH141" s="197">
        <f aca="true" t="shared" si="7" ref="BH141:BH146">IF(N141="sníž. přenesená",J141,0)</f>
        <v>0</v>
      </c>
      <c r="BI141" s="197">
        <f aca="true" t="shared" si="8" ref="BI141:BI146">IF(N141="nulová",J141,0)</f>
        <v>0</v>
      </c>
      <c r="BJ141" s="14" t="s">
        <v>87</v>
      </c>
      <c r="BK141" s="197">
        <f aca="true" t="shared" si="9" ref="BK141:BK146">ROUND(I141*H141,1)</f>
        <v>0</v>
      </c>
      <c r="BL141" s="14" t="s">
        <v>193</v>
      </c>
      <c r="BM141" s="196" t="s">
        <v>271</v>
      </c>
    </row>
    <row r="142" spans="1:65" s="2" customFormat="1" ht="16.5" customHeight="1">
      <c r="A142" s="31"/>
      <c r="B142" s="32"/>
      <c r="C142" s="184" t="s">
        <v>226</v>
      </c>
      <c r="D142" s="184" t="s">
        <v>189</v>
      </c>
      <c r="E142" s="185" t="s">
        <v>273</v>
      </c>
      <c r="F142" s="186" t="s">
        <v>274</v>
      </c>
      <c r="G142" s="187" t="s">
        <v>270</v>
      </c>
      <c r="H142" s="188">
        <v>0.643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44</v>
      </c>
      <c r="O142" s="68"/>
      <c r="P142" s="194">
        <f t="shared" si="1"/>
        <v>0</v>
      </c>
      <c r="Q142" s="194">
        <v>0</v>
      </c>
      <c r="R142" s="194">
        <f t="shared" si="2"/>
        <v>0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193</v>
      </c>
      <c r="AT142" s="196" t="s">
        <v>189</v>
      </c>
      <c r="AU142" s="196" t="s">
        <v>89</v>
      </c>
      <c r="AY142" s="14" t="s">
        <v>186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87</v>
      </c>
      <c r="BK142" s="197">
        <f t="shared" si="9"/>
        <v>0</v>
      </c>
      <c r="BL142" s="14" t="s">
        <v>193</v>
      </c>
      <c r="BM142" s="196" t="s">
        <v>275</v>
      </c>
    </row>
    <row r="143" spans="1:65" s="2" customFormat="1" ht="21.75" customHeight="1">
      <c r="A143" s="31"/>
      <c r="B143" s="32"/>
      <c r="C143" s="184" t="s">
        <v>231</v>
      </c>
      <c r="D143" s="184" t="s">
        <v>189</v>
      </c>
      <c r="E143" s="185" t="s">
        <v>277</v>
      </c>
      <c r="F143" s="186" t="s">
        <v>278</v>
      </c>
      <c r="G143" s="187" t="s">
        <v>270</v>
      </c>
      <c r="H143" s="188">
        <v>0.643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44</v>
      </c>
      <c r="O143" s="68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193</v>
      </c>
      <c r="AT143" s="196" t="s">
        <v>189</v>
      </c>
      <c r="AU143" s="196" t="s">
        <v>89</v>
      </c>
      <c r="AY143" s="14" t="s">
        <v>186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87</v>
      </c>
      <c r="BK143" s="197">
        <f t="shared" si="9"/>
        <v>0</v>
      </c>
      <c r="BL143" s="14" t="s">
        <v>193</v>
      </c>
      <c r="BM143" s="196" t="s">
        <v>279</v>
      </c>
    </row>
    <row r="144" spans="1:65" s="2" customFormat="1" ht="16.5" customHeight="1">
      <c r="A144" s="31"/>
      <c r="B144" s="32"/>
      <c r="C144" s="184" t="s">
        <v>235</v>
      </c>
      <c r="D144" s="184" t="s">
        <v>189</v>
      </c>
      <c r="E144" s="185" t="s">
        <v>280</v>
      </c>
      <c r="F144" s="186" t="s">
        <v>281</v>
      </c>
      <c r="G144" s="187" t="s">
        <v>270</v>
      </c>
      <c r="H144" s="188">
        <v>0.643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193</v>
      </c>
      <c r="AT144" s="196" t="s">
        <v>189</v>
      </c>
      <c r="AU144" s="196" t="s">
        <v>89</v>
      </c>
      <c r="AY144" s="14" t="s">
        <v>186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87</v>
      </c>
      <c r="BK144" s="197">
        <f t="shared" si="9"/>
        <v>0</v>
      </c>
      <c r="BL144" s="14" t="s">
        <v>193</v>
      </c>
      <c r="BM144" s="196" t="s">
        <v>282</v>
      </c>
    </row>
    <row r="145" spans="1:65" s="2" customFormat="1" ht="16.5" customHeight="1">
      <c r="A145" s="31"/>
      <c r="B145" s="32"/>
      <c r="C145" s="184" t="s">
        <v>240</v>
      </c>
      <c r="D145" s="184" t="s">
        <v>189</v>
      </c>
      <c r="E145" s="185" t="s">
        <v>284</v>
      </c>
      <c r="F145" s="186" t="s">
        <v>285</v>
      </c>
      <c r="G145" s="187" t="s">
        <v>270</v>
      </c>
      <c r="H145" s="188">
        <v>12.217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193</v>
      </c>
      <c r="AT145" s="196" t="s">
        <v>189</v>
      </c>
      <c r="AU145" s="196" t="s">
        <v>89</v>
      </c>
      <c r="AY145" s="14" t="s">
        <v>186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87</v>
      </c>
      <c r="BK145" s="197">
        <f t="shared" si="9"/>
        <v>0</v>
      </c>
      <c r="BL145" s="14" t="s">
        <v>193</v>
      </c>
      <c r="BM145" s="196" t="s">
        <v>286</v>
      </c>
    </row>
    <row r="146" spans="1:65" s="2" customFormat="1" ht="24.2" customHeight="1">
      <c r="A146" s="31"/>
      <c r="B146" s="32"/>
      <c r="C146" s="184" t="s">
        <v>244</v>
      </c>
      <c r="D146" s="184" t="s">
        <v>189</v>
      </c>
      <c r="E146" s="185" t="s">
        <v>288</v>
      </c>
      <c r="F146" s="186" t="s">
        <v>289</v>
      </c>
      <c r="G146" s="187" t="s">
        <v>270</v>
      </c>
      <c r="H146" s="188">
        <v>0.643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"/>
        <v>0</v>
      </c>
      <c r="Q146" s="194">
        <v>0</v>
      </c>
      <c r="R146" s="194">
        <f t="shared" si="2"/>
        <v>0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193</v>
      </c>
      <c r="AT146" s="196" t="s">
        <v>189</v>
      </c>
      <c r="AU146" s="196" t="s">
        <v>89</v>
      </c>
      <c r="AY146" s="14" t="s">
        <v>186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87</v>
      </c>
      <c r="BK146" s="197">
        <f t="shared" si="9"/>
        <v>0</v>
      </c>
      <c r="BL146" s="14" t="s">
        <v>193</v>
      </c>
      <c r="BM146" s="196" t="s">
        <v>290</v>
      </c>
    </row>
    <row r="147" spans="2:63" s="12" customFormat="1" ht="22.9" customHeight="1">
      <c r="B147" s="168"/>
      <c r="C147" s="169"/>
      <c r="D147" s="170" t="s">
        <v>78</v>
      </c>
      <c r="E147" s="182" t="s">
        <v>291</v>
      </c>
      <c r="F147" s="182" t="s">
        <v>292</v>
      </c>
      <c r="G147" s="169"/>
      <c r="H147" s="169"/>
      <c r="I147" s="172"/>
      <c r="J147" s="183">
        <f>BK147</f>
        <v>0</v>
      </c>
      <c r="K147" s="169"/>
      <c r="L147" s="174"/>
      <c r="M147" s="175"/>
      <c r="N147" s="176"/>
      <c r="O147" s="176"/>
      <c r="P147" s="177">
        <f>SUM(P148:P149)</f>
        <v>0</v>
      </c>
      <c r="Q147" s="176"/>
      <c r="R147" s="177">
        <f>SUM(R148:R149)</f>
        <v>0</v>
      </c>
      <c r="S147" s="176"/>
      <c r="T147" s="178">
        <f>SUM(T148:T149)</f>
        <v>0</v>
      </c>
      <c r="AR147" s="179" t="s">
        <v>87</v>
      </c>
      <c r="AT147" s="180" t="s">
        <v>78</v>
      </c>
      <c r="AU147" s="180" t="s">
        <v>87</v>
      </c>
      <c r="AY147" s="179" t="s">
        <v>186</v>
      </c>
      <c r="BK147" s="181">
        <f>SUM(BK148:BK149)</f>
        <v>0</v>
      </c>
    </row>
    <row r="148" spans="1:65" s="2" customFormat="1" ht="16.5" customHeight="1">
      <c r="A148" s="31"/>
      <c r="B148" s="32"/>
      <c r="C148" s="184" t="s">
        <v>248</v>
      </c>
      <c r="D148" s="184" t="s">
        <v>189</v>
      </c>
      <c r="E148" s="185" t="s">
        <v>294</v>
      </c>
      <c r="F148" s="186" t="s">
        <v>295</v>
      </c>
      <c r="G148" s="187" t="s">
        <v>270</v>
      </c>
      <c r="H148" s="188">
        <v>0.316</v>
      </c>
      <c r="I148" s="189"/>
      <c r="J148" s="190">
        <f>ROUND(I148*H148,1)</f>
        <v>0</v>
      </c>
      <c r="K148" s="191"/>
      <c r="L148" s="36"/>
      <c r="M148" s="192" t="s">
        <v>1</v>
      </c>
      <c r="N148" s="193" t="s">
        <v>44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193</v>
      </c>
      <c r="AT148" s="196" t="s">
        <v>189</v>
      </c>
      <c r="AU148" s="196" t="s">
        <v>89</v>
      </c>
      <c r="AY148" s="14" t="s">
        <v>186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87</v>
      </c>
      <c r="BK148" s="197">
        <f>ROUND(I148*H148,1)</f>
        <v>0</v>
      </c>
      <c r="BL148" s="14" t="s">
        <v>193</v>
      </c>
      <c r="BM148" s="196" t="s">
        <v>296</v>
      </c>
    </row>
    <row r="149" spans="1:65" s="2" customFormat="1" ht="16.5" customHeight="1">
      <c r="A149" s="31"/>
      <c r="B149" s="32"/>
      <c r="C149" s="184" t="s">
        <v>8</v>
      </c>
      <c r="D149" s="184" t="s">
        <v>189</v>
      </c>
      <c r="E149" s="185" t="s">
        <v>298</v>
      </c>
      <c r="F149" s="186" t="s">
        <v>299</v>
      </c>
      <c r="G149" s="187" t="s">
        <v>270</v>
      </c>
      <c r="H149" s="188">
        <v>0.316</v>
      </c>
      <c r="I149" s="189"/>
      <c r="J149" s="190">
        <f>ROUND(I149*H149,1)</f>
        <v>0</v>
      </c>
      <c r="K149" s="191"/>
      <c r="L149" s="36"/>
      <c r="M149" s="192" t="s">
        <v>1</v>
      </c>
      <c r="N149" s="193" t="s">
        <v>44</v>
      </c>
      <c r="O149" s="68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193</v>
      </c>
      <c r="AT149" s="196" t="s">
        <v>189</v>
      </c>
      <c r="AU149" s="196" t="s">
        <v>89</v>
      </c>
      <c r="AY149" s="14" t="s">
        <v>186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87</v>
      </c>
      <c r="BK149" s="197">
        <f>ROUND(I149*H149,1)</f>
        <v>0</v>
      </c>
      <c r="BL149" s="14" t="s">
        <v>193</v>
      </c>
      <c r="BM149" s="196" t="s">
        <v>300</v>
      </c>
    </row>
    <row r="150" spans="2:63" s="12" customFormat="1" ht="25.9" customHeight="1">
      <c r="B150" s="168"/>
      <c r="C150" s="169"/>
      <c r="D150" s="170" t="s">
        <v>78</v>
      </c>
      <c r="E150" s="171" t="s">
        <v>301</v>
      </c>
      <c r="F150" s="171" t="s">
        <v>302</v>
      </c>
      <c r="G150" s="169"/>
      <c r="H150" s="169"/>
      <c r="I150" s="172"/>
      <c r="J150" s="173">
        <f>BK150</f>
        <v>0</v>
      </c>
      <c r="K150" s="169"/>
      <c r="L150" s="174"/>
      <c r="M150" s="175"/>
      <c r="N150" s="176"/>
      <c r="O150" s="176"/>
      <c r="P150" s="177">
        <f>P151+P154</f>
        <v>0</v>
      </c>
      <c r="Q150" s="176"/>
      <c r="R150" s="177">
        <f>R151+R154</f>
        <v>0.017619999999999997</v>
      </c>
      <c r="S150" s="176"/>
      <c r="T150" s="178">
        <f>T151+T154</f>
        <v>0.00372</v>
      </c>
      <c r="AR150" s="179" t="s">
        <v>89</v>
      </c>
      <c r="AT150" s="180" t="s">
        <v>78</v>
      </c>
      <c r="AU150" s="180" t="s">
        <v>79</v>
      </c>
      <c r="AY150" s="179" t="s">
        <v>186</v>
      </c>
      <c r="BK150" s="181">
        <f>BK151+BK154</f>
        <v>0</v>
      </c>
    </row>
    <row r="151" spans="2:63" s="12" customFormat="1" ht="22.9" customHeight="1">
      <c r="B151" s="168"/>
      <c r="C151" s="169"/>
      <c r="D151" s="170" t="s">
        <v>78</v>
      </c>
      <c r="E151" s="182" t="s">
        <v>627</v>
      </c>
      <c r="F151" s="182" t="s">
        <v>628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SUM(P152:P153)</f>
        <v>0</v>
      </c>
      <c r="Q151" s="176"/>
      <c r="R151" s="177">
        <f>SUM(R152:R153)</f>
        <v>0</v>
      </c>
      <c r="S151" s="176"/>
      <c r="T151" s="178">
        <f>SUM(T152:T153)</f>
        <v>0</v>
      </c>
      <c r="AR151" s="179" t="s">
        <v>89</v>
      </c>
      <c r="AT151" s="180" t="s">
        <v>78</v>
      </c>
      <c r="AU151" s="180" t="s">
        <v>87</v>
      </c>
      <c r="AY151" s="179" t="s">
        <v>186</v>
      </c>
      <c r="BK151" s="181">
        <f>SUM(BK152:BK153)</f>
        <v>0</v>
      </c>
    </row>
    <row r="152" spans="1:65" s="2" customFormat="1" ht="37.9" customHeight="1">
      <c r="A152" s="31"/>
      <c r="B152" s="32"/>
      <c r="C152" s="184" t="s">
        <v>256</v>
      </c>
      <c r="D152" s="184" t="s">
        <v>189</v>
      </c>
      <c r="E152" s="185" t="s">
        <v>1217</v>
      </c>
      <c r="F152" s="186" t="s">
        <v>1218</v>
      </c>
      <c r="G152" s="187" t="s">
        <v>192</v>
      </c>
      <c r="H152" s="188">
        <v>1</v>
      </c>
      <c r="I152" s="189"/>
      <c r="J152" s="190">
        <f>ROUND(I152*H152,1)</f>
        <v>0</v>
      </c>
      <c r="K152" s="191"/>
      <c r="L152" s="36"/>
      <c r="M152" s="192" t="s">
        <v>1</v>
      </c>
      <c r="N152" s="193" t="s">
        <v>44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256</v>
      </c>
      <c r="AT152" s="196" t="s">
        <v>189</v>
      </c>
      <c r="AU152" s="196" t="s">
        <v>89</v>
      </c>
      <c r="AY152" s="14" t="s">
        <v>186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87</v>
      </c>
      <c r="BK152" s="197">
        <f>ROUND(I152*H152,1)</f>
        <v>0</v>
      </c>
      <c r="BL152" s="14" t="s">
        <v>256</v>
      </c>
      <c r="BM152" s="196" t="s">
        <v>1219</v>
      </c>
    </row>
    <row r="153" spans="1:47" s="2" customFormat="1" ht="48.75">
      <c r="A153" s="31"/>
      <c r="B153" s="32"/>
      <c r="C153" s="33"/>
      <c r="D153" s="198" t="s">
        <v>206</v>
      </c>
      <c r="E153" s="33"/>
      <c r="F153" s="199" t="s">
        <v>1220</v>
      </c>
      <c r="G153" s="33"/>
      <c r="H153" s="33"/>
      <c r="I153" s="200"/>
      <c r="J153" s="33"/>
      <c r="K153" s="33"/>
      <c r="L153" s="36"/>
      <c r="M153" s="201"/>
      <c r="N153" s="202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206</v>
      </c>
      <c r="AU153" s="14" t="s">
        <v>89</v>
      </c>
    </row>
    <row r="154" spans="2:63" s="12" customFormat="1" ht="22.9" customHeight="1">
      <c r="B154" s="168"/>
      <c r="C154" s="169"/>
      <c r="D154" s="170" t="s">
        <v>78</v>
      </c>
      <c r="E154" s="182" t="s">
        <v>807</v>
      </c>
      <c r="F154" s="182" t="s">
        <v>808</v>
      </c>
      <c r="G154" s="169"/>
      <c r="H154" s="169"/>
      <c r="I154" s="172"/>
      <c r="J154" s="183">
        <f>BK154</f>
        <v>0</v>
      </c>
      <c r="K154" s="169"/>
      <c r="L154" s="174"/>
      <c r="M154" s="175"/>
      <c r="N154" s="176"/>
      <c r="O154" s="176"/>
      <c r="P154" s="177">
        <f>SUM(P155:P160)</f>
        <v>0</v>
      </c>
      <c r="Q154" s="176"/>
      <c r="R154" s="177">
        <f>SUM(R155:R160)</f>
        <v>0.017619999999999997</v>
      </c>
      <c r="S154" s="176"/>
      <c r="T154" s="178">
        <f>SUM(T155:T160)</f>
        <v>0.00372</v>
      </c>
      <c r="AR154" s="179" t="s">
        <v>89</v>
      </c>
      <c r="AT154" s="180" t="s">
        <v>78</v>
      </c>
      <c r="AU154" s="180" t="s">
        <v>87</v>
      </c>
      <c r="AY154" s="179" t="s">
        <v>186</v>
      </c>
      <c r="BK154" s="181">
        <f>SUM(BK155:BK160)</f>
        <v>0</v>
      </c>
    </row>
    <row r="155" spans="1:65" s="2" customFormat="1" ht="16.5" customHeight="1">
      <c r="A155" s="31"/>
      <c r="B155" s="32"/>
      <c r="C155" s="184" t="s">
        <v>260</v>
      </c>
      <c r="D155" s="184" t="s">
        <v>189</v>
      </c>
      <c r="E155" s="185" t="s">
        <v>810</v>
      </c>
      <c r="F155" s="186" t="s">
        <v>811</v>
      </c>
      <c r="G155" s="187" t="s">
        <v>197</v>
      </c>
      <c r="H155" s="188">
        <v>12</v>
      </c>
      <c r="I155" s="189"/>
      <c r="J155" s="190">
        <f>ROUND(I155*H155,1)</f>
        <v>0</v>
      </c>
      <c r="K155" s="191"/>
      <c r="L155" s="36"/>
      <c r="M155" s="192" t="s">
        <v>1</v>
      </c>
      <c r="N155" s="193" t="s">
        <v>44</v>
      </c>
      <c r="O155" s="68"/>
      <c r="P155" s="194">
        <f>O155*H155</f>
        <v>0</v>
      </c>
      <c r="Q155" s="194">
        <v>0.001</v>
      </c>
      <c r="R155" s="194">
        <f>Q155*H155</f>
        <v>0.012</v>
      </c>
      <c r="S155" s="194">
        <v>0.00031</v>
      </c>
      <c r="T155" s="195">
        <f>S155*H155</f>
        <v>0.00372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256</v>
      </c>
      <c r="AT155" s="196" t="s">
        <v>189</v>
      </c>
      <c r="AU155" s="196" t="s">
        <v>89</v>
      </c>
      <c r="AY155" s="14" t="s">
        <v>186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87</v>
      </c>
      <c r="BK155" s="197">
        <f>ROUND(I155*H155,1)</f>
        <v>0</v>
      </c>
      <c r="BL155" s="14" t="s">
        <v>256</v>
      </c>
      <c r="BM155" s="196" t="s">
        <v>1221</v>
      </c>
    </row>
    <row r="156" spans="1:47" s="2" customFormat="1" ht="29.25">
      <c r="A156" s="31"/>
      <c r="B156" s="32"/>
      <c r="C156" s="33"/>
      <c r="D156" s="198" t="s">
        <v>206</v>
      </c>
      <c r="E156" s="33"/>
      <c r="F156" s="199" t="s">
        <v>1222</v>
      </c>
      <c r="G156" s="33"/>
      <c r="H156" s="33"/>
      <c r="I156" s="200"/>
      <c r="J156" s="33"/>
      <c r="K156" s="33"/>
      <c r="L156" s="36"/>
      <c r="M156" s="201"/>
      <c r="N156" s="202"/>
      <c r="O156" s="68"/>
      <c r="P156" s="68"/>
      <c r="Q156" s="68"/>
      <c r="R156" s="68"/>
      <c r="S156" s="68"/>
      <c r="T156" s="69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4" t="s">
        <v>206</v>
      </c>
      <c r="AU156" s="14" t="s">
        <v>89</v>
      </c>
    </row>
    <row r="157" spans="1:65" s="2" customFormat="1" ht="16.5" customHeight="1">
      <c r="A157" s="31"/>
      <c r="B157" s="32"/>
      <c r="C157" s="184" t="s">
        <v>267</v>
      </c>
      <c r="D157" s="184" t="s">
        <v>189</v>
      </c>
      <c r="E157" s="185" t="s">
        <v>814</v>
      </c>
      <c r="F157" s="186" t="s">
        <v>815</v>
      </c>
      <c r="G157" s="187" t="s">
        <v>197</v>
      </c>
      <c r="H157" s="188">
        <v>12</v>
      </c>
      <c r="I157" s="189"/>
      <c r="J157" s="190">
        <f>ROUND(I157*H157,1)</f>
        <v>0</v>
      </c>
      <c r="K157" s="191"/>
      <c r="L157" s="36"/>
      <c r="M157" s="192" t="s">
        <v>1</v>
      </c>
      <c r="N157" s="193" t="s">
        <v>44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256</v>
      </c>
      <c r="AT157" s="196" t="s">
        <v>189</v>
      </c>
      <c r="AU157" s="196" t="s">
        <v>89</v>
      </c>
      <c r="AY157" s="14" t="s">
        <v>186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87</v>
      </c>
      <c r="BK157" s="197">
        <f>ROUND(I157*H157,1)</f>
        <v>0</v>
      </c>
      <c r="BL157" s="14" t="s">
        <v>256</v>
      </c>
      <c r="BM157" s="196" t="s">
        <v>1223</v>
      </c>
    </row>
    <row r="158" spans="1:65" s="2" customFormat="1" ht="16.5" customHeight="1">
      <c r="A158" s="31"/>
      <c r="B158" s="32"/>
      <c r="C158" s="184" t="s">
        <v>272</v>
      </c>
      <c r="D158" s="184" t="s">
        <v>189</v>
      </c>
      <c r="E158" s="185" t="s">
        <v>818</v>
      </c>
      <c r="F158" s="186" t="s">
        <v>819</v>
      </c>
      <c r="G158" s="187" t="s">
        <v>197</v>
      </c>
      <c r="H158" s="188">
        <v>12</v>
      </c>
      <c r="I158" s="189"/>
      <c r="J158" s="190">
        <f>ROUND(I158*H158,1)</f>
        <v>0</v>
      </c>
      <c r="K158" s="191"/>
      <c r="L158" s="36"/>
      <c r="M158" s="192" t="s">
        <v>1</v>
      </c>
      <c r="N158" s="193" t="s">
        <v>44</v>
      </c>
      <c r="O158" s="68"/>
      <c r="P158" s="194">
        <f>O158*H158</f>
        <v>0</v>
      </c>
      <c r="Q158" s="194">
        <v>0.0002</v>
      </c>
      <c r="R158" s="194">
        <f>Q158*H158</f>
        <v>0.0024000000000000002</v>
      </c>
      <c r="S158" s="194">
        <v>0</v>
      </c>
      <c r="T158" s="19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256</v>
      </c>
      <c r="AT158" s="196" t="s">
        <v>189</v>
      </c>
      <c r="AU158" s="196" t="s">
        <v>89</v>
      </c>
      <c r="AY158" s="14" t="s">
        <v>186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4" t="s">
        <v>87</v>
      </c>
      <c r="BK158" s="197">
        <f>ROUND(I158*H158,1)</f>
        <v>0</v>
      </c>
      <c r="BL158" s="14" t="s">
        <v>256</v>
      </c>
      <c r="BM158" s="196" t="s">
        <v>1224</v>
      </c>
    </row>
    <row r="159" spans="1:65" s="2" customFormat="1" ht="16.5" customHeight="1">
      <c r="A159" s="31"/>
      <c r="B159" s="32"/>
      <c r="C159" s="184" t="s">
        <v>276</v>
      </c>
      <c r="D159" s="184" t="s">
        <v>189</v>
      </c>
      <c r="E159" s="185" t="s">
        <v>822</v>
      </c>
      <c r="F159" s="186" t="s">
        <v>823</v>
      </c>
      <c r="G159" s="187" t="s">
        <v>197</v>
      </c>
      <c r="H159" s="188">
        <v>5</v>
      </c>
      <c r="I159" s="189"/>
      <c r="J159" s="190">
        <f>ROUND(I159*H159,1)</f>
        <v>0</v>
      </c>
      <c r="K159" s="191"/>
      <c r="L159" s="36"/>
      <c r="M159" s="192" t="s">
        <v>1</v>
      </c>
      <c r="N159" s="193" t="s">
        <v>44</v>
      </c>
      <c r="O159" s="68"/>
      <c r="P159" s="194">
        <f>O159*H159</f>
        <v>0</v>
      </c>
      <c r="Q159" s="194">
        <v>2E-05</v>
      </c>
      <c r="R159" s="194">
        <f>Q159*H159</f>
        <v>0.0001</v>
      </c>
      <c r="S159" s="194">
        <v>0</v>
      </c>
      <c r="T159" s="19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256</v>
      </c>
      <c r="AT159" s="196" t="s">
        <v>189</v>
      </c>
      <c r="AU159" s="196" t="s">
        <v>89</v>
      </c>
      <c r="AY159" s="14" t="s">
        <v>186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4" t="s">
        <v>87</v>
      </c>
      <c r="BK159" s="197">
        <f>ROUND(I159*H159,1)</f>
        <v>0</v>
      </c>
      <c r="BL159" s="14" t="s">
        <v>256</v>
      </c>
      <c r="BM159" s="196" t="s">
        <v>1225</v>
      </c>
    </row>
    <row r="160" spans="1:65" s="2" customFormat="1" ht="21.75" customHeight="1">
      <c r="A160" s="31"/>
      <c r="B160" s="32"/>
      <c r="C160" s="184" t="s">
        <v>7</v>
      </c>
      <c r="D160" s="184" t="s">
        <v>189</v>
      </c>
      <c r="E160" s="185" t="s">
        <v>826</v>
      </c>
      <c r="F160" s="186" t="s">
        <v>827</v>
      </c>
      <c r="G160" s="187" t="s">
        <v>197</v>
      </c>
      <c r="H160" s="188">
        <v>12</v>
      </c>
      <c r="I160" s="189"/>
      <c r="J160" s="190">
        <f>ROUND(I160*H160,1)</f>
        <v>0</v>
      </c>
      <c r="K160" s="191"/>
      <c r="L160" s="36"/>
      <c r="M160" s="192" t="s">
        <v>1</v>
      </c>
      <c r="N160" s="193" t="s">
        <v>44</v>
      </c>
      <c r="O160" s="68"/>
      <c r="P160" s="194">
        <f>O160*H160</f>
        <v>0</v>
      </c>
      <c r="Q160" s="194">
        <v>0.00026</v>
      </c>
      <c r="R160" s="194">
        <f>Q160*H160</f>
        <v>0.0031199999999999995</v>
      </c>
      <c r="S160" s="194">
        <v>0</v>
      </c>
      <c r="T160" s="19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256</v>
      </c>
      <c r="AT160" s="196" t="s">
        <v>189</v>
      </c>
      <c r="AU160" s="196" t="s">
        <v>89</v>
      </c>
      <c r="AY160" s="14" t="s">
        <v>186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4" t="s">
        <v>87</v>
      </c>
      <c r="BK160" s="197">
        <f>ROUND(I160*H160,1)</f>
        <v>0</v>
      </c>
      <c r="BL160" s="14" t="s">
        <v>256</v>
      </c>
      <c r="BM160" s="196" t="s">
        <v>1226</v>
      </c>
    </row>
    <row r="161" spans="2:63" s="12" customFormat="1" ht="25.9" customHeight="1">
      <c r="B161" s="168"/>
      <c r="C161" s="169"/>
      <c r="D161" s="170" t="s">
        <v>78</v>
      </c>
      <c r="E161" s="171" t="s">
        <v>840</v>
      </c>
      <c r="F161" s="171" t="s">
        <v>841</v>
      </c>
      <c r="G161" s="169"/>
      <c r="H161" s="169"/>
      <c r="I161" s="172"/>
      <c r="J161" s="173">
        <f>BK161</f>
        <v>0</v>
      </c>
      <c r="K161" s="169"/>
      <c r="L161" s="174"/>
      <c r="M161" s="175"/>
      <c r="N161" s="176"/>
      <c r="O161" s="176"/>
      <c r="P161" s="177">
        <f>SUM(P162:P163)</f>
        <v>0</v>
      </c>
      <c r="Q161" s="176"/>
      <c r="R161" s="177">
        <f>SUM(R162:R163)</f>
        <v>0</v>
      </c>
      <c r="S161" s="176"/>
      <c r="T161" s="178">
        <f>SUM(T162:T163)</f>
        <v>0</v>
      </c>
      <c r="AR161" s="179" t="s">
        <v>193</v>
      </c>
      <c r="AT161" s="180" t="s">
        <v>78</v>
      </c>
      <c r="AU161" s="180" t="s">
        <v>79</v>
      </c>
      <c r="AY161" s="179" t="s">
        <v>186</v>
      </c>
      <c r="BK161" s="181">
        <f>SUM(BK162:BK163)</f>
        <v>0</v>
      </c>
    </row>
    <row r="162" spans="1:65" s="2" customFormat="1" ht="16.5" customHeight="1">
      <c r="A162" s="31"/>
      <c r="B162" s="32"/>
      <c r="C162" s="184" t="s">
        <v>283</v>
      </c>
      <c r="D162" s="184" t="s">
        <v>189</v>
      </c>
      <c r="E162" s="185" t="s">
        <v>1227</v>
      </c>
      <c r="F162" s="186" t="s">
        <v>1228</v>
      </c>
      <c r="G162" s="187" t="s">
        <v>845</v>
      </c>
      <c r="H162" s="188">
        <v>4</v>
      </c>
      <c r="I162" s="189"/>
      <c r="J162" s="190">
        <f>ROUND(I162*H162,1)</f>
        <v>0</v>
      </c>
      <c r="K162" s="191"/>
      <c r="L162" s="36"/>
      <c r="M162" s="192" t="s">
        <v>1</v>
      </c>
      <c r="N162" s="193" t="s">
        <v>44</v>
      </c>
      <c r="O162" s="68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846</v>
      </c>
      <c r="AT162" s="196" t="s">
        <v>189</v>
      </c>
      <c r="AU162" s="196" t="s">
        <v>87</v>
      </c>
      <c r="AY162" s="14" t="s">
        <v>186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4" t="s">
        <v>87</v>
      </c>
      <c r="BK162" s="197">
        <f>ROUND(I162*H162,1)</f>
        <v>0</v>
      </c>
      <c r="BL162" s="14" t="s">
        <v>846</v>
      </c>
      <c r="BM162" s="196" t="s">
        <v>1229</v>
      </c>
    </row>
    <row r="163" spans="1:65" s="2" customFormat="1" ht="16.5" customHeight="1">
      <c r="A163" s="31"/>
      <c r="B163" s="32"/>
      <c r="C163" s="184" t="s">
        <v>287</v>
      </c>
      <c r="D163" s="184" t="s">
        <v>189</v>
      </c>
      <c r="E163" s="185" t="s">
        <v>1230</v>
      </c>
      <c r="F163" s="186" t="s">
        <v>1231</v>
      </c>
      <c r="G163" s="187" t="s">
        <v>845</v>
      </c>
      <c r="H163" s="188">
        <v>2</v>
      </c>
      <c r="I163" s="189"/>
      <c r="J163" s="190">
        <f>ROUND(I163*H163,1)</f>
        <v>0</v>
      </c>
      <c r="K163" s="191"/>
      <c r="L163" s="36"/>
      <c r="M163" s="214" t="s">
        <v>1</v>
      </c>
      <c r="N163" s="215" t="s">
        <v>44</v>
      </c>
      <c r="O163" s="216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846</v>
      </c>
      <c r="AT163" s="196" t="s">
        <v>189</v>
      </c>
      <c r="AU163" s="196" t="s">
        <v>87</v>
      </c>
      <c r="AY163" s="14" t="s">
        <v>186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4" t="s">
        <v>87</v>
      </c>
      <c r="BK163" s="197">
        <f>ROUND(I163*H163,1)</f>
        <v>0</v>
      </c>
      <c r="BL163" s="14" t="s">
        <v>846</v>
      </c>
      <c r="BM163" s="196" t="s">
        <v>1232</v>
      </c>
    </row>
    <row r="164" spans="1:31" s="2" customFormat="1" ht="6.95" customHeight="1">
      <c r="A164" s="31"/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36"/>
      <c r="M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</row>
  </sheetData>
  <sheetProtection algorithmName="SHA-512" hashValue="I9EGb1T7YzKD9xy+cT7v5bBrlRhFKoYY4V5LQ3Z0FQPxc1X0BmSHyu/PtoTJ6wiGrxc7PlGgms/jBnfmLscIfQ==" saltValue="VqayjI6iyY41ng2qsf/7757aaKKTslNqeJlTovnV83b1SJOp5R2uPXfjv1TV4qSDZNM4chuO0/mBdA3120tCqg==" spinCount="100000" sheet="1" objects="1" scenarios="1" formatColumns="0" formatRows="0" autoFilter="0"/>
  <autoFilter ref="C124:K16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3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4" t="s">
        <v>110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89</v>
      </c>
    </row>
    <row r="4" spans="2:46" s="1" customFormat="1" ht="24.95" customHeight="1">
      <c r="B4" s="17"/>
      <c r="D4" s="107" t="s">
        <v>141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Odborné učebny G Brandýs – Gymnázium J.S. Machara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142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1233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39</v>
      </c>
      <c r="E30" s="31"/>
      <c r="F30" s="31"/>
      <c r="G30" s="31"/>
      <c r="H30" s="31"/>
      <c r="I30" s="31"/>
      <c r="J30" s="117">
        <f>ROUND(J137,1)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41</v>
      </c>
      <c r="G32" s="31"/>
      <c r="H32" s="31"/>
      <c r="I32" s="118" t="s">
        <v>40</v>
      </c>
      <c r="J32" s="118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43</v>
      </c>
      <c r="E33" s="109" t="s">
        <v>44</v>
      </c>
      <c r="F33" s="120">
        <f>ROUND((SUM(BE137:BE300)),1)</f>
        <v>0</v>
      </c>
      <c r="G33" s="31"/>
      <c r="H33" s="31"/>
      <c r="I33" s="121">
        <v>0.21</v>
      </c>
      <c r="J33" s="120">
        <f>ROUND(((SUM(BE137:BE300))*I33),1)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45</v>
      </c>
      <c r="F34" s="120">
        <f>ROUND((SUM(BF137:BF300)),1)</f>
        <v>0</v>
      </c>
      <c r="G34" s="31"/>
      <c r="H34" s="31"/>
      <c r="I34" s="121">
        <v>0.15</v>
      </c>
      <c r="J34" s="120">
        <f>ROUND(((SUM(BF137:BF300))*I34),1)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46</v>
      </c>
      <c r="F35" s="120">
        <f>ROUND((SUM(BG137:BG300)),1)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47</v>
      </c>
      <c r="F36" s="120">
        <f>ROUND((SUM(BH137:BH300)),1)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48</v>
      </c>
      <c r="F37" s="120">
        <f>ROUND((SUM(BI137:BI300)),1)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52</v>
      </c>
      <c r="E50" s="130"/>
      <c r="F50" s="130"/>
      <c r="G50" s="129" t="s">
        <v>53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54</v>
      </c>
      <c r="E61" s="132"/>
      <c r="F61" s="133" t="s">
        <v>55</v>
      </c>
      <c r="G61" s="131" t="s">
        <v>54</v>
      </c>
      <c r="H61" s="132"/>
      <c r="I61" s="132"/>
      <c r="J61" s="134" t="s">
        <v>55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56</v>
      </c>
      <c r="E65" s="135"/>
      <c r="F65" s="135"/>
      <c r="G65" s="129" t="s">
        <v>57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54</v>
      </c>
      <c r="E76" s="132"/>
      <c r="F76" s="133" t="s">
        <v>55</v>
      </c>
      <c r="G76" s="131" t="s">
        <v>54</v>
      </c>
      <c r="H76" s="132"/>
      <c r="I76" s="132"/>
      <c r="J76" s="134" t="s">
        <v>55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Odborné učebny G Brandýs – Gymnázium J.S. Machara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142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6" t="str">
        <f>E9</f>
        <v>2.1.1.8. - Odborná učebna jazyků P07 (malá)    2.NP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Gymnázium J. S. Machara, Královická 668 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40.15" customHeight="1">
      <c r="A91" s="31"/>
      <c r="B91" s="32"/>
      <c r="C91" s="26" t="s">
        <v>24</v>
      </c>
      <c r="D91" s="33"/>
      <c r="E91" s="33"/>
      <c r="F91" s="24" t="str">
        <f>E15</f>
        <v>Středočeský kraj, Praha 5, Zborovská 81/11</v>
      </c>
      <c r="G91" s="33"/>
      <c r="H91" s="33"/>
      <c r="I91" s="26" t="s">
        <v>31</v>
      </c>
      <c r="J91" s="29" t="str">
        <f>E21</f>
        <v>Stebau s.r.o., Jižní 870, 500 03 Hradec Králové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145</v>
      </c>
      <c r="D94" s="141"/>
      <c r="E94" s="141"/>
      <c r="F94" s="141"/>
      <c r="G94" s="141"/>
      <c r="H94" s="141"/>
      <c r="I94" s="141"/>
      <c r="J94" s="142" t="s">
        <v>146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147</v>
      </c>
      <c r="D96" s="33"/>
      <c r="E96" s="33"/>
      <c r="F96" s="33"/>
      <c r="G96" s="33"/>
      <c r="H96" s="33"/>
      <c r="I96" s="33"/>
      <c r="J96" s="81">
        <f>J137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148</v>
      </c>
    </row>
    <row r="97" spans="2:12" s="9" customFormat="1" ht="24.95" customHeight="1">
      <c r="B97" s="144"/>
      <c r="C97" s="145"/>
      <c r="D97" s="146" t="s">
        <v>149</v>
      </c>
      <c r="E97" s="147"/>
      <c r="F97" s="147"/>
      <c r="G97" s="147"/>
      <c r="H97" s="147"/>
      <c r="I97" s="147"/>
      <c r="J97" s="148">
        <f>J138</f>
        <v>0</v>
      </c>
      <c r="K97" s="145"/>
      <c r="L97" s="149"/>
    </row>
    <row r="98" spans="2:12" s="10" customFormat="1" ht="19.9" customHeight="1">
      <c r="B98" s="150"/>
      <c r="C98" s="151"/>
      <c r="D98" s="152" t="s">
        <v>150</v>
      </c>
      <c r="E98" s="153"/>
      <c r="F98" s="153"/>
      <c r="G98" s="153"/>
      <c r="H98" s="153"/>
      <c r="I98" s="153"/>
      <c r="J98" s="154">
        <f>J139</f>
        <v>0</v>
      </c>
      <c r="K98" s="151"/>
      <c r="L98" s="155"/>
    </row>
    <row r="99" spans="2:12" s="10" customFormat="1" ht="19.9" customHeight="1">
      <c r="B99" s="150"/>
      <c r="C99" s="151"/>
      <c r="D99" s="152" t="s">
        <v>151</v>
      </c>
      <c r="E99" s="153"/>
      <c r="F99" s="153"/>
      <c r="G99" s="153"/>
      <c r="H99" s="153"/>
      <c r="I99" s="153"/>
      <c r="J99" s="154">
        <f>J145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152</v>
      </c>
      <c r="E100" s="153"/>
      <c r="F100" s="153"/>
      <c r="G100" s="153"/>
      <c r="H100" s="153"/>
      <c r="I100" s="153"/>
      <c r="J100" s="154">
        <f>J158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153</v>
      </c>
      <c r="E101" s="153"/>
      <c r="F101" s="153"/>
      <c r="G101" s="153"/>
      <c r="H101" s="153"/>
      <c r="I101" s="153"/>
      <c r="J101" s="154">
        <f>J165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154</v>
      </c>
      <c r="E102" s="147"/>
      <c r="F102" s="147"/>
      <c r="G102" s="147"/>
      <c r="H102" s="147"/>
      <c r="I102" s="147"/>
      <c r="J102" s="148">
        <f>J168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155</v>
      </c>
      <c r="E103" s="153"/>
      <c r="F103" s="153"/>
      <c r="G103" s="153"/>
      <c r="H103" s="153"/>
      <c r="I103" s="153"/>
      <c r="J103" s="154">
        <f>J169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156</v>
      </c>
      <c r="E104" s="153"/>
      <c r="F104" s="153"/>
      <c r="G104" s="153"/>
      <c r="H104" s="153"/>
      <c r="I104" s="153"/>
      <c r="J104" s="154">
        <f>J178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157</v>
      </c>
      <c r="E105" s="153"/>
      <c r="F105" s="153"/>
      <c r="G105" s="153"/>
      <c r="H105" s="153"/>
      <c r="I105" s="153"/>
      <c r="J105" s="154">
        <f>J195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159</v>
      </c>
      <c r="E106" s="153"/>
      <c r="F106" s="153"/>
      <c r="G106" s="153"/>
      <c r="H106" s="153"/>
      <c r="I106" s="153"/>
      <c r="J106" s="154">
        <f>J212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161</v>
      </c>
      <c r="E107" s="153"/>
      <c r="F107" s="153"/>
      <c r="G107" s="153"/>
      <c r="H107" s="153"/>
      <c r="I107" s="153"/>
      <c r="J107" s="154">
        <f>J221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858</v>
      </c>
      <c r="E108" s="153"/>
      <c r="F108" s="153"/>
      <c r="G108" s="153"/>
      <c r="H108" s="153"/>
      <c r="I108" s="153"/>
      <c r="J108" s="154">
        <f>J226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1234</v>
      </c>
      <c r="E109" s="153"/>
      <c r="F109" s="153"/>
      <c r="G109" s="153"/>
      <c r="H109" s="153"/>
      <c r="I109" s="153"/>
      <c r="J109" s="154">
        <f>J232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163</v>
      </c>
      <c r="E110" s="153"/>
      <c r="F110" s="153"/>
      <c r="G110" s="153"/>
      <c r="H110" s="153"/>
      <c r="I110" s="153"/>
      <c r="J110" s="154">
        <f>J239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1042</v>
      </c>
      <c r="E111" s="153"/>
      <c r="F111" s="153"/>
      <c r="G111" s="153"/>
      <c r="H111" s="153"/>
      <c r="I111" s="153"/>
      <c r="J111" s="154">
        <f>J244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165</v>
      </c>
      <c r="E112" s="153"/>
      <c r="F112" s="153"/>
      <c r="G112" s="153"/>
      <c r="H112" s="153"/>
      <c r="I112" s="153"/>
      <c r="J112" s="154">
        <f>J247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166</v>
      </c>
      <c r="E113" s="153"/>
      <c r="F113" s="153"/>
      <c r="G113" s="153"/>
      <c r="H113" s="153"/>
      <c r="I113" s="153"/>
      <c r="J113" s="154">
        <f>J263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167</v>
      </c>
      <c r="E114" s="153"/>
      <c r="F114" s="153"/>
      <c r="G114" s="153"/>
      <c r="H114" s="153"/>
      <c r="I114" s="153"/>
      <c r="J114" s="154">
        <f>J277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168</v>
      </c>
      <c r="E115" s="153"/>
      <c r="F115" s="153"/>
      <c r="G115" s="153"/>
      <c r="H115" s="153"/>
      <c r="I115" s="153"/>
      <c r="J115" s="154">
        <f>J289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169</v>
      </c>
      <c r="E116" s="153"/>
      <c r="F116" s="153"/>
      <c r="G116" s="153"/>
      <c r="H116" s="153"/>
      <c r="I116" s="153"/>
      <c r="J116" s="154">
        <f>J295</f>
        <v>0</v>
      </c>
      <c r="K116" s="151"/>
      <c r="L116" s="155"/>
    </row>
    <row r="117" spans="2:12" s="9" customFormat="1" ht="24.95" customHeight="1">
      <c r="B117" s="144"/>
      <c r="C117" s="145"/>
      <c r="D117" s="146" t="s">
        <v>170</v>
      </c>
      <c r="E117" s="147"/>
      <c r="F117" s="147"/>
      <c r="G117" s="147"/>
      <c r="H117" s="147"/>
      <c r="I117" s="147"/>
      <c r="J117" s="148">
        <f>J298</f>
        <v>0</v>
      </c>
      <c r="K117" s="145"/>
      <c r="L117" s="149"/>
    </row>
    <row r="118" spans="1:31" s="2" customFormat="1" ht="21.7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3" spans="1:31" s="2" customFormat="1" ht="6.95" customHeight="1">
      <c r="A123" s="31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4.95" customHeight="1">
      <c r="A124" s="31"/>
      <c r="B124" s="32"/>
      <c r="C124" s="20" t="s">
        <v>171</v>
      </c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16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70" t="str">
        <f>E7</f>
        <v>Odborné učebny G Brandýs – Gymnázium J.S. Machara</v>
      </c>
      <c r="F127" s="271"/>
      <c r="G127" s="271"/>
      <c r="H127" s="271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142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6.5" customHeight="1">
      <c r="A129" s="31"/>
      <c r="B129" s="32"/>
      <c r="C129" s="33"/>
      <c r="D129" s="33"/>
      <c r="E129" s="226" t="str">
        <f>E9</f>
        <v>2.1.1.8. - Odborná učebna jazyků P07 (malá)    2.NP</v>
      </c>
      <c r="F129" s="272"/>
      <c r="G129" s="272"/>
      <c r="H129" s="272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2" customHeight="1">
      <c r="A131" s="31"/>
      <c r="B131" s="32"/>
      <c r="C131" s="26" t="s">
        <v>20</v>
      </c>
      <c r="D131" s="33"/>
      <c r="E131" s="33"/>
      <c r="F131" s="24" t="str">
        <f>F12</f>
        <v xml:space="preserve">Gymnázium J. S. Machara, Královická 668  </v>
      </c>
      <c r="G131" s="33"/>
      <c r="H131" s="33"/>
      <c r="I131" s="26" t="s">
        <v>22</v>
      </c>
      <c r="J131" s="63" t="str">
        <f>IF(J12="","",J12)</f>
        <v>15. 5. 2022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6.9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40.15" customHeight="1">
      <c r="A133" s="31"/>
      <c r="B133" s="32"/>
      <c r="C133" s="26" t="s">
        <v>24</v>
      </c>
      <c r="D133" s="33"/>
      <c r="E133" s="33"/>
      <c r="F133" s="24" t="str">
        <f>E15</f>
        <v>Středočeský kraj, Praha 5, Zborovská 81/11</v>
      </c>
      <c r="G133" s="33"/>
      <c r="H133" s="33"/>
      <c r="I133" s="26" t="s">
        <v>31</v>
      </c>
      <c r="J133" s="29" t="str">
        <f>E21</f>
        <v>Stebau s.r.o., Jižní 870, 500 03 Hradec Králové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5.2" customHeight="1">
      <c r="A134" s="31"/>
      <c r="B134" s="32"/>
      <c r="C134" s="26" t="s">
        <v>29</v>
      </c>
      <c r="D134" s="33"/>
      <c r="E134" s="33"/>
      <c r="F134" s="24" t="str">
        <f>IF(E18="","",E18)</f>
        <v>Vyplň údaj</v>
      </c>
      <c r="G134" s="33"/>
      <c r="H134" s="33"/>
      <c r="I134" s="26" t="s">
        <v>35</v>
      </c>
      <c r="J134" s="29" t="str">
        <f>E24</f>
        <v xml:space="preserve"> 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0.35" customHeight="1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11" customFormat="1" ht="29.25" customHeight="1">
      <c r="A136" s="156"/>
      <c r="B136" s="157"/>
      <c r="C136" s="158" t="s">
        <v>172</v>
      </c>
      <c r="D136" s="159" t="s">
        <v>64</v>
      </c>
      <c r="E136" s="159" t="s">
        <v>60</v>
      </c>
      <c r="F136" s="159" t="s">
        <v>61</v>
      </c>
      <c r="G136" s="159" t="s">
        <v>173</v>
      </c>
      <c r="H136" s="159" t="s">
        <v>174</v>
      </c>
      <c r="I136" s="159" t="s">
        <v>175</v>
      </c>
      <c r="J136" s="160" t="s">
        <v>146</v>
      </c>
      <c r="K136" s="161" t="s">
        <v>176</v>
      </c>
      <c r="L136" s="162"/>
      <c r="M136" s="72" t="s">
        <v>1</v>
      </c>
      <c r="N136" s="73" t="s">
        <v>43</v>
      </c>
      <c r="O136" s="73" t="s">
        <v>177</v>
      </c>
      <c r="P136" s="73" t="s">
        <v>178</v>
      </c>
      <c r="Q136" s="73" t="s">
        <v>179</v>
      </c>
      <c r="R136" s="73" t="s">
        <v>180</v>
      </c>
      <c r="S136" s="73" t="s">
        <v>181</v>
      </c>
      <c r="T136" s="74" t="s">
        <v>182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</row>
    <row r="137" spans="1:63" s="2" customFormat="1" ht="22.9" customHeight="1">
      <c r="A137" s="31"/>
      <c r="B137" s="32"/>
      <c r="C137" s="79" t="s">
        <v>183</v>
      </c>
      <c r="D137" s="33"/>
      <c r="E137" s="33"/>
      <c r="F137" s="33"/>
      <c r="G137" s="33"/>
      <c r="H137" s="33"/>
      <c r="I137" s="33"/>
      <c r="J137" s="163">
        <f>BK137</f>
        <v>0</v>
      </c>
      <c r="K137" s="33"/>
      <c r="L137" s="36"/>
      <c r="M137" s="75"/>
      <c r="N137" s="164"/>
      <c r="O137" s="76"/>
      <c r="P137" s="165">
        <f>P138+P168+P298</f>
        <v>0</v>
      </c>
      <c r="Q137" s="76"/>
      <c r="R137" s="165">
        <f>R138+R168+R298</f>
        <v>3.7081716</v>
      </c>
      <c r="S137" s="76"/>
      <c r="T137" s="166">
        <f>T138+T168+T298</f>
        <v>4.217424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78</v>
      </c>
      <c r="AU137" s="14" t="s">
        <v>148</v>
      </c>
      <c r="BK137" s="167">
        <f>BK138+BK168+BK298</f>
        <v>0</v>
      </c>
    </row>
    <row r="138" spans="2:63" s="12" customFormat="1" ht="25.9" customHeight="1">
      <c r="B138" s="168"/>
      <c r="C138" s="169"/>
      <c r="D138" s="170" t="s">
        <v>78</v>
      </c>
      <c r="E138" s="171" t="s">
        <v>184</v>
      </c>
      <c r="F138" s="171" t="s">
        <v>185</v>
      </c>
      <c r="G138" s="169"/>
      <c r="H138" s="169"/>
      <c r="I138" s="172"/>
      <c r="J138" s="173">
        <f>BK138</f>
        <v>0</v>
      </c>
      <c r="K138" s="169"/>
      <c r="L138" s="174"/>
      <c r="M138" s="175"/>
      <c r="N138" s="176"/>
      <c r="O138" s="176"/>
      <c r="P138" s="177">
        <f>P139+P145+P158+P165</f>
        <v>0</v>
      </c>
      <c r="Q138" s="176"/>
      <c r="R138" s="177">
        <f>R139+R145+R158+R165</f>
        <v>1.546781</v>
      </c>
      <c r="S138" s="176"/>
      <c r="T138" s="178">
        <f>T139+T145+T158+T165</f>
        <v>3.0240400000000003</v>
      </c>
      <c r="AR138" s="179" t="s">
        <v>87</v>
      </c>
      <c r="AT138" s="180" t="s">
        <v>78</v>
      </c>
      <c r="AU138" s="180" t="s">
        <v>79</v>
      </c>
      <c r="AY138" s="179" t="s">
        <v>186</v>
      </c>
      <c r="BK138" s="181">
        <f>BK139+BK145+BK158+BK165</f>
        <v>0</v>
      </c>
    </row>
    <row r="139" spans="2:63" s="12" customFormat="1" ht="22.9" customHeight="1">
      <c r="B139" s="168"/>
      <c r="C139" s="169"/>
      <c r="D139" s="170" t="s">
        <v>78</v>
      </c>
      <c r="E139" s="182" t="s">
        <v>187</v>
      </c>
      <c r="F139" s="182" t="s">
        <v>188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SUM(P140:P144)</f>
        <v>0</v>
      </c>
      <c r="Q139" s="176"/>
      <c r="R139" s="177">
        <f>SUM(R140:R144)</f>
        <v>1.536428</v>
      </c>
      <c r="S139" s="176"/>
      <c r="T139" s="178">
        <f>SUM(T140:T144)</f>
        <v>0</v>
      </c>
      <c r="AR139" s="179" t="s">
        <v>87</v>
      </c>
      <c r="AT139" s="180" t="s">
        <v>78</v>
      </c>
      <c r="AU139" s="180" t="s">
        <v>87</v>
      </c>
      <c r="AY139" s="179" t="s">
        <v>186</v>
      </c>
      <c r="BK139" s="181">
        <f>SUM(BK140:BK144)</f>
        <v>0</v>
      </c>
    </row>
    <row r="140" spans="1:65" s="2" customFormat="1" ht="16.5" customHeight="1">
      <c r="A140" s="31"/>
      <c r="B140" s="32"/>
      <c r="C140" s="184" t="s">
        <v>87</v>
      </c>
      <c r="D140" s="184" t="s">
        <v>189</v>
      </c>
      <c r="E140" s="185" t="s">
        <v>200</v>
      </c>
      <c r="F140" s="186" t="s">
        <v>201</v>
      </c>
      <c r="G140" s="187" t="s">
        <v>197</v>
      </c>
      <c r="H140" s="188">
        <v>6.4</v>
      </c>
      <c r="I140" s="189"/>
      <c r="J140" s="190">
        <f>ROUND(I140*H140,1)</f>
        <v>0</v>
      </c>
      <c r="K140" s="191"/>
      <c r="L140" s="36"/>
      <c r="M140" s="192" t="s">
        <v>1</v>
      </c>
      <c r="N140" s="193" t="s">
        <v>44</v>
      </c>
      <c r="O140" s="68"/>
      <c r="P140" s="194">
        <f>O140*H140</f>
        <v>0</v>
      </c>
      <c r="Q140" s="194">
        <v>0.04</v>
      </c>
      <c r="R140" s="194">
        <f>Q140*H140</f>
        <v>0.256</v>
      </c>
      <c r="S140" s="194">
        <v>0</v>
      </c>
      <c r="T140" s="19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193</v>
      </c>
      <c r="AT140" s="196" t="s">
        <v>189</v>
      </c>
      <c r="AU140" s="196" t="s">
        <v>89</v>
      </c>
      <c r="AY140" s="14" t="s">
        <v>186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4" t="s">
        <v>87</v>
      </c>
      <c r="BK140" s="197">
        <f>ROUND(I140*H140,1)</f>
        <v>0</v>
      </c>
      <c r="BL140" s="14" t="s">
        <v>193</v>
      </c>
      <c r="BM140" s="196" t="s">
        <v>202</v>
      </c>
    </row>
    <row r="141" spans="1:65" s="2" customFormat="1" ht="21.75" customHeight="1">
      <c r="A141" s="31"/>
      <c r="B141" s="32"/>
      <c r="C141" s="184" t="s">
        <v>89</v>
      </c>
      <c r="D141" s="184" t="s">
        <v>189</v>
      </c>
      <c r="E141" s="185" t="s">
        <v>1235</v>
      </c>
      <c r="F141" s="186" t="s">
        <v>1236</v>
      </c>
      <c r="G141" s="187" t="s">
        <v>197</v>
      </c>
      <c r="H141" s="188">
        <v>87.2</v>
      </c>
      <c r="I141" s="189"/>
      <c r="J141" s="190">
        <f>ROUND(I141*H141,1)</f>
        <v>0</v>
      </c>
      <c r="K141" s="191"/>
      <c r="L141" s="36"/>
      <c r="M141" s="192" t="s">
        <v>1</v>
      </c>
      <c r="N141" s="193" t="s">
        <v>44</v>
      </c>
      <c r="O141" s="68"/>
      <c r="P141" s="194">
        <f>O141*H141</f>
        <v>0</v>
      </c>
      <c r="Q141" s="194">
        <v>0.0093</v>
      </c>
      <c r="R141" s="194">
        <f>Q141*H141</f>
        <v>0.81096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193</v>
      </c>
      <c r="AT141" s="196" t="s">
        <v>189</v>
      </c>
      <c r="AU141" s="196" t="s">
        <v>89</v>
      </c>
      <c r="AY141" s="14" t="s">
        <v>186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87</v>
      </c>
      <c r="BK141" s="197">
        <f>ROUND(I141*H141,1)</f>
        <v>0</v>
      </c>
      <c r="BL141" s="14" t="s">
        <v>193</v>
      </c>
      <c r="BM141" s="196" t="s">
        <v>1237</v>
      </c>
    </row>
    <row r="142" spans="1:65" s="2" customFormat="1" ht="16.5" customHeight="1">
      <c r="A142" s="31"/>
      <c r="B142" s="32"/>
      <c r="C142" s="184" t="s">
        <v>199</v>
      </c>
      <c r="D142" s="184" t="s">
        <v>189</v>
      </c>
      <c r="E142" s="185" t="s">
        <v>203</v>
      </c>
      <c r="F142" s="186" t="s">
        <v>204</v>
      </c>
      <c r="G142" s="187" t="s">
        <v>192</v>
      </c>
      <c r="H142" s="188">
        <v>2</v>
      </c>
      <c r="I142" s="189"/>
      <c r="J142" s="190">
        <f>ROUND(I142*H142,1)</f>
        <v>0</v>
      </c>
      <c r="K142" s="191"/>
      <c r="L142" s="36"/>
      <c r="M142" s="192" t="s">
        <v>1</v>
      </c>
      <c r="N142" s="193" t="s">
        <v>44</v>
      </c>
      <c r="O142" s="68"/>
      <c r="P142" s="194">
        <f>O142*H142</f>
        <v>0</v>
      </c>
      <c r="Q142" s="194">
        <v>0.1575</v>
      </c>
      <c r="R142" s="194">
        <f>Q142*H142</f>
        <v>0.315</v>
      </c>
      <c r="S142" s="194">
        <v>0</v>
      </c>
      <c r="T142" s="19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193</v>
      </c>
      <c r="AT142" s="196" t="s">
        <v>189</v>
      </c>
      <c r="AU142" s="196" t="s">
        <v>89</v>
      </c>
      <c r="AY142" s="14" t="s">
        <v>186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4" t="s">
        <v>87</v>
      </c>
      <c r="BK142" s="197">
        <f>ROUND(I142*H142,1)</f>
        <v>0</v>
      </c>
      <c r="BL142" s="14" t="s">
        <v>193</v>
      </c>
      <c r="BM142" s="196" t="s">
        <v>205</v>
      </c>
    </row>
    <row r="143" spans="1:65" s="2" customFormat="1" ht="16.5" customHeight="1">
      <c r="A143" s="31"/>
      <c r="B143" s="32"/>
      <c r="C143" s="184" t="s">
        <v>193</v>
      </c>
      <c r="D143" s="184" t="s">
        <v>189</v>
      </c>
      <c r="E143" s="185" t="s">
        <v>209</v>
      </c>
      <c r="F143" s="186" t="s">
        <v>210</v>
      </c>
      <c r="G143" s="187" t="s">
        <v>197</v>
      </c>
      <c r="H143" s="188">
        <v>4.6</v>
      </c>
      <c r="I143" s="189"/>
      <c r="J143" s="190">
        <f>ROUND(I143*H143,1)</f>
        <v>0</v>
      </c>
      <c r="K143" s="191"/>
      <c r="L143" s="36"/>
      <c r="M143" s="192" t="s">
        <v>1</v>
      </c>
      <c r="N143" s="193" t="s">
        <v>44</v>
      </c>
      <c r="O143" s="68"/>
      <c r="P143" s="194">
        <f>O143*H143</f>
        <v>0</v>
      </c>
      <c r="Q143" s="194">
        <v>0.03358</v>
      </c>
      <c r="R143" s="194">
        <f>Q143*H143</f>
        <v>0.154468</v>
      </c>
      <c r="S143" s="194">
        <v>0</v>
      </c>
      <c r="T143" s="19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193</v>
      </c>
      <c r="AT143" s="196" t="s">
        <v>189</v>
      </c>
      <c r="AU143" s="196" t="s">
        <v>89</v>
      </c>
      <c r="AY143" s="14" t="s">
        <v>186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87</v>
      </c>
      <c r="BK143" s="197">
        <f>ROUND(I143*H143,1)</f>
        <v>0</v>
      </c>
      <c r="BL143" s="14" t="s">
        <v>193</v>
      </c>
      <c r="BM143" s="196" t="s">
        <v>211</v>
      </c>
    </row>
    <row r="144" spans="1:65" s="2" customFormat="1" ht="16.5" customHeight="1">
      <c r="A144" s="31"/>
      <c r="B144" s="32"/>
      <c r="C144" s="184" t="s">
        <v>208</v>
      </c>
      <c r="D144" s="184" t="s">
        <v>189</v>
      </c>
      <c r="E144" s="185" t="s">
        <v>1064</v>
      </c>
      <c r="F144" s="186" t="s">
        <v>1065</v>
      </c>
      <c r="G144" s="187" t="s">
        <v>197</v>
      </c>
      <c r="H144" s="188">
        <v>20</v>
      </c>
      <c r="I144" s="189"/>
      <c r="J144" s="190">
        <f>ROUND(I144*H144,1)</f>
        <v>0</v>
      </c>
      <c r="K144" s="191"/>
      <c r="L144" s="36"/>
      <c r="M144" s="192" t="s">
        <v>1</v>
      </c>
      <c r="N144" s="193" t="s">
        <v>44</v>
      </c>
      <c r="O144" s="68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193</v>
      </c>
      <c r="AT144" s="196" t="s">
        <v>189</v>
      </c>
      <c r="AU144" s="196" t="s">
        <v>89</v>
      </c>
      <c r="AY144" s="14" t="s">
        <v>186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87</v>
      </c>
      <c r="BK144" s="197">
        <f>ROUND(I144*H144,1)</f>
        <v>0</v>
      </c>
      <c r="BL144" s="14" t="s">
        <v>193</v>
      </c>
      <c r="BM144" s="196" t="s">
        <v>1066</v>
      </c>
    </row>
    <row r="145" spans="2:63" s="12" customFormat="1" ht="22.9" customHeight="1">
      <c r="B145" s="168"/>
      <c r="C145" s="169"/>
      <c r="D145" s="170" t="s">
        <v>78</v>
      </c>
      <c r="E145" s="182" t="s">
        <v>226</v>
      </c>
      <c r="F145" s="182" t="s">
        <v>227</v>
      </c>
      <c r="G145" s="169"/>
      <c r="H145" s="169"/>
      <c r="I145" s="172"/>
      <c r="J145" s="183">
        <f>BK145</f>
        <v>0</v>
      </c>
      <c r="K145" s="169"/>
      <c r="L145" s="174"/>
      <c r="M145" s="175"/>
      <c r="N145" s="176"/>
      <c r="O145" s="176"/>
      <c r="P145" s="177">
        <f>SUM(P146:P157)</f>
        <v>0</v>
      </c>
      <c r="Q145" s="176"/>
      <c r="R145" s="177">
        <f>SUM(R146:R157)</f>
        <v>0.010353000000000001</v>
      </c>
      <c r="S145" s="176"/>
      <c r="T145" s="178">
        <f>SUM(T146:T157)</f>
        <v>3.0240400000000003</v>
      </c>
      <c r="AR145" s="179" t="s">
        <v>87</v>
      </c>
      <c r="AT145" s="180" t="s">
        <v>78</v>
      </c>
      <c r="AU145" s="180" t="s">
        <v>87</v>
      </c>
      <c r="AY145" s="179" t="s">
        <v>186</v>
      </c>
      <c r="BK145" s="181">
        <f>SUM(BK146:BK157)</f>
        <v>0</v>
      </c>
    </row>
    <row r="146" spans="1:65" s="2" customFormat="1" ht="24.2" customHeight="1">
      <c r="A146" s="31"/>
      <c r="B146" s="32"/>
      <c r="C146" s="184" t="s">
        <v>187</v>
      </c>
      <c r="D146" s="184" t="s">
        <v>189</v>
      </c>
      <c r="E146" s="185" t="s">
        <v>228</v>
      </c>
      <c r="F146" s="186" t="s">
        <v>229</v>
      </c>
      <c r="G146" s="187" t="s">
        <v>197</v>
      </c>
      <c r="H146" s="188">
        <v>41.3</v>
      </c>
      <c r="I146" s="189"/>
      <c r="J146" s="190">
        <f>ROUND(I146*H146,1)</f>
        <v>0</v>
      </c>
      <c r="K146" s="191"/>
      <c r="L146" s="36"/>
      <c r="M146" s="192" t="s">
        <v>1</v>
      </c>
      <c r="N146" s="193" t="s">
        <v>44</v>
      </c>
      <c r="O146" s="68"/>
      <c r="P146" s="194">
        <f>O146*H146</f>
        <v>0</v>
      </c>
      <c r="Q146" s="194">
        <v>0.00021</v>
      </c>
      <c r="R146" s="194">
        <f>Q146*H146</f>
        <v>0.008673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193</v>
      </c>
      <c r="AT146" s="196" t="s">
        <v>189</v>
      </c>
      <c r="AU146" s="196" t="s">
        <v>89</v>
      </c>
      <c r="AY146" s="14" t="s">
        <v>186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87</v>
      </c>
      <c r="BK146" s="197">
        <f>ROUND(I146*H146,1)</f>
        <v>0</v>
      </c>
      <c r="BL146" s="14" t="s">
        <v>193</v>
      </c>
      <c r="BM146" s="196" t="s">
        <v>1073</v>
      </c>
    </row>
    <row r="147" spans="1:65" s="2" customFormat="1" ht="16.5" customHeight="1">
      <c r="A147" s="31"/>
      <c r="B147" s="32"/>
      <c r="C147" s="184" t="s">
        <v>215</v>
      </c>
      <c r="D147" s="184" t="s">
        <v>189</v>
      </c>
      <c r="E147" s="185" t="s">
        <v>232</v>
      </c>
      <c r="F147" s="186" t="s">
        <v>233</v>
      </c>
      <c r="G147" s="187" t="s">
        <v>197</v>
      </c>
      <c r="H147" s="188">
        <v>42</v>
      </c>
      <c r="I147" s="189"/>
      <c r="J147" s="190">
        <f>ROUND(I147*H147,1)</f>
        <v>0</v>
      </c>
      <c r="K147" s="191"/>
      <c r="L147" s="36"/>
      <c r="M147" s="192" t="s">
        <v>1</v>
      </c>
      <c r="N147" s="193" t="s">
        <v>44</v>
      </c>
      <c r="O147" s="68"/>
      <c r="P147" s="194">
        <f>O147*H147</f>
        <v>0</v>
      </c>
      <c r="Q147" s="194">
        <v>4E-05</v>
      </c>
      <c r="R147" s="194">
        <f>Q147*H147</f>
        <v>0.00168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193</v>
      </c>
      <c r="AT147" s="196" t="s">
        <v>189</v>
      </c>
      <c r="AU147" s="196" t="s">
        <v>89</v>
      </c>
      <c r="AY147" s="14" t="s">
        <v>186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87</v>
      </c>
      <c r="BK147" s="197">
        <f>ROUND(I147*H147,1)</f>
        <v>0</v>
      </c>
      <c r="BL147" s="14" t="s">
        <v>193</v>
      </c>
      <c r="BM147" s="196" t="s">
        <v>234</v>
      </c>
    </row>
    <row r="148" spans="1:65" s="2" customFormat="1" ht="16.5" customHeight="1">
      <c r="A148" s="31"/>
      <c r="B148" s="32"/>
      <c r="C148" s="184" t="s">
        <v>221</v>
      </c>
      <c r="D148" s="184" t="s">
        <v>189</v>
      </c>
      <c r="E148" s="185" t="s">
        <v>241</v>
      </c>
      <c r="F148" s="186" t="s">
        <v>242</v>
      </c>
      <c r="G148" s="187" t="s">
        <v>197</v>
      </c>
      <c r="H148" s="188">
        <v>4.6</v>
      </c>
      <c r="I148" s="189"/>
      <c r="J148" s="190">
        <f>ROUND(I148*H148,1)</f>
        <v>0</v>
      </c>
      <c r="K148" s="191"/>
      <c r="L148" s="36"/>
      <c r="M148" s="192" t="s">
        <v>1</v>
      </c>
      <c r="N148" s="193" t="s">
        <v>44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0.055</v>
      </c>
      <c r="T148" s="195">
        <f>S148*H148</f>
        <v>0.253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193</v>
      </c>
      <c r="AT148" s="196" t="s">
        <v>189</v>
      </c>
      <c r="AU148" s="196" t="s">
        <v>89</v>
      </c>
      <c r="AY148" s="14" t="s">
        <v>186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87</v>
      </c>
      <c r="BK148" s="197">
        <f>ROUND(I148*H148,1)</f>
        <v>0</v>
      </c>
      <c r="BL148" s="14" t="s">
        <v>193</v>
      </c>
      <c r="BM148" s="196" t="s">
        <v>243</v>
      </c>
    </row>
    <row r="149" spans="1:65" s="2" customFormat="1" ht="16.5" customHeight="1">
      <c r="A149" s="31"/>
      <c r="B149" s="32"/>
      <c r="C149" s="184" t="s">
        <v>226</v>
      </c>
      <c r="D149" s="184" t="s">
        <v>189</v>
      </c>
      <c r="E149" s="185" t="s">
        <v>245</v>
      </c>
      <c r="F149" s="186" t="s">
        <v>246</v>
      </c>
      <c r="G149" s="187" t="s">
        <v>197</v>
      </c>
      <c r="H149" s="188">
        <v>2.33</v>
      </c>
      <c r="I149" s="189"/>
      <c r="J149" s="190">
        <f>ROUND(I149*H149,1)</f>
        <v>0</v>
      </c>
      <c r="K149" s="191"/>
      <c r="L149" s="36"/>
      <c r="M149" s="192" t="s">
        <v>1</v>
      </c>
      <c r="N149" s="193" t="s">
        <v>44</v>
      </c>
      <c r="O149" s="68"/>
      <c r="P149" s="194">
        <f>O149*H149</f>
        <v>0</v>
      </c>
      <c r="Q149" s="194">
        <v>0</v>
      </c>
      <c r="R149" s="194">
        <f>Q149*H149</f>
        <v>0</v>
      </c>
      <c r="S149" s="194">
        <v>0.088</v>
      </c>
      <c r="T149" s="195">
        <f>S149*H149</f>
        <v>0.20504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193</v>
      </c>
      <c r="AT149" s="196" t="s">
        <v>189</v>
      </c>
      <c r="AU149" s="196" t="s">
        <v>89</v>
      </c>
      <c r="AY149" s="14" t="s">
        <v>186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87</v>
      </c>
      <c r="BK149" s="197">
        <f>ROUND(I149*H149,1)</f>
        <v>0</v>
      </c>
      <c r="BL149" s="14" t="s">
        <v>193</v>
      </c>
      <c r="BM149" s="196" t="s">
        <v>247</v>
      </c>
    </row>
    <row r="150" spans="1:47" s="2" customFormat="1" ht="19.5">
      <c r="A150" s="31"/>
      <c r="B150" s="32"/>
      <c r="C150" s="33"/>
      <c r="D150" s="198" t="s">
        <v>206</v>
      </c>
      <c r="E150" s="33"/>
      <c r="F150" s="199" t="s">
        <v>1238</v>
      </c>
      <c r="G150" s="33"/>
      <c r="H150" s="33"/>
      <c r="I150" s="200"/>
      <c r="J150" s="33"/>
      <c r="K150" s="33"/>
      <c r="L150" s="36"/>
      <c r="M150" s="201"/>
      <c r="N150" s="202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206</v>
      </c>
      <c r="AU150" s="14" t="s">
        <v>89</v>
      </c>
    </row>
    <row r="151" spans="1:65" s="2" customFormat="1" ht="16.5" customHeight="1">
      <c r="A151" s="31"/>
      <c r="B151" s="32"/>
      <c r="C151" s="184" t="s">
        <v>231</v>
      </c>
      <c r="D151" s="184" t="s">
        <v>189</v>
      </c>
      <c r="E151" s="185" t="s">
        <v>1239</v>
      </c>
      <c r="F151" s="186" t="s">
        <v>1240</v>
      </c>
      <c r="G151" s="187" t="s">
        <v>218</v>
      </c>
      <c r="H151" s="188">
        <v>0.487</v>
      </c>
      <c r="I151" s="189"/>
      <c r="J151" s="190">
        <f>ROUND(I151*H151,1)</f>
        <v>0</v>
      </c>
      <c r="K151" s="191"/>
      <c r="L151" s="36"/>
      <c r="M151" s="192" t="s">
        <v>1</v>
      </c>
      <c r="N151" s="193" t="s">
        <v>44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1.8</v>
      </c>
      <c r="T151" s="195">
        <f>S151*H151</f>
        <v>0.8766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193</v>
      </c>
      <c r="AT151" s="196" t="s">
        <v>189</v>
      </c>
      <c r="AU151" s="196" t="s">
        <v>89</v>
      </c>
      <c r="AY151" s="14" t="s">
        <v>186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87</v>
      </c>
      <c r="BK151" s="197">
        <f>ROUND(I151*H151,1)</f>
        <v>0</v>
      </c>
      <c r="BL151" s="14" t="s">
        <v>193</v>
      </c>
      <c r="BM151" s="196" t="s">
        <v>1241</v>
      </c>
    </row>
    <row r="152" spans="1:47" s="2" customFormat="1" ht="19.5">
      <c r="A152" s="31"/>
      <c r="B152" s="32"/>
      <c r="C152" s="33"/>
      <c r="D152" s="198" t="s">
        <v>206</v>
      </c>
      <c r="E152" s="33"/>
      <c r="F152" s="199" t="s">
        <v>1242</v>
      </c>
      <c r="G152" s="33"/>
      <c r="H152" s="33"/>
      <c r="I152" s="200"/>
      <c r="J152" s="33"/>
      <c r="K152" s="33"/>
      <c r="L152" s="36"/>
      <c r="M152" s="201"/>
      <c r="N152" s="202"/>
      <c r="O152" s="68"/>
      <c r="P152" s="68"/>
      <c r="Q152" s="68"/>
      <c r="R152" s="68"/>
      <c r="S152" s="68"/>
      <c r="T152" s="69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4" t="s">
        <v>206</v>
      </c>
      <c r="AU152" s="14" t="s">
        <v>89</v>
      </c>
    </row>
    <row r="153" spans="1:65" s="2" customFormat="1" ht="21.75" customHeight="1">
      <c r="A153" s="31"/>
      <c r="B153" s="32"/>
      <c r="C153" s="184" t="s">
        <v>235</v>
      </c>
      <c r="D153" s="184" t="s">
        <v>189</v>
      </c>
      <c r="E153" s="185" t="s">
        <v>1243</v>
      </c>
      <c r="F153" s="186" t="s">
        <v>1244</v>
      </c>
      <c r="G153" s="187" t="s">
        <v>197</v>
      </c>
      <c r="H153" s="188">
        <v>87.2</v>
      </c>
      <c r="I153" s="189"/>
      <c r="J153" s="190">
        <f>ROUND(I153*H153,1)</f>
        <v>0</v>
      </c>
      <c r="K153" s="191"/>
      <c r="L153" s="36"/>
      <c r="M153" s="192" t="s">
        <v>1</v>
      </c>
      <c r="N153" s="193" t="s">
        <v>44</v>
      </c>
      <c r="O153" s="68"/>
      <c r="P153" s="194">
        <f>O153*H153</f>
        <v>0</v>
      </c>
      <c r="Q153" s="194">
        <v>0</v>
      </c>
      <c r="R153" s="194">
        <f>Q153*H153</f>
        <v>0</v>
      </c>
      <c r="S153" s="194">
        <v>0.004</v>
      </c>
      <c r="T153" s="195">
        <f>S153*H153</f>
        <v>0.3488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193</v>
      </c>
      <c r="AT153" s="196" t="s">
        <v>189</v>
      </c>
      <c r="AU153" s="196" t="s">
        <v>89</v>
      </c>
      <c r="AY153" s="14" t="s">
        <v>186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87</v>
      </c>
      <c r="BK153" s="197">
        <f>ROUND(I153*H153,1)</f>
        <v>0</v>
      </c>
      <c r="BL153" s="14" t="s">
        <v>193</v>
      </c>
      <c r="BM153" s="196" t="s">
        <v>1245</v>
      </c>
    </row>
    <row r="154" spans="1:65" s="2" customFormat="1" ht="16.5" customHeight="1">
      <c r="A154" s="31"/>
      <c r="B154" s="32"/>
      <c r="C154" s="184" t="s">
        <v>240</v>
      </c>
      <c r="D154" s="184" t="s">
        <v>189</v>
      </c>
      <c r="E154" s="185" t="s">
        <v>878</v>
      </c>
      <c r="F154" s="186" t="s">
        <v>879</v>
      </c>
      <c r="G154" s="187" t="s">
        <v>197</v>
      </c>
      <c r="H154" s="188">
        <v>4</v>
      </c>
      <c r="I154" s="189"/>
      <c r="J154" s="190">
        <f>ROUND(I154*H154,1)</f>
        <v>0</v>
      </c>
      <c r="K154" s="191"/>
      <c r="L154" s="36"/>
      <c r="M154" s="192" t="s">
        <v>1</v>
      </c>
      <c r="N154" s="193" t="s">
        <v>44</v>
      </c>
      <c r="O154" s="68"/>
      <c r="P154" s="194">
        <f>O154*H154</f>
        <v>0</v>
      </c>
      <c r="Q154" s="194">
        <v>0</v>
      </c>
      <c r="R154" s="194">
        <f>Q154*H154</f>
        <v>0</v>
      </c>
      <c r="S154" s="194">
        <v>0.068</v>
      </c>
      <c r="T154" s="195">
        <f>S154*H154</f>
        <v>0.272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193</v>
      </c>
      <c r="AT154" s="196" t="s">
        <v>189</v>
      </c>
      <c r="AU154" s="196" t="s">
        <v>89</v>
      </c>
      <c r="AY154" s="14" t="s">
        <v>186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87</v>
      </c>
      <c r="BK154" s="197">
        <f>ROUND(I154*H154,1)</f>
        <v>0</v>
      </c>
      <c r="BL154" s="14" t="s">
        <v>193</v>
      </c>
      <c r="BM154" s="196" t="s">
        <v>1246</v>
      </c>
    </row>
    <row r="155" spans="1:47" s="2" customFormat="1" ht="19.5">
      <c r="A155" s="31"/>
      <c r="B155" s="32"/>
      <c r="C155" s="33"/>
      <c r="D155" s="198" t="s">
        <v>206</v>
      </c>
      <c r="E155" s="33"/>
      <c r="F155" s="199" t="s">
        <v>1247</v>
      </c>
      <c r="G155" s="33"/>
      <c r="H155" s="33"/>
      <c r="I155" s="200"/>
      <c r="J155" s="33"/>
      <c r="K155" s="33"/>
      <c r="L155" s="36"/>
      <c r="M155" s="201"/>
      <c r="N155" s="202"/>
      <c r="O155" s="68"/>
      <c r="P155" s="68"/>
      <c r="Q155" s="68"/>
      <c r="R155" s="68"/>
      <c r="S155" s="68"/>
      <c r="T155" s="69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4" t="s">
        <v>206</v>
      </c>
      <c r="AU155" s="14" t="s">
        <v>89</v>
      </c>
    </row>
    <row r="156" spans="1:65" s="2" customFormat="1" ht="16.5" customHeight="1">
      <c r="A156" s="31"/>
      <c r="B156" s="32"/>
      <c r="C156" s="184" t="s">
        <v>244</v>
      </c>
      <c r="D156" s="184" t="s">
        <v>189</v>
      </c>
      <c r="E156" s="185" t="s">
        <v>261</v>
      </c>
      <c r="F156" s="186" t="s">
        <v>262</v>
      </c>
      <c r="G156" s="187" t="s">
        <v>218</v>
      </c>
      <c r="H156" s="188">
        <v>27.4</v>
      </c>
      <c r="I156" s="189"/>
      <c r="J156" s="190">
        <f>ROUND(I156*H156,1)</f>
        <v>0</v>
      </c>
      <c r="K156" s="191"/>
      <c r="L156" s="36"/>
      <c r="M156" s="192" t="s">
        <v>1</v>
      </c>
      <c r="N156" s="193" t="s">
        <v>44</v>
      </c>
      <c r="O156" s="68"/>
      <c r="P156" s="194">
        <f>O156*H156</f>
        <v>0</v>
      </c>
      <c r="Q156" s="194">
        <v>0</v>
      </c>
      <c r="R156" s="194">
        <f>Q156*H156</f>
        <v>0</v>
      </c>
      <c r="S156" s="194">
        <v>0.039</v>
      </c>
      <c r="T156" s="195">
        <f>S156*H156</f>
        <v>1.0686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193</v>
      </c>
      <c r="AT156" s="196" t="s">
        <v>189</v>
      </c>
      <c r="AU156" s="196" t="s">
        <v>89</v>
      </c>
      <c r="AY156" s="14" t="s">
        <v>186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4" t="s">
        <v>87</v>
      </c>
      <c r="BK156" s="197">
        <f>ROUND(I156*H156,1)</f>
        <v>0</v>
      </c>
      <c r="BL156" s="14" t="s">
        <v>193</v>
      </c>
      <c r="BM156" s="196" t="s">
        <v>263</v>
      </c>
    </row>
    <row r="157" spans="1:47" s="2" customFormat="1" ht="107.25">
      <c r="A157" s="31"/>
      <c r="B157" s="32"/>
      <c r="C157" s="33"/>
      <c r="D157" s="198" t="s">
        <v>206</v>
      </c>
      <c r="E157" s="33"/>
      <c r="F157" s="199" t="s">
        <v>1248</v>
      </c>
      <c r="G157" s="33"/>
      <c r="H157" s="33"/>
      <c r="I157" s="200"/>
      <c r="J157" s="33"/>
      <c r="K157" s="33"/>
      <c r="L157" s="36"/>
      <c r="M157" s="201"/>
      <c r="N157" s="202"/>
      <c r="O157" s="68"/>
      <c r="P157" s="68"/>
      <c r="Q157" s="68"/>
      <c r="R157" s="68"/>
      <c r="S157" s="68"/>
      <c r="T157" s="69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4" t="s">
        <v>206</v>
      </c>
      <c r="AU157" s="14" t="s">
        <v>89</v>
      </c>
    </row>
    <row r="158" spans="2:63" s="12" customFormat="1" ht="22.9" customHeight="1">
      <c r="B158" s="168"/>
      <c r="C158" s="169"/>
      <c r="D158" s="170" t="s">
        <v>78</v>
      </c>
      <c r="E158" s="182" t="s">
        <v>265</v>
      </c>
      <c r="F158" s="182" t="s">
        <v>266</v>
      </c>
      <c r="G158" s="169"/>
      <c r="H158" s="169"/>
      <c r="I158" s="172"/>
      <c r="J158" s="183">
        <f>BK158</f>
        <v>0</v>
      </c>
      <c r="K158" s="169"/>
      <c r="L158" s="174"/>
      <c r="M158" s="175"/>
      <c r="N158" s="176"/>
      <c r="O158" s="176"/>
      <c r="P158" s="177">
        <f>SUM(P159:P164)</f>
        <v>0</v>
      </c>
      <c r="Q158" s="176"/>
      <c r="R158" s="177">
        <f>SUM(R159:R164)</f>
        <v>0</v>
      </c>
      <c r="S158" s="176"/>
      <c r="T158" s="178">
        <f>SUM(T159:T164)</f>
        <v>0</v>
      </c>
      <c r="AR158" s="179" t="s">
        <v>87</v>
      </c>
      <c r="AT158" s="180" t="s">
        <v>78</v>
      </c>
      <c r="AU158" s="180" t="s">
        <v>87</v>
      </c>
      <c r="AY158" s="179" t="s">
        <v>186</v>
      </c>
      <c r="BK158" s="181">
        <f>SUM(BK159:BK164)</f>
        <v>0</v>
      </c>
    </row>
    <row r="159" spans="1:65" s="2" customFormat="1" ht="16.5" customHeight="1">
      <c r="A159" s="31"/>
      <c r="B159" s="32"/>
      <c r="C159" s="184" t="s">
        <v>248</v>
      </c>
      <c r="D159" s="184" t="s">
        <v>189</v>
      </c>
      <c r="E159" s="185" t="s">
        <v>268</v>
      </c>
      <c r="F159" s="186" t="s">
        <v>269</v>
      </c>
      <c r="G159" s="187" t="s">
        <v>270</v>
      </c>
      <c r="H159" s="188">
        <v>4.217</v>
      </c>
      <c r="I159" s="189"/>
      <c r="J159" s="190">
        <f aca="true" t="shared" si="0" ref="J159:J164">ROUND(I159*H159,1)</f>
        <v>0</v>
      </c>
      <c r="K159" s="191"/>
      <c r="L159" s="36"/>
      <c r="M159" s="192" t="s">
        <v>1</v>
      </c>
      <c r="N159" s="193" t="s">
        <v>44</v>
      </c>
      <c r="O159" s="68"/>
      <c r="P159" s="194">
        <f aca="true" t="shared" si="1" ref="P159:P164">O159*H159</f>
        <v>0</v>
      </c>
      <c r="Q159" s="194">
        <v>0</v>
      </c>
      <c r="R159" s="194">
        <f aca="true" t="shared" si="2" ref="R159:R164">Q159*H159</f>
        <v>0</v>
      </c>
      <c r="S159" s="194">
        <v>0</v>
      </c>
      <c r="T159" s="195">
        <f aca="true" t="shared" si="3" ref="T159:T164"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193</v>
      </c>
      <c r="AT159" s="196" t="s">
        <v>189</v>
      </c>
      <c r="AU159" s="196" t="s">
        <v>89</v>
      </c>
      <c r="AY159" s="14" t="s">
        <v>186</v>
      </c>
      <c r="BE159" s="197">
        <f aca="true" t="shared" si="4" ref="BE159:BE164">IF(N159="základní",J159,0)</f>
        <v>0</v>
      </c>
      <c r="BF159" s="197">
        <f aca="true" t="shared" si="5" ref="BF159:BF164">IF(N159="snížená",J159,0)</f>
        <v>0</v>
      </c>
      <c r="BG159" s="197">
        <f aca="true" t="shared" si="6" ref="BG159:BG164">IF(N159="zákl. přenesená",J159,0)</f>
        <v>0</v>
      </c>
      <c r="BH159" s="197">
        <f aca="true" t="shared" si="7" ref="BH159:BH164">IF(N159="sníž. přenesená",J159,0)</f>
        <v>0</v>
      </c>
      <c r="BI159" s="197">
        <f aca="true" t="shared" si="8" ref="BI159:BI164">IF(N159="nulová",J159,0)</f>
        <v>0</v>
      </c>
      <c r="BJ159" s="14" t="s">
        <v>87</v>
      </c>
      <c r="BK159" s="197">
        <f aca="true" t="shared" si="9" ref="BK159:BK164">ROUND(I159*H159,1)</f>
        <v>0</v>
      </c>
      <c r="BL159" s="14" t="s">
        <v>193</v>
      </c>
      <c r="BM159" s="196" t="s">
        <v>271</v>
      </c>
    </row>
    <row r="160" spans="1:65" s="2" customFormat="1" ht="16.5" customHeight="1">
      <c r="A160" s="31"/>
      <c r="B160" s="32"/>
      <c r="C160" s="184" t="s">
        <v>8</v>
      </c>
      <c r="D160" s="184" t="s">
        <v>189</v>
      </c>
      <c r="E160" s="185" t="s">
        <v>273</v>
      </c>
      <c r="F160" s="186" t="s">
        <v>274</v>
      </c>
      <c r="G160" s="187" t="s">
        <v>270</v>
      </c>
      <c r="H160" s="188">
        <v>4.217</v>
      </c>
      <c r="I160" s="189"/>
      <c r="J160" s="190">
        <f t="shared" si="0"/>
        <v>0</v>
      </c>
      <c r="K160" s="191"/>
      <c r="L160" s="36"/>
      <c r="M160" s="192" t="s">
        <v>1</v>
      </c>
      <c r="N160" s="193" t="s">
        <v>44</v>
      </c>
      <c r="O160" s="68"/>
      <c r="P160" s="194">
        <f t="shared" si="1"/>
        <v>0</v>
      </c>
      <c r="Q160" s="194">
        <v>0</v>
      </c>
      <c r="R160" s="194">
        <f t="shared" si="2"/>
        <v>0</v>
      </c>
      <c r="S160" s="194">
        <v>0</v>
      </c>
      <c r="T160" s="195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193</v>
      </c>
      <c r="AT160" s="196" t="s">
        <v>189</v>
      </c>
      <c r="AU160" s="196" t="s">
        <v>89</v>
      </c>
      <c r="AY160" s="14" t="s">
        <v>186</v>
      </c>
      <c r="BE160" s="197">
        <f t="shared" si="4"/>
        <v>0</v>
      </c>
      <c r="BF160" s="197">
        <f t="shared" si="5"/>
        <v>0</v>
      </c>
      <c r="BG160" s="197">
        <f t="shared" si="6"/>
        <v>0</v>
      </c>
      <c r="BH160" s="197">
        <f t="shared" si="7"/>
        <v>0</v>
      </c>
      <c r="BI160" s="197">
        <f t="shared" si="8"/>
        <v>0</v>
      </c>
      <c r="BJ160" s="14" t="s">
        <v>87</v>
      </c>
      <c r="BK160" s="197">
        <f t="shared" si="9"/>
        <v>0</v>
      </c>
      <c r="BL160" s="14" t="s">
        <v>193</v>
      </c>
      <c r="BM160" s="196" t="s">
        <v>275</v>
      </c>
    </row>
    <row r="161" spans="1:65" s="2" customFormat="1" ht="21.75" customHeight="1">
      <c r="A161" s="31"/>
      <c r="B161" s="32"/>
      <c r="C161" s="184" t="s">
        <v>256</v>
      </c>
      <c r="D161" s="184" t="s">
        <v>189</v>
      </c>
      <c r="E161" s="185" t="s">
        <v>277</v>
      </c>
      <c r="F161" s="186" t="s">
        <v>278</v>
      </c>
      <c r="G161" s="187" t="s">
        <v>270</v>
      </c>
      <c r="H161" s="188">
        <v>4.217</v>
      </c>
      <c r="I161" s="189"/>
      <c r="J161" s="190">
        <f t="shared" si="0"/>
        <v>0</v>
      </c>
      <c r="K161" s="191"/>
      <c r="L161" s="36"/>
      <c r="M161" s="192" t="s">
        <v>1</v>
      </c>
      <c r="N161" s="193" t="s">
        <v>44</v>
      </c>
      <c r="O161" s="68"/>
      <c r="P161" s="194">
        <f t="shared" si="1"/>
        <v>0</v>
      </c>
      <c r="Q161" s="194">
        <v>0</v>
      </c>
      <c r="R161" s="194">
        <f t="shared" si="2"/>
        <v>0</v>
      </c>
      <c r="S161" s="194">
        <v>0</v>
      </c>
      <c r="T161" s="195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193</v>
      </c>
      <c r="AT161" s="196" t="s">
        <v>189</v>
      </c>
      <c r="AU161" s="196" t="s">
        <v>89</v>
      </c>
      <c r="AY161" s="14" t="s">
        <v>186</v>
      </c>
      <c r="BE161" s="197">
        <f t="shared" si="4"/>
        <v>0</v>
      </c>
      <c r="BF161" s="197">
        <f t="shared" si="5"/>
        <v>0</v>
      </c>
      <c r="BG161" s="197">
        <f t="shared" si="6"/>
        <v>0</v>
      </c>
      <c r="BH161" s="197">
        <f t="shared" si="7"/>
        <v>0</v>
      </c>
      <c r="BI161" s="197">
        <f t="shared" si="8"/>
        <v>0</v>
      </c>
      <c r="BJ161" s="14" t="s">
        <v>87</v>
      </c>
      <c r="BK161" s="197">
        <f t="shared" si="9"/>
        <v>0</v>
      </c>
      <c r="BL161" s="14" t="s">
        <v>193</v>
      </c>
      <c r="BM161" s="196" t="s">
        <v>279</v>
      </c>
    </row>
    <row r="162" spans="1:65" s="2" customFormat="1" ht="16.5" customHeight="1">
      <c r="A162" s="31"/>
      <c r="B162" s="32"/>
      <c r="C162" s="184" t="s">
        <v>260</v>
      </c>
      <c r="D162" s="184" t="s">
        <v>189</v>
      </c>
      <c r="E162" s="185" t="s">
        <v>280</v>
      </c>
      <c r="F162" s="186" t="s">
        <v>281</v>
      </c>
      <c r="G162" s="187" t="s">
        <v>270</v>
      </c>
      <c r="H162" s="188">
        <v>4.217</v>
      </c>
      <c r="I162" s="189"/>
      <c r="J162" s="190">
        <f t="shared" si="0"/>
        <v>0</v>
      </c>
      <c r="K162" s="191"/>
      <c r="L162" s="36"/>
      <c r="M162" s="192" t="s">
        <v>1</v>
      </c>
      <c r="N162" s="193" t="s">
        <v>44</v>
      </c>
      <c r="O162" s="68"/>
      <c r="P162" s="194">
        <f t="shared" si="1"/>
        <v>0</v>
      </c>
      <c r="Q162" s="194">
        <v>0</v>
      </c>
      <c r="R162" s="194">
        <f t="shared" si="2"/>
        <v>0</v>
      </c>
      <c r="S162" s="194">
        <v>0</v>
      </c>
      <c r="T162" s="195">
        <f t="shared" si="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193</v>
      </c>
      <c r="AT162" s="196" t="s">
        <v>189</v>
      </c>
      <c r="AU162" s="196" t="s">
        <v>89</v>
      </c>
      <c r="AY162" s="14" t="s">
        <v>186</v>
      </c>
      <c r="BE162" s="197">
        <f t="shared" si="4"/>
        <v>0</v>
      </c>
      <c r="BF162" s="197">
        <f t="shared" si="5"/>
        <v>0</v>
      </c>
      <c r="BG162" s="197">
        <f t="shared" si="6"/>
        <v>0</v>
      </c>
      <c r="BH162" s="197">
        <f t="shared" si="7"/>
        <v>0</v>
      </c>
      <c r="BI162" s="197">
        <f t="shared" si="8"/>
        <v>0</v>
      </c>
      <c r="BJ162" s="14" t="s">
        <v>87</v>
      </c>
      <c r="BK162" s="197">
        <f t="shared" si="9"/>
        <v>0</v>
      </c>
      <c r="BL162" s="14" t="s">
        <v>193</v>
      </c>
      <c r="BM162" s="196" t="s">
        <v>282</v>
      </c>
    </row>
    <row r="163" spans="1:65" s="2" customFormat="1" ht="16.5" customHeight="1">
      <c r="A163" s="31"/>
      <c r="B163" s="32"/>
      <c r="C163" s="184" t="s">
        <v>267</v>
      </c>
      <c r="D163" s="184" t="s">
        <v>189</v>
      </c>
      <c r="E163" s="185" t="s">
        <v>284</v>
      </c>
      <c r="F163" s="186" t="s">
        <v>285</v>
      </c>
      <c r="G163" s="187" t="s">
        <v>270</v>
      </c>
      <c r="H163" s="188">
        <v>80.123</v>
      </c>
      <c r="I163" s="189"/>
      <c r="J163" s="190">
        <f t="shared" si="0"/>
        <v>0</v>
      </c>
      <c r="K163" s="191"/>
      <c r="L163" s="36"/>
      <c r="M163" s="192" t="s">
        <v>1</v>
      </c>
      <c r="N163" s="193" t="s">
        <v>44</v>
      </c>
      <c r="O163" s="68"/>
      <c r="P163" s="194">
        <f t="shared" si="1"/>
        <v>0</v>
      </c>
      <c r="Q163" s="194">
        <v>0</v>
      </c>
      <c r="R163" s="194">
        <f t="shared" si="2"/>
        <v>0</v>
      </c>
      <c r="S163" s="194">
        <v>0</v>
      </c>
      <c r="T163" s="195">
        <f t="shared" si="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193</v>
      </c>
      <c r="AT163" s="196" t="s">
        <v>189</v>
      </c>
      <c r="AU163" s="196" t="s">
        <v>89</v>
      </c>
      <c r="AY163" s="14" t="s">
        <v>186</v>
      </c>
      <c r="BE163" s="197">
        <f t="shared" si="4"/>
        <v>0</v>
      </c>
      <c r="BF163" s="197">
        <f t="shared" si="5"/>
        <v>0</v>
      </c>
      <c r="BG163" s="197">
        <f t="shared" si="6"/>
        <v>0</v>
      </c>
      <c r="BH163" s="197">
        <f t="shared" si="7"/>
        <v>0</v>
      </c>
      <c r="BI163" s="197">
        <f t="shared" si="8"/>
        <v>0</v>
      </c>
      <c r="BJ163" s="14" t="s">
        <v>87</v>
      </c>
      <c r="BK163" s="197">
        <f t="shared" si="9"/>
        <v>0</v>
      </c>
      <c r="BL163" s="14" t="s">
        <v>193</v>
      </c>
      <c r="BM163" s="196" t="s">
        <v>286</v>
      </c>
    </row>
    <row r="164" spans="1:65" s="2" customFormat="1" ht="24.2" customHeight="1">
      <c r="A164" s="31"/>
      <c r="B164" s="32"/>
      <c r="C164" s="184" t="s">
        <v>272</v>
      </c>
      <c r="D164" s="184" t="s">
        <v>189</v>
      </c>
      <c r="E164" s="185" t="s">
        <v>288</v>
      </c>
      <c r="F164" s="186" t="s">
        <v>289</v>
      </c>
      <c r="G164" s="187" t="s">
        <v>270</v>
      </c>
      <c r="H164" s="188">
        <v>4.217</v>
      </c>
      <c r="I164" s="189"/>
      <c r="J164" s="190">
        <f t="shared" si="0"/>
        <v>0</v>
      </c>
      <c r="K164" s="191"/>
      <c r="L164" s="36"/>
      <c r="M164" s="192" t="s">
        <v>1</v>
      </c>
      <c r="N164" s="193" t="s">
        <v>44</v>
      </c>
      <c r="O164" s="68"/>
      <c r="P164" s="194">
        <f t="shared" si="1"/>
        <v>0</v>
      </c>
      <c r="Q164" s="194">
        <v>0</v>
      </c>
      <c r="R164" s="194">
        <f t="shared" si="2"/>
        <v>0</v>
      </c>
      <c r="S164" s="194">
        <v>0</v>
      </c>
      <c r="T164" s="195">
        <f t="shared" si="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193</v>
      </c>
      <c r="AT164" s="196" t="s">
        <v>189</v>
      </c>
      <c r="AU164" s="196" t="s">
        <v>89</v>
      </c>
      <c r="AY164" s="14" t="s">
        <v>186</v>
      </c>
      <c r="BE164" s="197">
        <f t="shared" si="4"/>
        <v>0</v>
      </c>
      <c r="BF164" s="197">
        <f t="shared" si="5"/>
        <v>0</v>
      </c>
      <c r="BG164" s="197">
        <f t="shared" si="6"/>
        <v>0</v>
      </c>
      <c r="BH164" s="197">
        <f t="shared" si="7"/>
        <v>0</v>
      </c>
      <c r="BI164" s="197">
        <f t="shared" si="8"/>
        <v>0</v>
      </c>
      <c r="BJ164" s="14" t="s">
        <v>87</v>
      </c>
      <c r="BK164" s="197">
        <f t="shared" si="9"/>
        <v>0</v>
      </c>
      <c r="BL164" s="14" t="s">
        <v>193</v>
      </c>
      <c r="BM164" s="196" t="s">
        <v>290</v>
      </c>
    </row>
    <row r="165" spans="2:63" s="12" customFormat="1" ht="22.9" customHeight="1">
      <c r="B165" s="168"/>
      <c r="C165" s="169"/>
      <c r="D165" s="170" t="s">
        <v>78</v>
      </c>
      <c r="E165" s="182" t="s">
        <v>291</v>
      </c>
      <c r="F165" s="182" t="s">
        <v>292</v>
      </c>
      <c r="G165" s="169"/>
      <c r="H165" s="169"/>
      <c r="I165" s="172"/>
      <c r="J165" s="183">
        <f>BK165</f>
        <v>0</v>
      </c>
      <c r="K165" s="169"/>
      <c r="L165" s="174"/>
      <c r="M165" s="175"/>
      <c r="N165" s="176"/>
      <c r="O165" s="176"/>
      <c r="P165" s="177">
        <f>SUM(P166:P167)</f>
        <v>0</v>
      </c>
      <c r="Q165" s="176"/>
      <c r="R165" s="177">
        <f>SUM(R166:R167)</f>
        <v>0</v>
      </c>
      <c r="S165" s="176"/>
      <c r="T165" s="178">
        <f>SUM(T166:T167)</f>
        <v>0</v>
      </c>
      <c r="AR165" s="179" t="s">
        <v>87</v>
      </c>
      <c r="AT165" s="180" t="s">
        <v>78</v>
      </c>
      <c r="AU165" s="180" t="s">
        <v>87</v>
      </c>
      <c r="AY165" s="179" t="s">
        <v>186</v>
      </c>
      <c r="BK165" s="181">
        <f>SUM(BK166:BK167)</f>
        <v>0</v>
      </c>
    </row>
    <row r="166" spans="1:65" s="2" customFormat="1" ht="16.5" customHeight="1">
      <c r="A166" s="31"/>
      <c r="B166" s="32"/>
      <c r="C166" s="184" t="s">
        <v>276</v>
      </c>
      <c r="D166" s="184" t="s">
        <v>189</v>
      </c>
      <c r="E166" s="185" t="s">
        <v>294</v>
      </c>
      <c r="F166" s="186" t="s">
        <v>295</v>
      </c>
      <c r="G166" s="187" t="s">
        <v>270</v>
      </c>
      <c r="H166" s="188">
        <v>1.547</v>
      </c>
      <c r="I166" s="189"/>
      <c r="J166" s="190">
        <f>ROUND(I166*H166,1)</f>
        <v>0</v>
      </c>
      <c r="K166" s="191"/>
      <c r="L166" s="36"/>
      <c r="M166" s="192" t="s">
        <v>1</v>
      </c>
      <c r="N166" s="193" t="s">
        <v>44</v>
      </c>
      <c r="O166" s="68"/>
      <c r="P166" s="194">
        <f>O166*H166</f>
        <v>0</v>
      </c>
      <c r="Q166" s="194">
        <v>0</v>
      </c>
      <c r="R166" s="194">
        <f>Q166*H166</f>
        <v>0</v>
      </c>
      <c r="S166" s="194">
        <v>0</v>
      </c>
      <c r="T166" s="19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193</v>
      </c>
      <c r="AT166" s="196" t="s">
        <v>189</v>
      </c>
      <c r="AU166" s="196" t="s">
        <v>89</v>
      </c>
      <c r="AY166" s="14" t="s">
        <v>186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4" t="s">
        <v>87</v>
      </c>
      <c r="BK166" s="197">
        <f>ROUND(I166*H166,1)</f>
        <v>0</v>
      </c>
      <c r="BL166" s="14" t="s">
        <v>193</v>
      </c>
      <c r="BM166" s="196" t="s">
        <v>296</v>
      </c>
    </row>
    <row r="167" spans="1:65" s="2" customFormat="1" ht="16.5" customHeight="1">
      <c r="A167" s="31"/>
      <c r="B167" s="32"/>
      <c r="C167" s="184" t="s">
        <v>7</v>
      </c>
      <c r="D167" s="184" t="s">
        <v>189</v>
      </c>
      <c r="E167" s="185" t="s">
        <v>298</v>
      </c>
      <c r="F167" s="186" t="s">
        <v>299</v>
      </c>
      <c r="G167" s="187" t="s">
        <v>270</v>
      </c>
      <c r="H167" s="188">
        <v>1.547</v>
      </c>
      <c r="I167" s="189"/>
      <c r="J167" s="190">
        <f>ROUND(I167*H167,1)</f>
        <v>0</v>
      </c>
      <c r="K167" s="191"/>
      <c r="L167" s="36"/>
      <c r="M167" s="192" t="s">
        <v>1</v>
      </c>
      <c r="N167" s="193" t="s">
        <v>44</v>
      </c>
      <c r="O167" s="68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193</v>
      </c>
      <c r="AT167" s="196" t="s">
        <v>189</v>
      </c>
      <c r="AU167" s="196" t="s">
        <v>89</v>
      </c>
      <c r="AY167" s="14" t="s">
        <v>186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4" t="s">
        <v>87</v>
      </c>
      <c r="BK167" s="197">
        <f>ROUND(I167*H167,1)</f>
        <v>0</v>
      </c>
      <c r="BL167" s="14" t="s">
        <v>193</v>
      </c>
      <c r="BM167" s="196" t="s">
        <v>300</v>
      </c>
    </row>
    <row r="168" spans="2:63" s="12" customFormat="1" ht="25.9" customHeight="1">
      <c r="B168" s="168"/>
      <c r="C168" s="169"/>
      <c r="D168" s="170" t="s">
        <v>78</v>
      </c>
      <c r="E168" s="171" t="s">
        <v>301</v>
      </c>
      <c r="F168" s="171" t="s">
        <v>302</v>
      </c>
      <c r="G168" s="169"/>
      <c r="H168" s="169"/>
      <c r="I168" s="172"/>
      <c r="J168" s="173">
        <f>BK168</f>
        <v>0</v>
      </c>
      <c r="K168" s="169"/>
      <c r="L168" s="174"/>
      <c r="M168" s="175"/>
      <c r="N168" s="176"/>
      <c r="O168" s="176"/>
      <c r="P168" s="177">
        <f>P169+P178+P195+P212+P221+P226+P232+P239+P244+P247+P263+P277+P289+P295</f>
        <v>0</v>
      </c>
      <c r="Q168" s="176"/>
      <c r="R168" s="177">
        <f>R169+R178+R195+R212+R221+R226+R232+R239+R244+R247+R263+R277+R289+R295</f>
        <v>2.1613906</v>
      </c>
      <c r="S168" s="176"/>
      <c r="T168" s="178">
        <f>T169+T178+T195+T212+T221+T226+T232+T239+T244+T247+T263+T277+T289+T295</f>
        <v>1.1933839999999998</v>
      </c>
      <c r="AR168" s="179" t="s">
        <v>89</v>
      </c>
      <c r="AT168" s="180" t="s">
        <v>78</v>
      </c>
      <c r="AU168" s="180" t="s">
        <v>79</v>
      </c>
      <c r="AY168" s="179" t="s">
        <v>186</v>
      </c>
      <c r="BK168" s="181">
        <f>BK169+BK178+BK195+BK212+BK221+BK226+BK232+BK239+BK244+BK247+BK263+BK277+BK289+BK295</f>
        <v>0</v>
      </c>
    </row>
    <row r="169" spans="2:63" s="12" customFormat="1" ht="22.9" customHeight="1">
      <c r="B169" s="168"/>
      <c r="C169" s="169"/>
      <c r="D169" s="170" t="s">
        <v>78</v>
      </c>
      <c r="E169" s="182" t="s">
        <v>303</v>
      </c>
      <c r="F169" s="182" t="s">
        <v>304</v>
      </c>
      <c r="G169" s="169"/>
      <c r="H169" s="169"/>
      <c r="I169" s="172"/>
      <c r="J169" s="183">
        <f>BK169</f>
        <v>0</v>
      </c>
      <c r="K169" s="169"/>
      <c r="L169" s="174"/>
      <c r="M169" s="175"/>
      <c r="N169" s="176"/>
      <c r="O169" s="176"/>
      <c r="P169" s="177">
        <f>SUM(P170:P177)</f>
        <v>0</v>
      </c>
      <c r="Q169" s="176"/>
      <c r="R169" s="177">
        <f>SUM(R170:R177)</f>
        <v>0.00129</v>
      </c>
      <c r="S169" s="176"/>
      <c r="T169" s="178">
        <f>SUM(T170:T177)</f>
        <v>0.01492</v>
      </c>
      <c r="AR169" s="179" t="s">
        <v>89</v>
      </c>
      <c r="AT169" s="180" t="s">
        <v>78</v>
      </c>
      <c r="AU169" s="180" t="s">
        <v>87</v>
      </c>
      <c r="AY169" s="179" t="s">
        <v>186</v>
      </c>
      <c r="BK169" s="181">
        <f>SUM(BK170:BK177)</f>
        <v>0</v>
      </c>
    </row>
    <row r="170" spans="1:65" s="2" customFormat="1" ht="16.5" customHeight="1">
      <c r="A170" s="31"/>
      <c r="B170" s="32"/>
      <c r="C170" s="184" t="s">
        <v>283</v>
      </c>
      <c r="D170" s="184" t="s">
        <v>189</v>
      </c>
      <c r="E170" s="185" t="s">
        <v>306</v>
      </c>
      <c r="F170" s="186" t="s">
        <v>307</v>
      </c>
      <c r="G170" s="187" t="s">
        <v>308</v>
      </c>
      <c r="H170" s="188">
        <v>1</v>
      </c>
      <c r="I170" s="189"/>
      <c r="J170" s="190">
        <f aca="true" t="shared" si="10" ref="J170:J177">ROUND(I170*H170,1)</f>
        <v>0</v>
      </c>
      <c r="K170" s="191"/>
      <c r="L170" s="36"/>
      <c r="M170" s="192" t="s">
        <v>1</v>
      </c>
      <c r="N170" s="193" t="s">
        <v>44</v>
      </c>
      <c r="O170" s="68"/>
      <c r="P170" s="194">
        <f aca="true" t="shared" si="11" ref="P170:P177">O170*H170</f>
        <v>0</v>
      </c>
      <c r="Q170" s="194">
        <v>0</v>
      </c>
      <c r="R170" s="194">
        <f aca="true" t="shared" si="12" ref="R170:R177">Q170*H170</f>
        <v>0</v>
      </c>
      <c r="S170" s="194">
        <v>0.01492</v>
      </c>
      <c r="T170" s="195">
        <f aca="true" t="shared" si="13" ref="T170:T177">S170*H170</f>
        <v>0.01492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256</v>
      </c>
      <c r="AT170" s="196" t="s">
        <v>189</v>
      </c>
      <c r="AU170" s="196" t="s">
        <v>89</v>
      </c>
      <c r="AY170" s="14" t="s">
        <v>186</v>
      </c>
      <c r="BE170" s="197">
        <f aca="true" t="shared" si="14" ref="BE170:BE177">IF(N170="základní",J170,0)</f>
        <v>0</v>
      </c>
      <c r="BF170" s="197">
        <f aca="true" t="shared" si="15" ref="BF170:BF177">IF(N170="snížená",J170,0)</f>
        <v>0</v>
      </c>
      <c r="BG170" s="197">
        <f aca="true" t="shared" si="16" ref="BG170:BG177">IF(N170="zákl. přenesená",J170,0)</f>
        <v>0</v>
      </c>
      <c r="BH170" s="197">
        <f aca="true" t="shared" si="17" ref="BH170:BH177">IF(N170="sníž. přenesená",J170,0)</f>
        <v>0</v>
      </c>
      <c r="BI170" s="197">
        <f aca="true" t="shared" si="18" ref="BI170:BI177">IF(N170="nulová",J170,0)</f>
        <v>0</v>
      </c>
      <c r="BJ170" s="14" t="s">
        <v>87</v>
      </c>
      <c r="BK170" s="197">
        <f aca="true" t="shared" si="19" ref="BK170:BK177">ROUND(I170*H170,1)</f>
        <v>0</v>
      </c>
      <c r="BL170" s="14" t="s">
        <v>256</v>
      </c>
      <c r="BM170" s="196" t="s">
        <v>309</v>
      </c>
    </row>
    <row r="171" spans="1:65" s="2" customFormat="1" ht="16.5" customHeight="1">
      <c r="A171" s="31"/>
      <c r="B171" s="32"/>
      <c r="C171" s="184" t="s">
        <v>287</v>
      </c>
      <c r="D171" s="184" t="s">
        <v>189</v>
      </c>
      <c r="E171" s="185" t="s">
        <v>311</v>
      </c>
      <c r="F171" s="186" t="s">
        <v>312</v>
      </c>
      <c r="G171" s="187" t="s">
        <v>192</v>
      </c>
      <c r="H171" s="188">
        <v>1</v>
      </c>
      <c r="I171" s="189"/>
      <c r="J171" s="190">
        <f t="shared" si="10"/>
        <v>0</v>
      </c>
      <c r="K171" s="191"/>
      <c r="L171" s="36"/>
      <c r="M171" s="192" t="s">
        <v>1</v>
      </c>
      <c r="N171" s="193" t="s">
        <v>44</v>
      </c>
      <c r="O171" s="68"/>
      <c r="P171" s="194">
        <f t="shared" si="11"/>
        <v>0</v>
      </c>
      <c r="Q171" s="194">
        <v>0.0005</v>
      </c>
      <c r="R171" s="194">
        <f t="shared" si="12"/>
        <v>0.0005</v>
      </c>
      <c r="S171" s="194">
        <v>0</v>
      </c>
      <c r="T171" s="19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256</v>
      </c>
      <c r="AT171" s="196" t="s">
        <v>189</v>
      </c>
      <c r="AU171" s="196" t="s">
        <v>89</v>
      </c>
      <c r="AY171" s="14" t="s">
        <v>186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4" t="s">
        <v>87</v>
      </c>
      <c r="BK171" s="197">
        <f t="shared" si="19"/>
        <v>0</v>
      </c>
      <c r="BL171" s="14" t="s">
        <v>256</v>
      </c>
      <c r="BM171" s="196" t="s">
        <v>313</v>
      </c>
    </row>
    <row r="172" spans="1:65" s="2" customFormat="1" ht="16.5" customHeight="1">
      <c r="A172" s="31"/>
      <c r="B172" s="32"/>
      <c r="C172" s="184" t="s">
        <v>293</v>
      </c>
      <c r="D172" s="184" t="s">
        <v>189</v>
      </c>
      <c r="E172" s="185" t="s">
        <v>315</v>
      </c>
      <c r="F172" s="186" t="s">
        <v>316</v>
      </c>
      <c r="G172" s="187" t="s">
        <v>192</v>
      </c>
      <c r="H172" s="188">
        <v>1</v>
      </c>
      <c r="I172" s="189"/>
      <c r="J172" s="190">
        <f t="shared" si="10"/>
        <v>0</v>
      </c>
      <c r="K172" s="191"/>
      <c r="L172" s="36"/>
      <c r="M172" s="192" t="s">
        <v>1</v>
      </c>
      <c r="N172" s="193" t="s">
        <v>44</v>
      </c>
      <c r="O172" s="68"/>
      <c r="P172" s="194">
        <f t="shared" si="11"/>
        <v>0</v>
      </c>
      <c r="Q172" s="194">
        <v>0.00031</v>
      </c>
      <c r="R172" s="194">
        <f t="shared" si="12"/>
        <v>0.00031</v>
      </c>
      <c r="S172" s="194">
        <v>0</v>
      </c>
      <c r="T172" s="19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256</v>
      </c>
      <c r="AT172" s="196" t="s">
        <v>189</v>
      </c>
      <c r="AU172" s="196" t="s">
        <v>89</v>
      </c>
      <c r="AY172" s="14" t="s">
        <v>186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4" t="s">
        <v>87</v>
      </c>
      <c r="BK172" s="197">
        <f t="shared" si="19"/>
        <v>0</v>
      </c>
      <c r="BL172" s="14" t="s">
        <v>256</v>
      </c>
      <c r="BM172" s="196" t="s">
        <v>317</v>
      </c>
    </row>
    <row r="173" spans="1:65" s="2" customFormat="1" ht="16.5" customHeight="1">
      <c r="A173" s="31"/>
      <c r="B173" s="32"/>
      <c r="C173" s="184" t="s">
        <v>297</v>
      </c>
      <c r="D173" s="184" t="s">
        <v>189</v>
      </c>
      <c r="E173" s="185" t="s">
        <v>323</v>
      </c>
      <c r="F173" s="186" t="s">
        <v>882</v>
      </c>
      <c r="G173" s="187" t="s">
        <v>308</v>
      </c>
      <c r="H173" s="188">
        <v>1</v>
      </c>
      <c r="I173" s="189"/>
      <c r="J173" s="190">
        <f t="shared" si="10"/>
        <v>0</v>
      </c>
      <c r="K173" s="191"/>
      <c r="L173" s="36"/>
      <c r="M173" s="192" t="s">
        <v>1</v>
      </c>
      <c r="N173" s="193" t="s">
        <v>44</v>
      </c>
      <c r="O173" s="68"/>
      <c r="P173" s="194">
        <f t="shared" si="11"/>
        <v>0</v>
      </c>
      <c r="Q173" s="194">
        <v>0.00048</v>
      </c>
      <c r="R173" s="194">
        <f t="shared" si="12"/>
        <v>0.00048</v>
      </c>
      <c r="S173" s="194">
        <v>0</v>
      </c>
      <c r="T173" s="19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256</v>
      </c>
      <c r="AT173" s="196" t="s">
        <v>189</v>
      </c>
      <c r="AU173" s="196" t="s">
        <v>89</v>
      </c>
      <c r="AY173" s="14" t="s">
        <v>186</v>
      </c>
      <c r="BE173" s="197">
        <f t="shared" si="14"/>
        <v>0</v>
      </c>
      <c r="BF173" s="197">
        <f t="shared" si="15"/>
        <v>0</v>
      </c>
      <c r="BG173" s="197">
        <f t="shared" si="16"/>
        <v>0</v>
      </c>
      <c r="BH173" s="197">
        <f t="shared" si="17"/>
        <v>0</v>
      </c>
      <c r="BI173" s="197">
        <f t="shared" si="18"/>
        <v>0</v>
      </c>
      <c r="BJ173" s="14" t="s">
        <v>87</v>
      </c>
      <c r="BK173" s="197">
        <f t="shared" si="19"/>
        <v>0</v>
      </c>
      <c r="BL173" s="14" t="s">
        <v>256</v>
      </c>
      <c r="BM173" s="196" t="s">
        <v>883</v>
      </c>
    </row>
    <row r="174" spans="1:65" s="2" customFormat="1" ht="16.5" customHeight="1">
      <c r="A174" s="31"/>
      <c r="B174" s="32"/>
      <c r="C174" s="184" t="s">
        <v>305</v>
      </c>
      <c r="D174" s="184" t="s">
        <v>189</v>
      </c>
      <c r="E174" s="185" t="s">
        <v>339</v>
      </c>
      <c r="F174" s="186" t="s">
        <v>340</v>
      </c>
      <c r="G174" s="187" t="s">
        <v>192</v>
      </c>
      <c r="H174" s="188">
        <v>1</v>
      </c>
      <c r="I174" s="189"/>
      <c r="J174" s="190">
        <f t="shared" si="10"/>
        <v>0</v>
      </c>
      <c r="K174" s="191"/>
      <c r="L174" s="36"/>
      <c r="M174" s="192" t="s">
        <v>1</v>
      </c>
      <c r="N174" s="193" t="s">
        <v>44</v>
      </c>
      <c r="O174" s="68"/>
      <c r="P174" s="194">
        <f t="shared" si="11"/>
        <v>0</v>
      </c>
      <c r="Q174" s="194">
        <v>0</v>
      </c>
      <c r="R174" s="194">
        <f t="shared" si="12"/>
        <v>0</v>
      </c>
      <c r="S174" s="194">
        <v>0</v>
      </c>
      <c r="T174" s="19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256</v>
      </c>
      <c r="AT174" s="196" t="s">
        <v>189</v>
      </c>
      <c r="AU174" s="196" t="s">
        <v>89</v>
      </c>
      <c r="AY174" s="14" t="s">
        <v>186</v>
      </c>
      <c r="BE174" s="197">
        <f t="shared" si="14"/>
        <v>0</v>
      </c>
      <c r="BF174" s="197">
        <f t="shared" si="15"/>
        <v>0</v>
      </c>
      <c r="BG174" s="197">
        <f t="shared" si="16"/>
        <v>0</v>
      </c>
      <c r="BH174" s="197">
        <f t="shared" si="17"/>
        <v>0</v>
      </c>
      <c r="BI174" s="197">
        <f t="shared" si="18"/>
        <v>0</v>
      </c>
      <c r="BJ174" s="14" t="s">
        <v>87</v>
      </c>
      <c r="BK174" s="197">
        <f t="shared" si="19"/>
        <v>0</v>
      </c>
      <c r="BL174" s="14" t="s">
        <v>256</v>
      </c>
      <c r="BM174" s="196" t="s">
        <v>341</v>
      </c>
    </row>
    <row r="175" spans="1:65" s="2" customFormat="1" ht="16.5" customHeight="1">
      <c r="A175" s="31"/>
      <c r="B175" s="32"/>
      <c r="C175" s="184" t="s">
        <v>310</v>
      </c>
      <c r="D175" s="184" t="s">
        <v>189</v>
      </c>
      <c r="E175" s="185" t="s">
        <v>351</v>
      </c>
      <c r="F175" s="186" t="s">
        <v>352</v>
      </c>
      <c r="G175" s="187" t="s">
        <v>270</v>
      </c>
      <c r="H175" s="188">
        <v>0.001</v>
      </c>
      <c r="I175" s="189"/>
      <c r="J175" s="190">
        <f t="shared" si="10"/>
        <v>0</v>
      </c>
      <c r="K175" s="191"/>
      <c r="L175" s="36"/>
      <c r="M175" s="192" t="s">
        <v>1</v>
      </c>
      <c r="N175" s="193" t="s">
        <v>44</v>
      </c>
      <c r="O175" s="68"/>
      <c r="P175" s="194">
        <f t="shared" si="11"/>
        <v>0</v>
      </c>
      <c r="Q175" s="194">
        <v>0</v>
      </c>
      <c r="R175" s="194">
        <f t="shared" si="12"/>
        <v>0</v>
      </c>
      <c r="S175" s="194">
        <v>0</v>
      </c>
      <c r="T175" s="195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256</v>
      </c>
      <c r="AT175" s="196" t="s">
        <v>189</v>
      </c>
      <c r="AU175" s="196" t="s">
        <v>89</v>
      </c>
      <c r="AY175" s="14" t="s">
        <v>186</v>
      </c>
      <c r="BE175" s="197">
        <f t="shared" si="14"/>
        <v>0</v>
      </c>
      <c r="BF175" s="197">
        <f t="shared" si="15"/>
        <v>0</v>
      </c>
      <c r="BG175" s="197">
        <f t="shared" si="16"/>
        <v>0</v>
      </c>
      <c r="BH175" s="197">
        <f t="shared" si="17"/>
        <v>0</v>
      </c>
      <c r="BI175" s="197">
        <f t="shared" si="18"/>
        <v>0</v>
      </c>
      <c r="BJ175" s="14" t="s">
        <v>87</v>
      </c>
      <c r="BK175" s="197">
        <f t="shared" si="19"/>
        <v>0</v>
      </c>
      <c r="BL175" s="14" t="s">
        <v>256</v>
      </c>
      <c r="BM175" s="196" t="s">
        <v>1249</v>
      </c>
    </row>
    <row r="176" spans="1:65" s="2" customFormat="1" ht="16.5" customHeight="1">
      <c r="A176" s="31"/>
      <c r="B176" s="32"/>
      <c r="C176" s="184" t="s">
        <v>314</v>
      </c>
      <c r="D176" s="184" t="s">
        <v>189</v>
      </c>
      <c r="E176" s="185" t="s">
        <v>355</v>
      </c>
      <c r="F176" s="186" t="s">
        <v>356</v>
      </c>
      <c r="G176" s="187" t="s">
        <v>270</v>
      </c>
      <c r="H176" s="188">
        <v>0.001</v>
      </c>
      <c r="I176" s="189"/>
      <c r="J176" s="190">
        <f t="shared" si="10"/>
        <v>0</v>
      </c>
      <c r="K176" s="191"/>
      <c r="L176" s="36"/>
      <c r="M176" s="192" t="s">
        <v>1</v>
      </c>
      <c r="N176" s="193" t="s">
        <v>44</v>
      </c>
      <c r="O176" s="68"/>
      <c r="P176" s="194">
        <f t="shared" si="11"/>
        <v>0</v>
      </c>
      <c r="Q176" s="194">
        <v>0</v>
      </c>
      <c r="R176" s="194">
        <f t="shared" si="12"/>
        <v>0</v>
      </c>
      <c r="S176" s="194">
        <v>0</v>
      </c>
      <c r="T176" s="195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256</v>
      </c>
      <c r="AT176" s="196" t="s">
        <v>189</v>
      </c>
      <c r="AU176" s="196" t="s">
        <v>89</v>
      </c>
      <c r="AY176" s="14" t="s">
        <v>186</v>
      </c>
      <c r="BE176" s="197">
        <f t="shared" si="14"/>
        <v>0</v>
      </c>
      <c r="BF176" s="197">
        <f t="shared" si="15"/>
        <v>0</v>
      </c>
      <c r="BG176" s="197">
        <f t="shared" si="16"/>
        <v>0</v>
      </c>
      <c r="BH176" s="197">
        <f t="shared" si="17"/>
        <v>0</v>
      </c>
      <c r="BI176" s="197">
        <f t="shared" si="18"/>
        <v>0</v>
      </c>
      <c r="BJ176" s="14" t="s">
        <v>87</v>
      </c>
      <c r="BK176" s="197">
        <f t="shared" si="19"/>
        <v>0</v>
      </c>
      <c r="BL176" s="14" t="s">
        <v>256</v>
      </c>
      <c r="BM176" s="196" t="s">
        <v>1250</v>
      </c>
    </row>
    <row r="177" spans="1:65" s="2" customFormat="1" ht="16.5" customHeight="1">
      <c r="A177" s="31"/>
      <c r="B177" s="32"/>
      <c r="C177" s="184" t="s">
        <v>318</v>
      </c>
      <c r="D177" s="184" t="s">
        <v>189</v>
      </c>
      <c r="E177" s="185" t="s">
        <v>359</v>
      </c>
      <c r="F177" s="186" t="s">
        <v>360</v>
      </c>
      <c r="G177" s="187" t="s">
        <v>270</v>
      </c>
      <c r="H177" s="188">
        <v>0.001</v>
      </c>
      <c r="I177" s="189"/>
      <c r="J177" s="190">
        <f t="shared" si="10"/>
        <v>0</v>
      </c>
      <c r="K177" s="191"/>
      <c r="L177" s="36"/>
      <c r="M177" s="192" t="s">
        <v>1</v>
      </c>
      <c r="N177" s="193" t="s">
        <v>44</v>
      </c>
      <c r="O177" s="68"/>
      <c r="P177" s="194">
        <f t="shared" si="11"/>
        <v>0</v>
      </c>
      <c r="Q177" s="194">
        <v>0</v>
      </c>
      <c r="R177" s="194">
        <f t="shared" si="12"/>
        <v>0</v>
      </c>
      <c r="S177" s="194">
        <v>0</v>
      </c>
      <c r="T177" s="195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256</v>
      </c>
      <c r="AT177" s="196" t="s">
        <v>189</v>
      </c>
      <c r="AU177" s="196" t="s">
        <v>89</v>
      </c>
      <c r="AY177" s="14" t="s">
        <v>186</v>
      </c>
      <c r="BE177" s="197">
        <f t="shared" si="14"/>
        <v>0</v>
      </c>
      <c r="BF177" s="197">
        <f t="shared" si="15"/>
        <v>0</v>
      </c>
      <c r="BG177" s="197">
        <f t="shared" si="16"/>
        <v>0</v>
      </c>
      <c r="BH177" s="197">
        <f t="shared" si="17"/>
        <v>0</v>
      </c>
      <c r="BI177" s="197">
        <f t="shared" si="18"/>
        <v>0</v>
      </c>
      <c r="BJ177" s="14" t="s">
        <v>87</v>
      </c>
      <c r="BK177" s="197">
        <f t="shared" si="19"/>
        <v>0</v>
      </c>
      <c r="BL177" s="14" t="s">
        <v>256</v>
      </c>
      <c r="BM177" s="196" t="s">
        <v>1251</v>
      </c>
    </row>
    <row r="178" spans="2:63" s="12" customFormat="1" ht="22.9" customHeight="1">
      <c r="B178" s="168"/>
      <c r="C178" s="169"/>
      <c r="D178" s="170" t="s">
        <v>78</v>
      </c>
      <c r="E178" s="182" t="s">
        <v>362</v>
      </c>
      <c r="F178" s="182" t="s">
        <v>363</v>
      </c>
      <c r="G178" s="169"/>
      <c r="H178" s="169"/>
      <c r="I178" s="172"/>
      <c r="J178" s="183">
        <f>BK178</f>
        <v>0</v>
      </c>
      <c r="K178" s="169"/>
      <c r="L178" s="174"/>
      <c r="M178" s="175"/>
      <c r="N178" s="176"/>
      <c r="O178" s="176"/>
      <c r="P178" s="177">
        <f>SUM(P179:P194)</f>
        <v>0</v>
      </c>
      <c r="Q178" s="176"/>
      <c r="R178" s="177">
        <f>SUM(R179:R194)</f>
        <v>0.01977</v>
      </c>
      <c r="S178" s="176"/>
      <c r="T178" s="178">
        <f>SUM(T179:T194)</f>
        <v>0.013309999999999999</v>
      </c>
      <c r="AR178" s="179" t="s">
        <v>89</v>
      </c>
      <c r="AT178" s="180" t="s">
        <v>78</v>
      </c>
      <c r="AU178" s="180" t="s">
        <v>87</v>
      </c>
      <c r="AY178" s="179" t="s">
        <v>186</v>
      </c>
      <c r="BK178" s="181">
        <f>SUM(BK179:BK194)</f>
        <v>0</v>
      </c>
    </row>
    <row r="179" spans="1:65" s="2" customFormat="1" ht="16.5" customHeight="1">
      <c r="A179" s="31"/>
      <c r="B179" s="32"/>
      <c r="C179" s="184" t="s">
        <v>322</v>
      </c>
      <c r="D179" s="184" t="s">
        <v>189</v>
      </c>
      <c r="E179" s="185" t="s">
        <v>365</v>
      </c>
      <c r="F179" s="186" t="s">
        <v>366</v>
      </c>
      <c r="G179" s="187" t="s">
        <v>308</v>
      </c>
      <c r="H179" s="188">
        <v>6</v>
      </c>
      <c r="I179" s="189"/>
      <c r="J179" s="190">
        <f aca="true" t="shared" si="20" ref="J179:J190">ROUND(I179*H179,1)</f>
        <v>0</v>
      </c>
      <c r="K179" s="191"/>
      <c r="L179" s="36"/>
      <c r="M179" s="192" t="s">
        <v>1</v>
      </c>
      <c r="N179" s="193" t="s">
        <v>44</v>
      </c>
      <c r="O179" s="68"/>
      <c r="P179" s="194">
        <f aca="true" t="shared" si="21" ref="P179:P190">O179*H179</f>
        <v>0</v>
      </c>
      <c r="Q179" s="194">
        <v>0</v>
      </c>
      <c r="R179" s="194">
        <f aca="true" t="shared" si="22" ref="R179:R190">Q179*H179</f>
        <v>0</v>
      </c>
      <c r="S179" s="194">
        <v>0.00213</v>
      </c>
      <c r="T179" s="195">
        <f aca="true" t="shared" si="23" ref="T179:T190">S179*H179</f>
        <v>0.01278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256</v>
      </c>
      <c r="AT179" s="196" t="s">
        <v>189</v>
      </c>
      <c r="AU179" s="196" t="s">
        <v>89</v>
      </c>
      <c r="AY179" s="14" t="s">
        <v>186</v>
      </c>
      <c r="BE179" s="197">
        <f aca="true" t="shared" si="24" ref="BE179:BE190">IF(N179="základní",J179,0)</f>
        <v>0</v>
      </c>
      <c r="BF179" s="197">
        <f aca="true" t="shared" si="25" ref="BF179:BF190">IF(N179="snížená",J179,0)</f>
        <v>0</v>
      </c>
      <c r="BG179" s="197">
        <f aca="true" t="shared" si="26" ref="BG179:BG190">IF(N179="zákl. přenesená",J179,0)</f>
        <v>0</v>
      </c>
      <c r="BH179" s="197">
        <f aca="true" t="shared" si="27" ref="BH179:BH190">IF(N179="sníž. přenesená",J179,0)</f>
        <v>0</v>
      </c>
      <c r="BI179" s="197">
        <f aca="true" t="shared" si="28" ref="BI179:BI190">IF(N179="nulová",J179,0)</f>
        <v>0</v>
      </c>
      <c r="BJ179" s="14" t="s">
        <v>87</v>
      </c>
      <c r="BK179" s="197">
        <f aca="true" t="shared" si="29" ref="BK179:BK190">ROUND(I179*H179,1)</f>
        <v>0</v>
      </c>
      <c r="BL179" s="14" t="s">
        <v>256</v>
      </c>
      <c r="BM179" s="196" t="s">
        <v>367</v>
      </c>
    </row>
    <row r="180" spans="1:65" s="2" customFormat="1" ht="16.5" customHeight="1">
      <c r="A180" s="31"/>
      <c r="B180" s="32"/>
      <c r="C180" s="184" t="s">
        <v>326</v>
      </c>
      <c r="D180" s="184" t="s">
        <v>189</v>
      </c>
      <c r="E180" s="185" t="s">
        <v>369</v>
      </c>
      <c r="F180" s="186" t="s">
        <v>370</v>
      </c>
      <c r="G180" s="187" t="s">
        <v>371</v>
      </c>
      <c r="H180" s="188">
        <v>2</v>
      </c>
      <c r="I180" s="189"/>
      <c r="J180" s="190">
        <f t="shared" si="20"/>
        <v>0</v>
      </c>
      <c r="K180" s="191"/>
      <c r="L180" s="36"/>
      <c r="M180" s="192" t="s">
        <v>1</v>
      </c>
      <c r="N180" s="193" t="s">
        <v>44</v>
      </c>
      <c r="O180" s="68"/>
      <c r="P180" s="194">
        <f t="shared" si="21"/>
        <v>0</v>
      </c>
      <c r="Q180" s="194">
        <v>0.00524</v>
      </c>
      <c r="R180" s="194">
        <f t="shared" si="22"/>
        <v>0.01048</v>
      </c>
      <c r="S180" s="194">
        <v>0</v>
      </c>
      <c r="T180" s="19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256</v>
      </c>
      <c r="AT180" s="196" t="s">
        <v>189</v>
      </c>
      <c r="AU180" s="196" t="s">
        <v>89</v>
      </c>
      <c r="AY180" s="14" t="s">
        <v>186</v>
      </c>
      <c r="BE180" s="197">
        <f t="shared" si="24"/>
        <v>0</v>
      </c>
      <c r="BF180" s="197">
        <f t="shared" si="25"/>
        <v>0</v>
      </c>
      <c r="BG180" s="197">
        <f t="shared" si="26"/>
        <v>0</v>
      </c>
      <c r="BH180" s="197">
        <f t="shared" si="27"/>
        <v>0</v>
      </c>
      <c r="BI180" s="197">
        <f t="shared" si="28"/>
        <v>0</v>
      </c>
      <c r="BJ180" s="14" t="s">
        <v>87</v>
      </c>
      <c r="BK180" s="197">
        <f t="shared" si="29"/>
        <v>0</v>
      </c>
      <c r="BL180" s="14" t="s">
        <v>256</v>
      </c>
      <c r="BM180" s="196" t="s">
        <v>372</v>
      </c>
    </row>
    <row r="181" spans="1:65" s="2" customFormat="1" ht="16.5" customHeight="1">
      <c r="A181" s="31"/>
      <c r="B181" s="32"/>
      <c r="C181" s="184" t="s">
        <v>330</v>
      </c>
      <c r="D181" s="184" t="s">
        <v>189</v>
      </c>
      <c r="E181" s="185" t="s">
        <v>374</v>
      </c>
      <c r="F181" s="186" t="s">
        <v>375</v>
      </c>
      <c r="G181" s="187" t="s">
        <v>192</v>
      </c>
      <c r="H181" s="188">
        <v>2</v>
      </c>
      <c r="I181" s="189"/>
      <c r="J181" s="190">
        <f t="shared" si="20"/>
        <v>0</v>
      </c>
      <c r="K181" s="191"/>
      <c r="L181" s="36"/>
      <c r="M181" s="192" t="s">
        <v>1</v>
      </c>
      <c r="N181" s="193" t="s">
        <v>44</v>
      </c>
      <c r="O181" s="68"/>
      <c r="P181" s="194">
        <f t="shared" si="21"/>
        <v>0</v>
      </c>
      <c r="Q181" s="194">
        <v>0.0012</v>
      </c>
      <c r="R181" s="194">
        <f t="shared" si="22"/>
        <v>0.0024</v>
      </c>
      <c r="S181" s="194">
        <v>0</v>
      </c>
      <c r="T181" s="19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256</v>
      </c>
      <c r="AT181" s="196" t="s">
        <v>189</v>
      </c>
      <c r="AU181" s="196" t="s">
        <v>89</v>
      </c>
      <c r="AY181" s="14" t="s">
        <v>186</v>
      </c>
      <c r="BE181" s="197">
        <f t="shared" si="24"/>
        <v>0</v>
      </c>
      <c r="BF181" s="197">
        <f t="shared" si="25"/>
        <v>0</v>
      </c>
      <c r="BG181" s="197">
        <f t="shared" si="26"/>
        <v>0</v>
      </c>
      <c r="BH181" s="197">
        <f t="shared" si="27"/>
        <v>0</v>
      </c>
      <c r="BI181" s="197">
        <f t="shared" si="28"/>
        <v>0</v>
      </c>
      <c r="BJ181" s="14" t="s">
        <v>87</v>
      </c>
      <c r="BK181" s="197">
        <f t="shared" si="29"/>
        <v>0</v>
      </c>
      <c r="BL181" s="14" t="s">
        <v>256</v>
      </c>
      <c r="BM181" s="196" t="s">
        <v>376</v>
      </c>
    </row>
    <row r="182" spans="1:65" s="2" customFormat="1" ht="16.5" customHeight="1">
      <c r="A182" s="31"/>
      <c r="B182" s="32"/>
      <c r="C182" s="184" t="s">
        <v>334</v>
      </c>
      <c r="D182" s="184" t="s">
        <v>189</v>
      </c>
      <c r="E182" s="185" t="s">
        <v>378</v>
      </c>
      <c r="F182" s="186" t="s">
        <v>379</v>
      </c>
      <c r="G182" s="187" t="s">
        <v>308</v>
      </c>
      <c r="H182" s="188">
        <v>6</v>
      </c>
      <c r="I182" s="189"/>
      <c r="J182" s="190">
        <f t="shared" si="20"/>
        <v>0</v>
      </c>
      <c r="K182" s="191"/>
      <c r="L182" s="36"/>
      <c r="M182" s="192" t="s">
        <v>1</v>
      </c>
      <c r="N182" s="193" t="s">
        <v>44</v>
      </c>
      <c r="O182" s="68"/>
      <c r="P182" s="194">
        <f t="shared" si="21"/>
        <v>0</v>
      </c>
      <c r="Q182" s="194">
        <v>0.00084</v>
      </c>
      <c r="R182" s="194">
        <f t="shared" si="22"/>
        <v>0.00504</v>
      </c>
      <c r="S182" s="194">
        <v>0</v>
      </c>
      <c r="T182" s="19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256</v>
      </c>
      <c r="AT182" s="196" t="s">
        <v>189</v>
      </c>
      <c r="AU182" s="196" t="s">
        <v>89</v>
      </c>
      <c r="AY182" s="14" t="s">
        <v>186</v>
      </c>
      <c r="BE182" s="197">
        <f t="shared" si="24"/>
        <v>0</v>
      </c>
      <c r="BF182" s="197">
        <f t="shared" si="25"/>
        <v>0</v>
      </c>
      <c r="BG182" s="197">
        <f t="shared" si="26"/>
        <v>0</v>
      </c>
      <c r="BH182" s="197">
        <f t="shared" si="27"/>
        <v>0</v>
      </c>
      <c r="BI182" s="197">
        <f t="shared" si="28"/>
        <v>0</v>
      </c>
      <c r="BJ182" s="14" t="s">
        <v>87</v>
      </c>
      <c r="BK182" s="197">
        <f t="shared" si="29"/>
        <v>0</v>
      </c>
      <c r="BL182" s="14" t="s">
        <v>256</v>
      </c>
      <c r="BM182" s="196" t="s">
        <v>380</v>
      </c>
    </row>
    <row r="183" spans="1:65" s="2" customFormat="1" ht="21.75" customHeight="1">
      <c r="A183" s="31"/>
      <c r="B183" s="32"/>
      <c r="C183" s="184" t="s">
        <v>338</v>
      </c>
      <c r="D183" s="184" t="s">
        <v>189</v>
      </c>
      <c r="E183" s="185" t="s">
        <v>394</v>
      </c>
      <c r="F183" s="186" t="s">
        <v>395</v>
      </c>
      <c r="G183" s="187" t="s">
        <v>308</v>
      </c>
      <c r="H183" s="188">
        <v>6</v>
      </c>
      <c r="I183" s="189"/>
      <c r="J183" s="190">
        <f t="shared" si="20"/>
        <v>0</v>
      </c>
      <c r="K183" s="191"/>
      <c r="L183" s="36"/>
      <c r="M183" s="192" t="s">
        <v>1</v>
      </c>
      <c r="N183" s="193" t="s">
        <v>44</v>
      </c>
      <c r="O183" s="68"/>
      <c r="P183" s="194">
        <f t="shared" si="21"/>
        <v>0</v>
      </c>
      <c r="Q183" s="194">
        <v>5E-05</v>
      </c>
      <c r="R183" s="194">
        <f t="shared" si="22"/>
        <v>0.00030000000000000003</v>
      </c>
      <c r="S183" s="194">
        <v>0</v>
      </c>
      <c r="T183" s="19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256</v>
      </c>
      <c r="AT183" s="196" t="s">
        <v>189</v>
      </c>
      <c r="AU183" s="196" t="s">
        <v>89</v>
      </c>
      <c r="AY183" s="14" t="s">
        <v>186</v>
      </c>
      <c r="BE183" s="197">
        <f t="shared" si="24"/>
        <v>0</v>
      </c>
      <c r="BF183" s="197">
        <f t="shared" si="25"/>
        <v>0</v>
      </c>
      <c r="BG183" s="197">
        <f t="shared" si="26"/>
        <v>0</v>
      </c>
      <c r="BH183" s="197">
        <f t="shared" si="27"/>
        <v>0</v>
      </c>
      <c r="BI183" s="197">
        <f t="shared" si="28"/>
        <v>0</v>
      </c>
      <c r="BJ183" s="14" t="s">
        <v>87</v>
      </c>
      <c r="BK183" s="197">
        <f t="shared" si="29"/>
        <v>0</v>
      </c>
      <c r="BL183" s="14" t="s">
        <v>256</v>
      </c>
      <c r="BM183" s="196" t="s">
        <v>396</v>
      </c>
    </row>
    <row r="184" spans="1:65" s="2" customFormat="1" ht="16.5" customHeight="1">
      <c r="A184" s="31"/>
      <c r="B184" s="32"/>
      <c r="C184" s="184" t="s">
        <v>342</v>
      </c>
      <c r="D184" s="184" t="s">
        <v>189</v>
      </c>
      <c r="E184" s="185" t="s">
        <v>402</v>
      </c>
      <c r="F184" s="186" t="s">
        <v>403</v>
      </c>
      <c r="G184" s="187" t="s">
        <v>192</v>
      </c>
      <c r="H184" s="188">
        <v>2</v>
      </c>
      <c r="I184" s="189"/>
      <c r="J184" s="190">
        <f t="shared" si="20"/>
        <v>0</v>
      </c>
      <c r="K184" s="191"/>
      <c r="L184" s="36"/>
      <c r="M184" s="192" t="s">
        <v>1</v>
      </c>
      <c r="N184" s="193" t="s">
        <v>44</v>
      </c>
      <c r="O184" s="68"/>
      <c r="P184" s="194">
        <f t="shared" si="21"/>
        <v>0</v>
      </c>
      <c r="Q184" s="194">
        <v>0</v>
      </c>
      <c r="R184" s="194">
        <f t="shared" si="22"/>
        <v>0</v>
      </c>
      <c r="S184" s="194">
        <v>0</v>
      </c>
      <c r="T184" s="19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256</v>
      </c>
      <c r="AT184" s="196" t="s">
        <v>189</v>
      </c>
      <c r="AU184" s="196" t="s">
        <v>89</v>
      </c>
      <c r="AY184" s="14" t="s">
        <v>186</v>
      </c>
      <c r="BE184" s="197">
        <f t="shared" si="24"/>
        <v>0</v>
      </c>
      <c r="BF184" s="197">
        <f t="shared" si="25"/>
        <v>0</v>
      </c>
      <c r="BG184" s="197">
        <f t="shared" si="26"/>
        <v>0</v>
      </c>
      <c r="BH184" s="197">
        <f t="shared" si="27"/>
        <v>0</v>
      </c>
      <c r="BI184" s="197">
        <f t="shared" si="28"/>
        <v>0</v>
      </c>
      <c r="BJ184" s="14" t="s">
        <v>87</v>
      </c>
      <c r="BK184" s="197">
        <f t="shared" si="29"/>
        <v>0</v>
      </c>
      <c r="BL184" s="14" t="s">
        <v>256</v>
      </c>
      <c r="BM184" s="196" t="s">
        <v>404</v>
      </c>
    </row>
    <row r="185" spans="1:65" s="2" customFormat="1" ht="16.5" customHeight="1">
      <c r="A185" s="31"/>
      <c r="B185" s="32"/>
      <c r="C185" s="184" t="s">
        <v>346</v>
      </c>
      <c r="D185" s="184" t="s">
        <v>189</v>
      </c>
      <c r="E185" s="185" t="s">
        <v>406</v>
      </c>
      <c r="F185" s="186" t="s">
        <v>407</v>
      </c>
      <c r="G185" s="187" t="s">
        <v>192</v>
      </c>
      <c r="H185" s="188">
        <v>1</v>
      </c>
      <c r="I185" s="189"/>
      <c r="J185" s="190">
        <f t="shared" si="20"/>
        <v>0</v>
      </c>
      <c r="K185" s="191"/>
      <c r="L185" s="36"/>
      <c r="M185" s="192" t="s">
        <v>1</v>
      </c>
      <c r="N185" s="193" t="s">
        <v>44</v>
      </c>
      <c r="O185" s="68"/>
      <c r="P185" s="194">
        <f t="shared" si="21"/>
        <v>0</v>
      </c>
      <c r="Q185" s="194">
        <v>0</v>
      </c>
      <c r="R185" s="194">
        <f t="shared" si="22"/>
        <v>0</v>
      </c>
      <c r="S185" s="194">
        <v>0</v>
      </c>
      <c r="T185" s="195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256</v>
      </c>
      <c r="AT185" s="196" t="s">
        <v>189</v>
      </c>
      <c r="AU185" s="196" t="s">
        <v>89</v>
      </c>
      <c r="AY185" s="14" t="s">
        <v>186</v>
      </c>
      <c r="BE185" s="197">
        <f t="shared" si="24"/>
        <v>0</v>
      </c>
      <c r="BF185" s="197">
        <f t="shared" si="25"/>
        <v>0</v>
      </c>
      <c r="BG185" s="197">
        <f t="shared" si="26"/>
        <v>0</v>
      </c>
      <c r="BH185" s="197">
        <f t="shared" si="27"/>
        <v>0</v>
      </c>
      <c r="BI185" s="197">
        <f t="shared" si="28"/>
        <v>0</v>
      </c>
      <c r="BJ185" s="14" t="s">
        <v>87</v>
      </c>
      <c r="BK185" s="197">
        <f t="shared" si="29"/>
        <v>0</v>
      </c>
      <c r="BL185" s="14" t="s">
        <v>256</v>
      </c>
      <c r="BM185" s="196" t="s">
        <v>408</v>
      </c>
    </row>
    <row r="186" spans="1:65" s="2" customFormat="1" ht="16.5" customHeight="1">
      <c r="A186" s="31"/>
      <c r="B186" s="32"/>
      <c r="C186" s="184" t="s">
        <v>350</v>
      </c>
      <c r="D186" s="184" t="s">
        <v>189</v>
      </c>
      <c r="E186" s="185" t="s">
        <v>410</v>
      </c>
      <c r="F186" s="186" t="s">
        <v>411</v>
      </c>
      <c r="G186" s="187" t="s">
        <v>192</v>
      </c>
      <c r="H186" s="188">
        <v>2</v>
      </c>
      <c r="I186" s="189"/>
      <c r="J186" s="190">
        <f t="shared" si="20"/>
        <v>0</v>
      </c>
      <c r="K186" s="191"/>
      <c r="L186" s="36"/>
      <c r="M186" s="192" t="s">
        <v>1</v>
      </c>
      <c r="N186" s="193" t="s">
        <v>44</v>
      </c>
      <c r="O186" s="68"/>
      <c r="P186" s="194">
        <f t="shared" si="21"/>
        <v>0</v>
      </c>
      <c r="Q186" s="194">
        <v>0.00017</v>
      </c>
      <c r="R186" s="194">
        <f t="shared" si="22"/>
        <v>0.00034</v>
      </c>
      <c r="S186" s="194">
        <v>0</v>
      </c>
      <c r="T186" s="195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256</v>
      </c>
      <c r="AT186" s="196" t="s">
        <v>189</v>
      </c>
      <c r="AU186" s="196" t="s">
        <v>89</v>
      </c>
      <c r="AY186" s="14" t="s">
        <v>186</v>
      </c>
      <c r="BE186" s="197">
        <f t="shared" si="24"/>
        <v>0</v>
      </c>
      <c r="BF186" s="197">
        <f t="shared" si="25"/>
        <v>0</v>
      </c>
      <c r="BG186" s="197">
        <f t="shared" si="26"/>
        <v>0</v>
      </c>
      <c r="BH186" s="197">
        <f t="shared" si="27"/>
        <v>0</v>
      </c>
      <c r="BI186" s="197">
        <f t="shared" si="28"/>
        <v>0</v>
      </c>
      <c r="BJ186" s="14" t="s">
        <v>87</v>
      </c>
      <c r="BK186" s="197">
        <f t="shared" si="29"/>
        <v>0</v>
      </c>
      <c r="BL186" s="14" t="s">
        <v>256</v>
      </c>
      <c r="BM186" s="196" t="s">
        <v>412</v>
      </c>
    </row>
    <row r="187" spans="1:65" s="2" customFormat="1" ht="16.5" customHeight="1">
      <c r="A187" s="31"/>
      <c r="B187" s="32"/>
      <c r="C187" s="184" t="s">
        <v>354</v>
      </c>
      <c r="D187" s="184" t="s">
        <v>189</v>
      </c>
      <c r="E187" s="185" t="s">
        <v>414</v>
      </c>
      <c r="F187" s="186" t="s">
        <v>415</v>
      </c>
      <c r="G187" s="187" t="s">
        <v>192</v>
      </c>
      <c r="H187" s="188">
        <v>1</v>
      </c>
      <c r="I187" s="189"/>
      <c r="J187" s="190">
        <f t="shared" si="20"/>
        <v>0</v>
      </c>
      <c r="K187" s="191"/>
      <c r="L187" s="36"/>
      <c r="M187" s="192" t="s">
        <v>1</v>
      </c>
      <c r="N187" s="193" t="s">
        <v>44</v>
      </c>
      <c r="O187" s="68"/>
      <c r="P187" s="194">
        <f t="shared" si="21"/>
        <v>0</v>
      </c>
      <c r="Q187" s="194">
        <v>0</v>
      </c>
      <c r="R187" s="194">
        <f t="shared" si="22"/>
        <v>0</v>
      </c>
      <c r="S187" s="194">
        <v>0.00053</v>
      </c>
      <c r="T187" s="195">
        <f t="shared" si="23"/>
        <v>0.00053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256</v>
      </c>
      <c r="AT187" s="196" t="s">
        <v>189</v>
      </c>
      <c r="AU187" s="196" t="s">
        <v>89</v>
      </c>
      <c r="AY187" s="14" t="s">
        <v>186</v>
      </c>
      <c r="BE187" s="197">
        <f t="shared" si="24"/>
        <v>0</v>
      </c>
      <c r="BF187" s="197">
        <f t="shared" si="25"/>
        <v>0</v>
      </c>
      <c r="BG187" s="197">
        <f t="shared" si="26"/>
        <v>0</v>
      </c>
      <c r="BH187" s="197">
        <f t="shared" si="27"/>
        <v>0</v>
      </c>
      <c r="BI187" s="197">
        <f t="shared" si="28"/>
        <v>0</v>
      </c>
      <c r="BJ187" s="14" t="s">
        <v>87</v>
      </c>
      <c r="BK187" s="197">
        <f t="shared" si="29"/>
        <v>0</v>
      </c>
      <c r="BL187" s="14" t="s">
        <v>256</v>
      </c>
      <c r="BM187" s="196" t="s">
        <v>416</v>
      </c>
    </row>
    <row r="188" spans="1:65" s="2" customFormat="1" ht="16.5" customHeight="1">
      <c r="A188" s="31"/>
      <c r="B188" s="32"/>
      <c r="C188" s="184" t="s">
        <v>358</v>
      </c>
      <c r="D188" s="184" t="s">
        <v>189</v>
      </c>
      <c r="E188" s="185" t="s">
        <v>422</v>
      </c>
      <c r="F188" s="186" t="s">
        <v>423</v>
      </c>
      <c r="G188" s="187" t="s">
        <v>308</v>
      </c>
      <c r="H188" s="188">
        <v>6</v>
      </c>
      <c r="I188" s="189"/>
      <c r="J188" s="190">
        <f t="shared" si="20"/>
        <v>0</v>
      </c>
      <c r="K188" s="191"/>
      <c r="L188" s="36"/>
      <c r="M188" s="192" t="s">
        <v>1</v>
      </c>
      <c r="N188" s="193" t="s">
        <v>44</v>
      </c>
      <c r="O188" s="68"/>
      <c r="P188" s="194">
        <f t="shared" si="21"/>
        <v>0</v>
      </c>
      <c r="Q188" s="194">
        <v>0.00019</v>
      </c>
      <c r="R188" s="194">
        <f t="shared" si="22"/>
        <v>0.00114</v>
      </c>
      <c r="S188" s="194">
        <v>0</v>
      </c>
      <c r="T188" s="195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256</v>
      </c>
      <c r="AT188" s="196" t="s">
        <v>189</v>
      </c>
      <c r="AU188" s="196" t="s">
        <v>89</v>
      </c>
      <c r="AY188" s="14" t="s">
        <v>186</v>
      </c>
      <c r="BE188" s="197">
        <f t="shared" si="24"/>
        <v>0</v>
      </c>
      <c r="BF188" s="197">
        <f t="shared" si="25"/>
        <v>0</v>
      </c>
      <c r="BG188" s="197">
        <f t="shared" si="26"/>
        <v>0</v>
      </c>
      <c r="BH188" s="197">
        <f t="shared" si="27"/>
        <v>0</v>
      </c>
      <c r="BI188" s="197">
        <f t="shared" si="28"/>
        <v>0</v>
      </c>
      <c r="BJ188" s="14" t="s">
        <v>87</v>
      </c>
      <c r="BK188" s="197">
        <f t="shared" si="29"/>
        <v>0</v>
      </c>
      <c r="BL188" s="14" t="s">
        <v>256</v>
      </c>
      <c r="BM188" s="196" t="s">
        <v>424</v>
      </c>
    </row>
    <row r="189" spans="1:65" s="2" customFormat="1" ht="16.5" customHeight="1">
      <c r="A189" s="31"/>
      <c r="B189" s="32"/>
      <c r="C189" s="184" t="s">
        <v>364</v>
      </c>
      <c r="D189" s="184" t="s">
        <v>189</v>
      </c>
      <c r="E189" s="185" t="s">
        <v>426</v>
      </c>
      <c r="F189" s="186" t="s">
        <v>427</v>
      </c>
      <c r="G189" s="187" t="s">
        <v>308</v>
      </c>
      <c r="H189" s="188">
        <v>6</v>
      </c>
      <c r="I189" s="189"/>
      <c r="J189" s="190">
        <f t="shared" si="20"/>
        <v>0</v>
      </c>
      <c r="K189" s="191"/>
      <c r="L189" s="36"/>
      <c r="M189" s="192" t="s">
        <v>1</v>
      </c>
      <c r="N189" s="193" t="s">
        <v>44</v>
      </c>
      <c r="O189" s="68"/>
      <c r="P189" s="194">
        <f t="shared" si="21"/>
        <v>0</v>
      </c>
      <c r="Q189" s="194">
        <v>1E-05</v>
      </c>
      <c r="R189" s="194">
        <f t="shared" si="22"/>
        <v>6.000000000000001E-05</v>
      </c>
      <c r="S189" s="194">
        <v>0</v>
      </c>
      <c r="T189" s="195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256</v>
      </c>
      <c r="AT189" s="196" t="s">
        <v>189</v>
      </c>
      <c r="AU189" s="196" t="s">
        <v>89</v>
      </c>
      <c r="AY189" s="14" t="s">
        <v>186</v>
      </c>
      <c r="BE189" s="197">
        <f t="shared" si="24"/>
        <v>0</v>
      </c>
      <c r="BF189" s="197">
        <f t="shared" si="25"/>
        <v>0</v>
      </c>
      <c r="BG189" s="197">
        <f t="shared" si="26"/>
        <v>0</v>
      </c>
      <c r="BH189" s="197">
        <f t="shared" si="27"/>
        <v>0</v>
      </c>
      <c r="BI189" s="197">
        <f t="shared" si="28"/>
        <v>0</v>
      </c>
      <c r="BJ189" s="14" t="s">
        <v>87</v>
      </c>
      <c r="BK189" s="197">
        <f t="shared" si="29"/>
        <v>0</v>
      </c>
      <c r="BL189" s="14" t="s">
        <v>256</v>
      </c>
      <c r="BM189" s="196" t="s">
        <v>428</v>
      </c>
    </row>
    <row r="190" spans="1:65" s="2" customFormat="1" ht="16.5" customHeight="1">
      <c r="A190" s="31"/>
      <c r="B190" s="32"/>
      <c r="C190" s="184" t="s">
        <v>368</v>
      </c>
      <c r="D190" s="184" t="s">
        <v>189</v>
      </c>
      <c r="E190" s="185" t="s">
        <v>1252</v>
      </c>
      <c r="F190" s="186" t="s">
        <v>1253</v>
      </c>
      <c r="G190" s="187" t="s">
        <v>624</v>
      </c>
      <c r="H190" s="188">
        <v>1</v>
      </c>
      <c r="I190" s="189"/>
      <c r="J190" s="190">
        <f t="shared" si="20"/>
        <v>0</v>
      </c>
      <c r="K190" s="191"/>
      <c r="L190" s="36"/>
      <c r="M190" s="192" t="s">
        <v>1</v>
      </c>
      <c r="N190" s="193" t="s">
        <v>44</v>
      </c>
      <c r="O190" s="68"/>
      <c r="P190" s="194">
        <f t="shared" si="21"/>
        <v>0</v>
      </c>
      <c r="Q190" s="194">
        <v>1E-05</v>
      </c>
      <c r="R190" s="194">
        <f t="shared" si="22"/>
        <v>1E-05</v>
      </c>
      <c r="S190" s="194">
        <v>0</v>
      </c>
      <c r="T190" s="195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256</v>
      </c>
      <c r="AT190" s="196" t="s">
        <v>189</v>
      </c>
      <c r="AU190" s="196" t="s">
        <v>89</v>
      </c>
      <c r="AY190" s="14" t="s">
        <v>186</v>
      </c>
      <c r="BE190" s="197">
        <f t="shared" si="24"/>
        <v>0</v>
      </c>
      <c r="BF190" s="197">
        <f t="shared" si="25"/>
        <v>0</v>
      </c>
      <c r="BG190" s="197">
        <f t="shared" si="26"/>
        <v>0</v>
      </c>
      <c r="BH190" s="197">
        <f t="shared" si="27"/>
        <v>0</v>
      </c>
      <c r="BI190" s="197">
        <f t="shared" si="28"/>
        <v>0</v>
      </c>
      <c r="BJ190" s="14" t="s">
        <v>87</v>
      </c>
      <c r="BK190" s="197">
        <f t="shared" si="29"/>
        <v>0</v>
      </c>
      <c r="BL190" s="14" t="s">
        <v>256</v>
      </c>
      <c r="BM190" s="196" t="s">
        <v>1254</v>
      </c>
    </row>
    <row r="191" spans="1:47" s="2" customFormat="1" ht="126.75">
      <c r="A191" s="31"/>
      <c r="B191" s="32"/>
      <c r="C191" s="33"/>
      <c r="D191" s="198" t="s">
        <v>206</v>
      </c>
      <c r="E191" s="33"/>
      <c r="F191" s="199" t="s">
        <v>1255</v>
      </c>
      <c r="G191" s="33"/>
      <c r="H191" s="33"/>
      <c r="I191" s="200"/>
      <c r="J191" s="33"/>
      <c r="K191" s="33"/>
      <c r="L191" s="36"/>
      <c r="M191" s="201"/>
      <c r="N191" s="202"/>
      <c r="O191" s="68"/>
      <c r="P191" s="68"/>
      <c r="Q191" s="68"/>
      <c r="R191" s="68"/>
      <c r="S191" s="68"/>
      <c r="T191" s="69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4" t="s">
        <v>206</v>
      </c>
      <c r="AU191" s="14" t="s">
        <v>89</v>
      </c>
    </row>
    <row r="192" spans="1:65" s="2" customFormat="1" ht="16.5" customHeight="1">
      <c r="A192" s="31"/>
      <c r="B192" s="32"/>
      <c r="C192" s="184" t="s">
        <v>373</v>
      </c>
      <c r="D192" s="184" t="s">
        <v>189</v>
      </c>
      <c r="E192" s="185" t="s">
        <v>430</v>
      </c>
      <c r="F192" s="186" t="s">
        <v>431</v>
      </c>
      <c r="G192" s="187" t="s">
        <v>270</v>
      </c>
      <c r="H192" s="188">
        <v>0.02</v>
      </c>
      <c r="I192" s="189"/>
      <c r="J192" s="190">
        <f>ROUND(I192*H192,1)</f>
        <v>0</v>
      </c>
      <c r="K192" s="191"/>
      <c r="L192" s="36"/>
      <c r="M192" s="192" t="s">
        <v>1</v>
      </c>
      <c r="N192" s="193" t="s">
        <v>44</v>
      </c>
      <c r="O192" s="68"/>
      <c r="P192" s="194">
        <f>O192*H192</f>
        <v>0</v>
      </c>
      <c r="Q192" s="194">
        <v>0</v>
      </c>
      <c r="R192" s="194">
        <f>Q192*H192</f>
        <v>0</v>
      </c>
      <c r="S192" s="194">
        <v>0</v>
      </c>
      <c r="T192" s="19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256</v>
      </c>
      <c r="AT192" s="196" t="s">
        <v>189</v>
      </c>
      <c r="AU192" s="196" t="s">
        <v>89</v>
      </c>
      <c r="AY192" s="14" t="s">
        <v>186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4" t="s">
        <v>87</v>
      </c>
      <c r="BK192" s="197">
        <f>ROUND(I192*H192,1)</f>
        <v>0</v>
      </c>
      <c r="BL192" s="14" t="s">
        <v>256</v>
      </c>
      <c r="BM192" s="196" t="s">
        <v>1256</v>
      </c>
    </row>
    <row r="193" spans="1:65" s="2" customFormat="1" ht="16.5" customHeight="1">
      <c r="A193" s="31"/>
      <c r="B193" s="32"/>
      <c r="C193" s="184" t="s">
        <v>377</v>
      </c>
      <c r="D193" s="184" t="s">
        <v>189</v>
      </c>
      <c r="E193" s="185" t="s">
        <v>434</v>
      </c>
      <c r="F193" s="186" t="s">
        <v>435</v>
      </c>
      <c r="G193" s="187" t="s">
        <v>270</v>
      </c>
      <c r="H193" s="188">
        <v>0.02</v>
      </c>
      <c r="I193" s="189"/>
      <c r="J193" s="190">
        <f>ROUND(I193*H193,1)</f>
        <v>0</v>
      </c>
      <c r="K193" s="191"/>
      <c r="L193" s="36"/>
      <c r="M193" s="192" t="s">
        <v>1</v>
      </c>
      <c r="N193" s="193" t="s">
        <v>44</v>
      </c>
      <c r="O193" s="68"/>
      <c r="P193" s="194">
        <f>O193*H193</f>
        <v>0</v>
      </c>
      <c r="Q193" s="194">
        <v>0</v>
      </c>
      <c r="R193" s="194">
        <f>Q193*H193</f>
        <v>0</v>
      </c>
      <c r="S193" s="194">
        <v>0</v>
      </c>
      <c r="T193" s="195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256</v>
      </c>
      <c r="AT193" s="196" t="s">
        <v>189</v>
      </c>
      <c r="AU193" s="196" t="s">
        <v>89</v>
      </c>
      <c r="AY193" s="14" t="s">
        <v>186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14" t="s">
        <v>87</v>
      </c>
      <c r="BK193" s="197">
        <f>ROUND(I193*H193,1)</f>
        <v>0</v>
      </c>
      <c r="BL193" s="14" t="s">
        <v>256</v>
      </c>
      <c r="BM193" s="196" t="s">
        <v>1257</v>
      </c>
    </row>
    <row r="194" spans="1:65" s="2" customFormat="1" ht="16.5" customHeight="1">
      <c r="A194" s="31"/>
      <c r="B194" s="32"/>
      <c r="C194" s="184" t="s">
        <v>381</v>
      </c>
      <c r="D194" s="184" t="s">
        <v>189</v>
      </c>
      <c r="E194" s="185" t="s">
        <v>438</v>
      </c>
      <c r="F194" s="186" t="s">
        <v>439</v>
      </c>
      <c r="G194" s="187" t="s">
        <v>270</v>
      </c>
      <c r="H194" s="188">
        <v>0.02</v>
      </c>
      <c r="I194" s="189"/>
      <c r="J194" s="190">
        <f>ROUND(I194*H194,1)</f>
        <v>0</v>
      </c>
      <c r="K194" s="191"/>
      <c r="L194" s="36"/>
      <c r="M194" s="192" t="s">
        <v>1</v>
      </c>
      <c r="N194" s="193" t="s">
        <v>44</v>
      </c>
      <c r="O194" s="68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256</v>
      </c>
      <c r="AT194" s="196" t="s">
        <v>189</v>
      </c>
      <c r="AU194" s="196" t="s">
        <v>89</v>
      </c>
      <c r="AY194" s="14" t="s">
        <v>186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4" t="s">
        <v>87</v>
      </c>
      <c r="BK194" s="197">
        <f>ROUND(I194*H194,1)</f>
        <v>0</v>
      </c>
      <c r="BL194" s="14" t="s">
        <v>256</v>
      </c>
      <c r="BM194" s="196" t="s">
        <v>1258</v>
      </c>
    </row>
    <row r="195" spans="2:63" s="12" customFormat="1" ht="22.9" customHeight="1">
      <c r="B195" s="168"/>
      <c r="C195" s="169"/>
      <c r="D195" s="170" t="s">
        <v>78</v>
      </c>
      <c r="E195" s="182" t="s">
        <v>441</v>
      </c>
      <c r="F195" s="182" t="s">
        <v>442</v>
      </c>
      <c r="G195" s="169"/>
      <c r="H195" s="169"/>
      <c r="I195" s="172"/>
      <c r="J195" s="183">
        <f>BK195</f>
        <v>0</v>
      </c>
      <c r="K195" s="169"/>
      <c r="L195" s="174"/>
      <c r="M195" s="175"/>
      <c r="N195" s="176"/>
      <c r="O195" s="176"/>
      <c r="P195" s="177">
        <f>SUM(P196:P211)</f>
        <v>0</v>
      </c>
      <c r="Q195" s="176"/>
      <c r="R195" s="177">
        <f>SUM(R196:R211)</f>
        <v>0.02559</v>
      </c>
      <c r="S195" s="176"/>
      <c r="T195" s="178">
        <f>SUM(T196:T211)</f>
        <v>0.02102</v>
      </c>
      <c r="AR195" s="179" t="s">
        <v>89</v>
      </c>
      <c r="AT195" s="180" t="s">
        <v>78</v>
      </c>
      <c r="AU195" s="180" t="s">
        <v>87</v>
      </c>
      <c r="AY195" s="179" t="s">
        <v>186</v>
      </c>
      <c r="BK195" s="181">
        <f>SUM(BK196:BK211)</f>
        <v>0</v>
      </c>
    </row>
    <row r="196" spans="1:65" s="2" customFormat="1" ht="16.5" customHeight="1">
      <c r="A196" s="31"/>
      <c r="B196" s="32"/>
      <c r="C196" s="184" t="s">
        <v>385</v>
      </c>
      <c r="D196" s="184" t="s">
        <v>189</v>
      </c>
      <c r="E196" s="185" t="s">
        <v>444</v>
      </c>
      <c r="F196" s="186" t="s">
        <v>445</v>
      </c>
      <c r="G196" s="187" t="s">
        <v>371</v>
      </c>
      <c r="H196" s="188">
        <v>1</v>
      </c>
      <c r="I196" s="189"/>
      <c r="J196" s="190">
        <f>ROUND(I196*H196,1)</f>
        <v>0</v>
      </c>
      <c r="K196" s="191"/>
      <c r="L196" s="36"/>
      <c r="M196" s="192" t="s">
        <v>1</v>
      </c>
      <c r="N196" s="193" t="s">
        <v>44</v>
      </c>
      <c r="O196" s="68"/>
      <c r="P196" s="194">
        <f>O196*H196</f>
        <v>0</v>
      </c>
      <c r="Q196" s="194">
        <v>0</v>
      </c>
      <c r="R196" s="194">
        <f>Q196*H196</f>
        <v>0</v>
      </c>
      <c r="S196" s="194">
        <v>0.01946</v>
      </c>
      <c r="T196" s="195">
        <f>S196*H196</f>
        <v>0.01946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256</v>
      </c>
      <c r="AT196" s="196" t="s">
        <v>189</v>
      </c>
      <c r="AU196" s="196" t="s">
        <v>89</v>
      </c>
      <c r="AY196" s="14" t="s">
        <v>186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4" t="s">
        <v>87</v>
      </c>
      <c r="BK196" s="197">
        <f>ROUND(I196*H196,1)</f>
        <v>0</v>
      </c>
      <c r="BL196" s="14" t="s">
        <v>256</v>
      </c>
      <c r="BM196" s="196" t="s">
        <v>1259</v>
      </c>
    </row>
    <row r="197" spans="1:47" s="2" customFormat="1" ht="19.5">
      <c r="A197" s="31"/>
      <c r="B197" s="32"/>
      <c r="C197" s="33"/>
      <c r="D197" s="198" t="s">
        <v>206</v>
      </c>
      <c r="E197" s="33"/>
      <c r="F197" s="199" t="s">
        <v>1260</v>
      </c>
      <c r="G197" s="33"/>
      <c r="H197" s="33"/>
      <c r="I197" s="200"/>
      <c r="J197" s="33"/>
      <c r="K197" s="33"/>
      <c r="L197" s="36"/>
      <c r="M197" s="201"/>
      <c r="N197" s="202"/>
      <c r="O197" s="68"/>
      <c r="P197" s="68"/>
      <c r="Q197" s="68"/>
      <c r="R197" s="68"/>
      <c r="S197" s="68"/>
      <c r="T197" s="69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4" t="s">
        <v>206</v>
      </c>
      <c r="AU197" s="14" t="s">
        <v>89</v>
      </c>
    </row>
    <row r="198" spans="1:65" s="2" customFormat="1" ht="16.5" customHeight="1">
      <c r="A198" s="31"/>
      <c r="B198" s="32"/>
      <c r="C198" s="184" t="s">
        <v>389</v>
      </c>
      <c r="D198" s="184" t="s">
        <v>189</v>
      </c>
      <c r="E198" s="185" t="s">
        <v>1261</v>
      </c>
      <c r="F198" s="186" t="s">
        <v>1262</v>
      </c>
      <c r="G198" s="187" t="s">
        <v>371</v>
      </c>
      <c r="H198" s="188">
        <v>1</v>
      </c>
      <c r="I198" s="189"/>
      <c r="J198" s="190">
        <f>ROUND(I198*H198,1)</f>
        <v>0</v>
      </c>
      <c r="K198" s="191"/>
      <c r="L198" s="36"/>
      <c r="M198" s="192" t="s">
        <v>1</v>
      </c>
      <c r="N198" s="193" t="s">
        <v>44</v>
      </c>
      <c r="O198" s="68"/>
      <c r="P198" s="194">
        <f>O198*H198</f>
        <v>0</v>
      </c>
      <c r="Q198" s="194">
        <v>0.02223</v>
      </c>
      <c r="R198" s="194">
        <f>Q198*H198</f>
        <v>0.02223</v>
      </c>
      <c r="S198" s="194">
        <v>0</v>
      </c>
      <c r="T198" s="19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256</v>
      </c>
      <c r="AT198" s="196" t="s">
        <v>189</v>
      </c>
      <c r="AU198" s="196" t="s">
        <v>89</v>
      </c>
      <c r="AY198" s="14" t="s">
        <v>186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4" t="s">
        <v>87</v>
      </c>
      <c r="BK198" s="197">
        <f>ROUND(I198*H198,1)</f>
        <v>0</v>
      </c>
      <c r="BL198" s="14" t="s">
        <v>256</v>
      </c>
      <c r="BM198" s="196" t="s">
        <v>1263</v>
      </c>
    </row>
    <row r="199" spans="1:47" s="2" customFormat="1" ht="19.5">
      <c r="A199" s="31"/>
      <c r="B199" s="32"/>
      <c r="C199" s="33"/>
      <c r="D199" s="198" t="s">
        <v>206</v>
      </c>
      <c r="E199" s="33"/>
      <c r="F199" s="199" t="s">
        <v>1264</v>
      </c>
      <c r="G199" s="33"/>
      <c r="H199" s="33"/>
      <c r="I199" s="200"/>
      <c r="J199" s="33"/>
      <c r="K199" s="33"/>
      <c r="L199" s="36"/>
      <c r="M199" s="201"/>
      <c r="N199" s="202"/>
      <c r="O199" s="68"/>
      <c r="P199" s="68"/>
      <c r="Q199" s="68"/>
      <c r="R199" s="68"/>
      <c r="S199" s="68"/>
      <c r="T199" s="69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4" t="s">
        <v>206</v>
      </c>
      <c r="AU199" s="14" t="s">
        <v>89</v>
      </c>
    </row>
    <row r="200" spans="1:65" s="2" customFormat="1" ht="16.5" customHeight="1">
      <c r="A200" s="31"/>
      <c r="B200" s="32"/>
      <c r="C200" s="184" t="s">
        <v>393</v>
      </c>
      <c r="D200" s="184" t="s">
        <v>189</v>
      </c>
      <c r="E200" s="185" t="s">
        <v>453</v>
      </c>
      <c r="F200" s="186" t="s">
        <v>454</v>
      </c>
      <c r="G200" s="187" t="s">
        <v>371</v>
      </c>
      <c r="H200" s="188">
        <v>1</v>
      </c>
      <c r="I200" s="189"/>
      <c r="J200" s="190">
        <f>ROUND(I200*H200,1)</f>
        <v>0</v>
      </c>
      <c r="K200" s="191"/>
      <c r="L200" s="36"/>
      <c r="M200" s="192" t="s">
        <v>1</v>
      </c>
      <c r="N200" s="193" t="s">
        <v>44</v>
      </c>
      <c r="O200" s="68"/>
      <c r="P200" s="194">
        <f>O200*H200</f>
        <v>0</v>
      </c>
      <c r="Q200" s="194">
        <v>0.00052</v>
      </c>
      <c r="R200" s="194">
        <f>Q200*H200</f>
        <v>0.00052</v>
      </c>
      <c r="S200" s="194">
        <v>0</v>
      </c>
      <c r="T200" s="19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256</v>
      </c>
      <c r="AT200" s="196" t="s">
        <v>189</v>
      </c>
      <c r="AU200" s="196" t="s">
        <v>89</v>
      </c>
      <c r="AY200" s="14" t="s">
        <v>186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14" t="s">
        <v>87</v>
      </c>
      <c r="BK200" s="197">
        <f>ROUND(I200*H200,1)</f>
        <v>0</v>
      </c>
      <c r="BL200" s="14" t="s">
        <v>256</v>
      </c>
      <c r="BM200" s="196" t="s">
        <v>1265</v>
      </c>
    </row>
    <row r="201" spans="1:47" s="2" customFormat="1" ht="19.5">
      <c r="A201" s="31"/>
      <c r="B201" s="32"/>
      <c r="C201" s="33"/>
      <c r="D201" s="198" t="s">
        <v>206</v>
      </c>
      <c r="E201" s="33"/>
      <c r="F201" s="199" t="s">
        <v>1266</v>
      </c>
      <c r="G201" s="33"/>
      <c r="H201" s="33"/>
      <c r="I201" s="200"/>
      <c r="J201" s="33"/>
      <c r="K201" s="33"/>
      <c r="L201" s="36"/>
      <c r="M201" s="201"/>
      <c r="N201" s="202"/>
      <c r="O201" s="68"/>
      <c r="P201" s="68"/>
      <c r="Q201" s="68"/>
      <c r="R201" s="68"/>
      <c r="S201" s="68"/>
      <c r="T201" s="69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4" t="s">
        <v>206</v>
      </c>
      <c r="AU201" s="14" t="s">
        <v>89</v>
      </c>
    </row>
    <row r="202" spans="1:65" s="2" customFormat="1" ht="16.5" customHeight="1">
      <c r="A202" s="31"/>
      <c r="B202" s="32"/>
      <c r="C202" s="184" t="s">
        <v>397</v>
      </c>
      <c r="D202" s="184" t="s">
        <v>189</v>
      </c>
      <c r="E202" s="185" t="s">
        <v>458</v>
      </c>
      <c r="F202" s="186" t="s">
        <v>459</v>
      </c>
      <c r="G202" s="187" t="s">
        <v>371</v>
      </c>
      <c r="H202" s="188">
        <v>1</v>
      </c>
      <c r="I202" s="189"/>
      <c r="J202" s="190">
        <f>ROUND(I202*H202,1)</f>
        <v>0</v>
      </c>
      <c r="K202" s="191"/>
      <c r="L202" s="36"/>
      <c r="M202" s="192" t="s">
        <v>1</v>
      </c>
      <c r="N202" s="193" t="s">
        <v>44</v>
      </c>
      <c r="O202" s="68"/>
      <c r="P202" s="194">
        <f>O202*H202</f>
        <v>0</v>
      </c>
      <c r="Q202" s="194">
        <v>0.00052</v>
      </c>
      <c r="R202" s="194">
        <f>Q202*H202</f>
        <v>0.00052</v>
      </c>
      <c r="S202" s="194">
        <v>0</v>
      </c>
      <c r="T202" s="19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256</v>
      </c>
      <c r="AT202" s="196" t="s">
        <v>189</v>
      </c>
      <c r="AU202" s="196" t="s">
        <v>89</v>
      </c>
      <c r="AY202" s="14" t="s">
        <v>186</v>
      </c>
      <c r="BE202" s="197">
        <f>IF(N202="základní",J202,0)</f>
        <v>0</v>
      </c>
      <c r="BF202" s="197">
        <f>IF(N202="snížená",J202,0)</f>
        <v>0</v>
      </c>
      <c r="BG202" s="197">
        <f>IF(N202="zákl. přenesená",J202,0)</f>
        <v>0</v>
      </c>
      <c r="BH202" s="197">
        <f>IF(N202="sníž. přenesená",J202,0)</f>
        <v>0</v>
      </c>
      <c r="BI202" s="197">
        <f>IF(N202="nulová",J202,0)</f>
        <v>0</v>
      </c>
      <c r="BJ202" s="14" t="s">
        <v>87</v>
      </c>
      <c r="BK202" s="197">
        <f>ROUND(I202*H202,1)</f>
        <v>0</v>
      </c>
      <c r="BL202" s="14" t="s">
        <v>256</v>
      </c>
      <c r="BM202" s="196" t="s">
        <v>1267</v>
      </c>
    </row>
    <row r="203" spans="1:47" s="2" customFormat="1" ht="19.5">
      <c r="A203" s="31"/>
      <c r="B203" s="32"/>
      <c r="C203" s="33"/>
      <c r="D203" s="198" t="s">
        <v>206</v>
      </c>
      <c r="E203" s="33"/>
      <c r="F203" s="199" t="s">
        <v>1268</v>
      </c>
      <c r="G203" s="33"/>
      <c r="H203" s="33"/>
      <c r="I203" s="200"/>
      <c r="J203" s="33"/>
      <c r="K203" s="33"/>
      <c r="L203" s="36"/>
      <c r="M203" s="201"/>
      <c r="N203" s="202"/>
      <c r="O203" s="68"/>
      <c r="P203" s="68"/>
      <c r="Q203" s="68"/>
      <c r="R203" s="68"/>
      <c r="S203" s="68"/>
      <c r="T203" s="69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4" t="s">
        <v>206</v>
      </c>
      <c r="AU203" s="14" t="s">
        <v>89</v>
      </c>
    </row>
    <row r="204" spans="1:65" s="2" customFormat="1" ht="16.5" customHeight="1">
      <c r="A204" s="31"/>
      <c r="B204" s="32"/>
      <c r="C204" s="184" t="s">
        <v>401</v>
      </c>
      <c r="D204" s="184" t="s">
        <v>189</v>
      </c>
      <c r="E204" s="185" t="s">
        <v>467</v>
      </c>
      <c r="F204" s="186" t="s">
        <v>468</v>
      </c>
      <c r="G204" s="187" t="s">
        <v>371</v>
      </c>
      <c r="H204" s="188">
        <v>2</v>
      </c>
      <c r="I204" s="189"/>
      <c r="J204" s="190">
        <f>ROUND(I204*H204,1)</f>
        <v>0</v>
      </c>
      <c r="K204" s="191"/>
      <c r="L204" s="36"/>
      <c r="M204" s="192" t="s">
        <v>1</v>
      </c>
      <c r="N204" s="193" t="s">
        <v>44</v>
      </c>
      <c r="O204" s="68"/>
      <c r="P204" s="194">
        <f>O204*H204</f>
        <v>0</v>
      </c>
      <c r="Q204" s="194">
        <v>0.00024</v>
      </c>
      <c r="R204" s="194">
        <f>Q204*H204</f>
        <v>0.00048</v>
      </c>
      <c r="S204" s="194">
        <v>0</v>
      </c>
      <c r="T204" s="195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256</v>
      </c>
      <c r="AT204" s="196" t="s">
        <v>189</v>
      </c>
      <c r="AU204" s="196" t="s">
        <v>89</v>
      </c>
      <c r="AY204" s="14" t="s">
        <v>186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14" t="s">
        <v>87</v>
      </c>
      <c r="BK204" s="197">
        <f>ROUND(I204*H204,1)</f>
        <v>0</v>
      </c>
      <c r="BL204" s="14" t="s">
        <v>256</v>
      </c>
      <c r="BM204" s="196" t="s">
        <v>469</v>
      </c>
    </row>
    <row r="205" spans="1:65" s="2" customFormat="1" ht="16.5" customHeight="1">
      <c r="A205" s="31"/>
      <c r="B205" s="32"/>
      <c r="C205" s="184" t="s">
        <v>405</v>
      </c>
      <c r="D205" s="184" t="s">
        <v>189</v>
      </c>
      <c r="E205" s="185" t="s">
        <v>471</v>
      </c>
      <c r="F205" s="186" t="s">
        <v>472</v>
      </c>
      <c r="G205" s="187" t="s">
        <v>371</v>
      </c>
      <c r="H205" s="188">
        <v>1</v>
      </c>
      <c r="I205" s="189"/>
      <c r="J205" s="190">
        <f>ROUND(I205*H205,1)</f>
        <v>0</v>
      </c>
      <c r="K205" s="191"/>
      <c r="L205" s="36"/>
      <c r="M205" s="192" t="s">
        <v>1</v>
      </c>
      <c r="N205" s="193" t="s">
        <v>44</v>
      </c>
      <c r="O205" s="68"/>
      <c r="P205" s="194">
        <f>O205*H205</f>
        <v>0</v>
      </c>
      <c r="Q205" s="194">
        <v>0</v>
      </c>
      <c r="R205" s="194">
        <f>Q205*H205</f>
        <v>0</v>
      </c>
      <c r="S205" s="194">
        <v>0.00156</v>
      </c>
      <c r="T205" s="195">
        <f>S205*H205</f>
        <v>0.00156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256</v>
      </c>
      <c r="AT205" s="196" t="s">
        <v>189</v>
      </c>
      <c r="AU205" s="196" t="s">
        <v>89</v>
      </c>
      <c r="AY205" s="14" t="s">
        <v>186</v>
      </c>
      <c r="BE205" s="197">
        <f>IF(N205="základní",J205,0)</f>
        <v>0</v>
      </c>
      <c r="BF205" s="197">
        <f>IF(N205="snížená",J205,0)</f>
        <v>0</v>
      </c>
      <c r="BG205" s="197">
        <f>IF(N205="zákl. přenesená",J205,0)</f>
        <v>0</v>
      </c>
      <c r="BH205" s="197">
        <f>IF(N205="sníž. přenesená",J205,0)</f>
        <v>0</v>
      </c>
      <c r="BI205" s="197">
        <f>IF(N205="nulová",J205,0)</f>
        <v>0</v>
      </c>
      <c r="BJ205" s="14" t="s">
        <v>87</v>
      </c>
      <c r="BK205" s="197">
        <f>ROUND(I205*H205,1)</f>
        <v>0</v>
      </c>
      <c r="BL205" s="14" t="s">
        <v>256</v>
      </c>
      <c r="BM205" s="196" t="s">
        <v>1269</v>
      </c>
    </row>
    <row r="206" spans="1:47" s="2" customFormat="1" ht="19.5">
      <c r="A206" s="31"/>
      <c r="B206" s="32"/>
      <c r="C206" s="33"/>
      <c r="D206" s="198" t="s">
        <v>206</v>
      </c>
      <c r="E206" s="33"/>
      <c r="F206" s="199" t="s">
        <v>1270</v>
      </c>
      <c r="G206" s="33"/>
      <c r="H206" s="33"/>
      <c r="I206" s="200"/>
      <c r="J206" s="33"/>
      <c r="K206" s="33"/>
      <c r="L206" s="36"/>
      <c r="M206" s="201"/>
      <c r="N206" s="202"/>
      <c r="O206" s="68"/>
      <c r="P206" s="68"/>
      <c r="Q206" s="68"/>
      <c r="R206" s="68"/>
      <c r="S206" s="68"/>
      <c r="T206" s="69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4" t="s">
        <v>206</v>
      </c>
      <c r="AU206" s="14" t="s">
        <v>89</v>
      </c>
    </row>
    <row r="207" spans="1:65" s="2" customFormat="1" ht="16.5" customHeight="1">
      <c r="A207" s="31"/>
      <c r="B207" s="32"/>
      <c r="C207" s="184" t="s">
        <v>409</v>
      </c>
      <c r="D207" s="184" t="s">
        <v>189</v>
      </c>
      <c r="E207" s="185" t="s">
        <v>1271</v>
      </c>
      <c r="F207" s="186" t="s">
        <v>1272</v>
      </c>
      <c r="G207" s="187" t="s">
        <v>371</v>
      </c>
      <c r="H207" s="188">
        <v>1</v>
      </c>
      <c r="I207" s="189"/>
      <c r="J207" s="190">
        <f>ROUND(I207*H207,1)</f>
        <v>0</v>
      </c>
      <c r="K207" s="191"/>
      <c r="L207" s="36"/>
      <c r="M207" s="192" t="s">
        <v>1</v>
      </c>
      <c r="N207" s="193" t="s">
        <v>44</v>
      </c>
      <c r="O207" s="68"/>
      <c r="P207" s="194">
        <f>O207*H207</f>
        <v>0</v>
      </c>
      <c r="Q207" s="194">
        <v>0.00184</v>
      </c>
      <c r="R207" s="194">
        <f>Q207*H207</f>
        <v>0.00184</v>
      </c>
      <c r="S207" s="194">
        <v>0</v>
      </c>
      <c r="T207" s="195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256</v>
      </c>
      <c r="AT207" s="196" t="s">
        <v>189</v>
      </c>
      <c r="AU207" s="196" t="s">
        <v>89</v>
      </c>
      <c r="AY207" s="14" t="s">
        <v>186</v>
      </c>
      <c r="BE207" s="197">
        <f>IF(N207="základní",J207,0)</f>
        <v>0</v>
      </c>
      <c r="BF207" s="197">
        <f>IF(N207="snížená",J207,0)</f>
        <v>0</v>
      </c>
      <c r="BG207" s="197">
        <f>IF(N207="zákl. přenesená",J207,0)</f>
        <v>0</v>
      </c>
      <c r="BH207" s="197">
        <f>IF(N207="sníž. přenesená",J207,0)</f>
        <v>0</v>
      </c>
      <c r="BI207" s="197">
        <f>IF(N207="nulová",J207,0)</f>
        <v>0</v>
      </c>
      <c r="BJ207" s="14" t="s">
        <v>87</v>
      </c>
      <c r="BK207" s="197">
        <f>ROUND(I207*H207,1)</f>
        <v>0</v>
      </c>
      <c r="BL207" s="14" t="s">
        <v>256</v>
      </c>
      <c r="BM207" s="196" t="s">
        <v>1273</v>
      </c>
    </row>
    <row r="208" spans="1:47" s="2" customFormat="1" ht="19.5">
      <c r="A208" s="31"/>
      <c r="B208" s="32"/>
      <c r="C208" s="33"/>
      <c r="D208" s="198" t="s">
        <v>206</v>
      </c>
      <c r="E208" s="33"/>
      <c r="F208" s="199" t="s">
        <v>1274</v>
      </c>
      <c r="G208" s="33"/>
      <c r="H208" s="33"/>
      <c r="I208" s="200"/>
      <c r="J208" s="33"/>
      <c r="K208" s="33"/>
      <c r="L208" s="36"/>
      <c r="M208" s="201"/>
      <c r="N208" s="202"/>
      <c r="O208" s="68"/>
      <c r="P208" s="68"/>
      <c r="Q208" s="68"/>
      <c r="R208" s="68"/>
      <c r="S208" s="68"/>
      <c r="T208" s="69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4" t="s">
        <v>206</v>
      </c>
      <c r="AU208" s="14" t="s">
        <v>89</v>
      </c>
    </row>
    <row r="209" spans="1:65" s="2" customFormat="1" ht="16.5" customHeight="1">
      <c r="A209" s="31"/>
      <c r="B209" s="32"/>
      <c r="C209" s="184" t="s">
        <v>413</v>
      </c>
      <c r="D209" s="184" t="s">
        <v>189</v>
      </c>
      <c r="E209" s="185" t="s">
        <v>493</v>
      </c>
      <c r="F209" s="186" t="s">
        <v>494</v>
      </c>
      <c r="G209" s="187" t="s">
        <v>270</v>
      </c>
      <c r="H209" s="188">
        <v>0.026</v>
      </c>
      <c r="I209" s="189"/>
      <c r="J209" s="190">
        <f>ROUND(I209*H209,1)</f>
        <v>0</v>
      </c>
      <c r="K209" s="191"/>
      <c r="L209" s="36"/>
      <c r="M209" s="192" t="s">
        <v>1</v>
      </c>
      <c r="N209" s="193" t="s">
        <v>44</v>
      </c>
      <c r="O209" s="68"/>
      <c r="P209" s="194">
        <f>O209*H209</f>
        <v>0</v>
      </c>
      <c r="Q209" s="194">
        <v>0</v>
      </c>
      <c r="R209" s="194">
        <f>Q209*H209</f>
        <v>0</v>
      </c>
      <c r="S209" s="194">
        <v>0</v>
      </c>
      <c r="T209" s="195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256</v>
      </c>
      <c r="AT209" s="196" t="s">
        <v>189</v>
      </c>
      <c r="AU209" s="196" t="s">
        <v>89</v>
      </c>
      <c r="AY209" s="14" t="s">
        <v>186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14" t="s">
        <v>87</v>
      </c>
      <c r="BK209" s="197">
        <f>ROUND(I209*H209,1)</f>
        <v>0</v>
      </c>
      <c r="BL209" s="14" t="s">
        <v>256</v>
      </c>
      <c r="BM209" s="196" t="s">
        <v>1275</v>
      </c>
    </row>
    <row r="210" spans="1:65" s="2" customFormat="1" ht="16.5" customHeight="1">
      <c r="A210" s="31"/>
      <c r="B210" s="32"/>
      <c r="C210" s="184" t="s">
        <v>417</v>
      </c>
      <c r="D210" s="184" t="s">
        <v>189</v>
      </c>
      <c r="E210" s="185" t="s">
        <v>497</v>
      </c>
      <c r="F210" s="186" t="s">
        <v>498</v>
      </c>
      <c r="G210" s="187" t="s">
        <v>270</v>
      </c>
      <c r="H210" s="188">
        <v>0.026</v>
      </c>
      <c r="I210" s="189"/>
      <c r="J210" s="190">
        <f>ROUND(I210*H210,1)</f>
        <v>0</v>
      </c>
      <c r="K210" s="191"/>
      <c r="L210" s="36"/>
      <c r="M210" s="192" t="s">
        <v>1</v>
      </c>
      <c r="N210" s="193" t="s">
        <v>44</v>
      </c>
      <c r="O210" s="68"/>
      <c r="P210" s="194">
        <f>O210*H210</f>
        <v>0</v>
      </c>
      <c r="Q210" s="194">
        <v>0</v>
      </c>
      <c r="R210" s="194">
        <f>Q210*H210</f>
        <v>0</v>
      </c>
      <c r="S210" s="194">
        <v>0</v>
      </c>
      <c r="T210" s="195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256</v>
      </c>
      <c r="AT210" s="196" t="s">
        <v>189</v>
      </c>
      <c r="AU210" s="196" t="s">
        <v>89</v>
      </c>
      <c r="AY210" s="14" t="s">
        <v>186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14" t="s">
        <v>87</v>
      </c>
      <c r="BK210" s="197">
        <f>ROUND(I210*H210,1)</f>
        <v>0</v>
      </c>
      <c r="BL210" s="14" t="s">
        <v>256</v>
      </c>
      <c r="BM210" s="196" t="s">
        <v>1276</v>
      </c>
    </row>
    <row r="211" spans="1:65" s="2" customFormat="1" ht="16.5" customHeight="1">
      <c r="A211" s="31"/>
      <c r="B211" s="32"/>
      <c r="C211" s="184" t="s">
        <v>421</v>
      </c>
      <c r="D211" s="184" t="s">
        <v>189</v>
      </c>
      <c r="E211" s="185" t="s">
        <v>501</v>
      </c>
      <c r="F211" s="186" t="s">
        <v>502</v>
      </c>
      <c r="G211" s="187" t="s">
        <v>270</v>
      </c>
      <c r="H211" s="188">
        <v>0.026</v>
      </c>
      <c r="I211" s="189"/>
      <c r="J211" s="190">
        <f>ROUND(I211*H211,1)</f>
        <v>0</v>
      </c>
      <c r="K211" s="191"/>
      <c r="L211" s="36"/>
      <c r="M211" s="192" t="s">
        <v>1</v>
      </c>
      <c r="N211" s="193" t="s">
        <v>44</v>
      </c>
      <c r="O211" s="68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256</v>
      </c>
      <c r="AT211" s="196" t="s">
        <v>189</v>
      </c>
      <c r="AU211" s="196" t="s">
        <v>89</v>
      </c>
      <c r="AY211" s="14" t="s">
        <v>186</v>
      </c>
      <c r="BE211" s="197">
        <f>IF(N211="základní",J211,0)</f>
        <v>0</v>
      </c>
      <c r="BF211" s="197">
        <f>IF(N211="snížená",J211,0)</f>
        <v>0</v>
      </c>
      <c r="BG211" s="197">
        <f>IF(N211="zákl. přenesená",J211,0)</f>
        <v>0</v>
      </c>
      <c r="BH211" s="197">
        <f>IF(N211="sníž. přenesená",J211,0)</f>
        <v>0</v>
      </c>
      <c r="BI211" s="197">
        <f>IF(N211="nulová",J211,0)</f>
        <v>0</v>
      </c>
      <c r="BJ211" s="14" t="s">
        <v>87</v>
      </c>
      <c r="BK211" s="197">
        <f>ROUND(I211*H211,1)</f>
        <v>0</v>
      </c>
      <c r="BL211" s="14" t="s">
        <v>256</v>
      </c>
      <c r="BM211" s="196" t="s">
        <v>1277</v>
      </c>
    </row>
    <row r="212" spans="2:63" s="12" customFormat="1" ht="22.9" customHeight="1">
      <c r="B212" s="168"/>
      <c r="C212" s="169"/>
      <c r="D212" s="170" t="s">
        <v>78</v>
      </c>
      <c r="E212" s="182" t="s">
        <v>538</v>
      </c>
      <c r="F212" s="182" t="s">
        <v>539</v>
      </c>
      <c r="G212" s="169"/>
      <c r="H212" s="169"/>
      <c r="I212" s="172"/>
      <c r="J212" s="183">
        <f>BK212</f>
        <v>0</v>
      </c>
      <c r="K212" s="169"/>
      <c r="L212" s="174"/>
      <c r="M212" s="175"/>
      <c r="N212" s="176"/>
      <c r="O212" s="176"/>
      <c r="P212" s="177">
        <f>SUM(P213:P220)</f>
        <v>0</v>
      </c>
      <c r="Q212" s="176"/>
      <c r="R212" s="177">
        <f>SUM(R213:R220)</f>
        <v>0.00471</v>
      </c>
      <c r="S212" s="176"/>
      <c r="T212" s="178">
        <f>SUM(T213:T220)</f>
        <v>0.0033</v>
      </c>
      <c r="AR212" s="179" t="s">
        <v>89</v>
      </c>
      <c r="AT212" s="180" t="s">
        <v>78</v>
      </c>
      <c r="AU212" s="180" t="s">
        <v>87</v>
      </c>
      <c r="AY212" s="179" t="s">
        <v>186</v>
      </c>
      <c r="BK212" s="181">
        <f>SUM(BK213:BK220)</f>
        <v>0</v>
      </c>
    </row>
    <row r="213" spans="1:65" s="2" customFormat="1" ht="16.5" customHeight="1">
      <c r="A213" s="31"/>
      <c r="B213" s="32"/>
      <c r="C213" s="184" t="s">
        <v>425</v>
      </c>
      <c r="D213" s="184" t="s">
        <v>189</v>
      </c>
      <c r="E213" s="185" t="s">
        <v>541</v>
      </c>
      <c r="F213" s="186" t="s">
        <v>542</v>
      </c>
      <c r="G213" s="187" t="s">
        <v>192</v>
      </c>
      <c r="H213" s="188">
        <v>3</v>
      </c>
      <c r="I213" s="189"/>
      <c r="J213" s="190">
        <f aca="true" t="shared" si="30" ref="J213:J220">ROUND(I213*H213,1)</f>
        <v>0</v>
      </c>
      <c r="K213" s="191"/>
      <c r="L213" s="36"/>
      <c r="M213" s="192" t="s">
        <v>1</v>
      </c>
      <c r="N213" s="193" t="s">
        <v>44</v>
      </c>
      <c r="O213" s="68"/>
      <c r="P213" s="194">
        <f aca="true" t="shared" si="31" ref="P213:P220">O213*H213</f>
        <v>0</v>
      </c>
      <c r="Q213" s="194">
        <v>0.00013</v>
      </c>
      <c r="R213" s="194">
        <f aca="true" t="shared" si="32" ref="R213:R220">Q213*H213</f>
        <v>0.00038999999999999994</v>
      </c>
      <c r="S213" s="194">
        <v>0.0011</v>
      </c>
      <c r="T213" s="195">
        <f aca="true" t="shared" si="33" ref="T213:T220">S213*H213</f>
        <v>0.0033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256</v>
      </c>
      <c r="AT213" s="196" t="s">
        <v>189</v>
      </c>
      <c r="AU213" s="196" t="s">
        <v>89</v>
      </c>
      <c r="AY213" s="14" t="s">
        <v>186</v>
      </c>
      <c r="BE213" s="197">
        <f aca="true" t="shared" si="34" ref="BE213:BE220">IF(N213="základní",J213,0)</f>
        <v>0</v>
      </c>
      <c r="BF213" s="197">
        <f aca="true" t="shared" si="35" ref="BF213:BF220">IF(N213="snížená",J213,0)</f>
        <v>0</v>
      </c>
      <c r="BG213" s="197">
        <f aca="true" t="shared" si="36" ref="BG213:BG220">IF(N213="zákl. přenesená",J213,0)</f>
        <v>0</v>
      </c>
      <c r="BH213" s="197">
        <f aca="true" t="shared" si="37" ref="BH213:BH220">IF(N213="sníž. přenesená",J213,0)</f>
        <v>0</v>
      </c>
      <c r="BI213" s="197">
        <f aca="true" t="shared" si="38" ref="BI213:BI220">IF(N213="nulová",J213,0)</f>
        <v>0</v>
      </c>
      <c r="BJ213" s="14" t="s">
        <v>87</v>
      </c>
      <c r="BK213" s="197">
        <f aca="true" t="shared" si="39" ref="BK213:BK220">ROUND(I213*H213,1)</f>
        <v>0</v>
      </c>
      <c r="BL213" s="14" t="s">
        <v>256</v>
      </c>
      <c r="BM213" s="196" t="s">
        <v>543</v>
      </c>
    </row>
    <row r="214" spans="1:65" s="2" customFormat="1" ht="21.75" customHeight="1">
      <c r="A214" s="31"/>
      <c r="B214" s="32"/>
      <c r="C214" s="184" t="s">
        <v>429</v>
      </c>
      <c r="D214" s="184" t="s">
        <v>189</v>
      </c>
      <c r="E214" s="185" t="s">
        <v>545</v>
      </c>
      <c r="F214" s="186" t="s">
        <v>546</v>
      </c>
      <c r="G214" s="187" t="s">
        <v>192</v>
      </c>
      <c r="H214" s="188">
        <v>3</v>
      </c>
      <c r="I214" s="189"/>
      <c r="J214" s="190">
        <f t="shared" si="30"/>
        <v>0</v>
      </c>
      <c r="K214" s="191"/>
      <c r="L214" s="36"/>
      <c r="M214" s="192" t="s">
        <v>1</v>
      </c>
      <c r="N214" s="193" t="s">
        <v>44</v>
      </c>
      <c r="O214" s="68"/>
      <c r="P214" s="194">
        <f t="shared" si="31"/>
        <v>0</v>
      </c>
      <c r="Q214" s="194">
        <v>0.00025</v>
      </c>
      <c r="R214" s="194">
        <f t="shared" si="32"/>
        <v>0.00075</v>
      </c>
      <c r="S214" s="194">
        <v>0</v>
      </c>
      <c r="T214" s="195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256</v>
      </c>
      <c r="AT214" s="196" t="s">
        <v>189</v>
      </c>
      <c r="AU214" s="196" t="s">
        <v>89</v>
      </c>
      <c r="AY214" s="14" t="s">
        <v>186</v>
      </c>
      <c r="BE214" s="197">
        <f t="shared" si="34"/>
        <v>0</v>
      </c>
      <c r="BF214" s="197">
        <f t="shared" si="35"/>
        <v>0</v>
      </c>
      <c r="BG214" s="197">
        <f t="shared" si="36"/>
        <v>0</v>
      </c>
      <c r="BH214" s="197">
        <f t="shared" si="37"/>
        <v>0</v>
      </c>
      <c r="BI214" s="197">
        <f t="shared" si="38"/>
        <v>0</v>
      </c>
      <c r="BJ214" s="14" t="s">
        <v>87</v>
      </c>
      <c r="BK214" s="197">
        <f t="shared" si="39"/>
        <v>0</v>
      </c>
      <c r="BL214" s="14" t="s">
        <v>256</v>
      </c>
      <c r="BM214" s="196" t="s">
        <v>547</v>
      </c>
    </row>
    <row r="215" spans="1:65" s="2" customFormat="1" ht="16.5" customHeight="1">
      <c r="A215" s="31"/>
      <c r="B215" s="32"/>
      <c r="C215" s="184" t="s">
        <v>433</v>
      </c>
      <c r="D215" s="184" t="s">
        <v>189</v>
      </c>
      <c r="E215" s="185" t="s">
        <v>549</v>
      </c>
      <c r="F215" s="186" t="s">
        <v>550</v>
      </c>
      <c r="G215" s="187" t="s">
        <v>192</v>
      </c>
      <c r="H215" s="188">
        <v>3</v>
      </c>
      <c r="I215" s="189"/>
      <c r="J215" s="190">
        <f t="shared" si="30"/>
        <v>0</v>
      </c>
      <c r="K215" s="191"/>
      <c r="L215" s="36"/>
      <c r="M215" s="192" t="s">
        <v>1</v>
      </c>
      <c r="N215" s="193" t="s">
        <v>44</v>
      </c>
      <c r="O215" s="68"/>
      <c r="P215" s="194">
        <f t="shared" si="31"/>
        <v>0</v>
      </c>
      <c r="Q215" s="194">
        <v>0.00069</v>
      </c>
      <c r="R215" s="194">
        <f t="shared" si="32"/>
        <v>0.00207</v>
      </c>
      <c r="S215" s="194">
        <v>0</v>
      </c>
      <c r="T215" s="195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256</v>
      </c>
      <c r="AT215" s="196" t="s">
        <v>189</v>
      </c>
      <c r="AU215" s="196" t="s">
        <v>89</v>
      </c>
      <c r="AY215" s="14" t="s">
        <v>186</v>
      </c>
      <c r="BE215" s="197">
        <f t="shared" si="34"/>
        <v>0</v>
      </c>
      <c r="BF215" s="197">
        <f t="shared" si="35"/>
        <v>0</v>
      </c>
      <c r="BG215" s="197">
        <f t="shared" si="36"/>
        <v>0</v>
      </c>
      <c r="BH215" s="197">
        <f t="shared" si="37"/>
        <v>0</v>
      </c>
      <c r="BI215" s="197">
        <f t="shared" si="38"/>
        <v>0</v>
      </c>
      <c r="BJ215" s="14" t="s">
        <v>87</v>
      </c>
      <c r="BK215" s="197">
        <f t="shared" si="39"/>
        <v>0</v>
      </c>
      <c r="BL215" s="14" t="s">
        <v>256</v>
      </c>
      <c r="BM215" s="196" t="s">
        <v>551</v>
      </c>
    </row>
    <row r="216" spans="1:65" s="2" customFormat="1" ht="16.5" customHeight="1">
      <c r="A216" s="31"/>
      <c r="B216" s="32"/>
      <c r="C216" s="184" t="s">
        <v>437</v>
      </c>
      <c r="D216" s="184" t="s">
        <v>189</v>
      </c>
      <c r="E216" s="185" t="s">
        <v>553</v>
      </c>
      <c r="F216" s="186" t="s">
        <v>554</v>
      </c>
      <c r="G216" s="187" t="s">
        <v>192</v>
      </c>
      <c r="H216" s="188">
        <v>3</v>
      </c>
      <c r="I216" s="189"/>
      <c r="J216" s="190">
        <f t="shared" si="30"/>
        <v>0</v>
      </c>
      <c r="K216" s="191"/>
      <c r="L216" s="36"/>
      <c r="M216" s="192" t="s">
        <v>1</v>
      </c>
      <c r="N216" s="193" t="s">
        <v>44</v>
      </c>
      <c r="O216" s="68"/>
      <c r="P216" s="194">
        <f t="shared" si="31"/>
        <v>0</v>
      </c>
      <c r="Q216" s="194">
        <v>0.00014</v>
      </c>
      <c r="R216" s="194">
        <f t="shared" si="32"/>
        <v>0.00041999999999999996</v>
      </c>
      <c r="S216" s="194">
        <v>0</v>
      </c>
      <c r="T216" s="195">
        <f t="shared" si="3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256</v>
      </c>
      <c r="AT216" s="196" t="s">
        <v>189</v>
      </c>
      <c r="AU216" s="196" t="s">
        <v>89</v>
      </c>
      <c r="AY216" s="14" t="s">
        <v>186</v>
      </c>
      <c r="BE216" s="197">
        <f t="shared" si="34"/>
        <v>0</v>
      </c>
      <c r="BF216" s="197">
        <f t="shared" si="35"/>
        <v>0</v>
      </c>
      <c r="BG216" s="197">
        <f t="shared" si="36"/>
        <v>0</v>
      </c>
      <c r="BH216" s="197">
        <f t="shared" si="37"/>
        <v>0</v>
      </c>
      <c r="BI216" s="197">
        <f t="shared" si="38"/>
        <v>0</v>
      </c>
      <c r="BJ216" s="14" t="s">
        <v>87</v>
      </c>
      <c r="BK216" s="197">
        <f t="shared" si="39"/>
        <v>0</v>
      </c>
      <c r="BL216" s="14" t="s">
        <v>256</v>
      </c>
      <c r="BM216" s="196" t="s">
        <v>555</v>
      </c>
    </row>
    <row r="217" spans="1:65" s="2" customFormat="1" ht="16.5" customHeight="1">
      <c r="A217" s="31"/>
      <c r="B217" s="32"/>
      <c r="C217" s="184" t="s">
        <v>443</v>
      </c>
      <c r="D217" s="184" t="s">
        <v>189</v>
      </c>
      <c r="E217" s="185" t="s">
        <v>557</v>
      </c>
      <c r="F217" s="186" t="s">
        <v>558</v>
      </c>
      <c r="G217" s="187" t="s">
        <v>192</v>
      </c>
      <c r="H217" s="188">
        <v>3</v>
      </c>
      <c r="I217" s="189"/>
      <c r="J217" s="190">
        <f t="shared" si="30"/>
        <v>0</v>
      </c>
      <c r="K217" s="191"/>
      <c r="L217" s="36"/>
      <c r="M217" s="192" t="s">
        <v>1</v>
      </c>
      <c r="N217" s="193" t="s">
        <v>44</v>
      </c>
      <c r="O217" s="68"/>
      <c r="P217" s="194">
        <f t="shared" si="31"/>
        <v>0</v>
      </c>
      <c r="Q217" s="194">
        <v>0.00036</v>
      </c>
      <c r="R217" s="194">
        <f t="shared" si="32"/>
        <v>0.00108</v>
      </c>
      <c r="S217" s="194">
        <v>0</v>
      </c>
      <c r="T217" s="195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256</v>
      </c>
      <c r="AT217" s="196" t="s">
        <v>189</v>
      </c>
      <c r="AU217" s="196" t="s">
        <v>89</v>
      </c>
      <c r="AY217" s="14" t="s">
        <v>186</v>
      </c>
      <c r="BE217" s="197">
        <f t="shared" si="34"/>
        <v>0</v>
      </c>
      <c r="BF217" s="197">
        <f t="shared" si="35"/>
        <v>0</v>
      </c>
      <c r="BG217" s="197">
        <f t="shared" si="36"/>
        <v>0</v>
      </c>
      <c r="BH217" s="197">
        <f t="shared" si="37"/>
        <v>0</v>
      </c>
      <c r="BI217" s="197">
        <f t="shared" si="38"/>
        <v>0</v>
      </c>
      <c r="BJ217" s="14" t="s">
        <v>87</v>
      </c>
      <c r="BK217" s="197">
        <f t="shared" si="39"/>
        <v>0</v>
      </c>
      <c r="BL217" s="14" t="s">
        <v>256</v>
      </c>
      <c r="BM217" s="196" t="s">
        <v>559</v>
      </c>
    </row>
    <row r="218" spans="1:65" s="2" customFormat="1" ht="16.5" customHeight="1">
      <c r="A218" s="31"/>
      <c r="B218" s="32"/>
      <c r="C218" s="184" t="s">
        <v>447</v>
      </c>
      <c r="D218" s="184" t="s">
        <v>189</v>
      </c>
      <c r="E218" s="185" t="s">
        <v>561</v>
      </c>
      <c r="F218" s="186" t="s">
        <v>562</v>
      </c>
      <c r="G218" s="187" t="s">
        <v>270</v>
      </c>
      <c r="H218" s="188">
        <v>0.005</v>
      </c>
      <c r="I218" s="189"/>
      <c r="J218" s="190">
        <f t="shared" si="30"/>
        <v>0</v>
      </c>
      <c r="K218" s="191"/>
      <c r="L218" s="36"/>
      <c r="M218" s="192" t="s">
        <v>1</v>
      </c>
      <c r="N218" s="193" t="s">
        <v>44</v>
      </c>
      <c r="O218" s="68"/>
      <c r="P218" s="194">
        <f t="shared" si="31"/>
        <v>0</v>
      </c>
      <c r="Q218" s="194">
        <v>0</v>
      </c>
      <c r="R218" s="194">
        <f t="shared" si="32"/>
        <v>0</v>
      </c>
      <c r="S218" s="194">
        <v>0</v>
      </c>
      <c r="T218" s="195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256</v>
      </c>
      <c r="AT218" s="196" t="s">
        <v>189</v>
      </c>
      <c r="AU218" s="196" t="s">
        <v>89</v>
      </c>
      <c r="AY218" s="14" t="s">
        <v>186</v>
      </c>
      <c r="BE218" s="197">
        <f t="shared" si="34"/>
        <v>0</v>
      </c>
      <c r="BF218" s="197">
        <f t="shared" si="35"/>
        <v>0</v>
      </c>
      <c r="BG218" s="197">
        <f t="shared" si="36"/>
        <v>0</v>
      </c>
      <c r="BH218" s="197">
        <f t="shared" si="37"/>
        <v>0</v>
      </c>
      <c r="BI218" s="197">
        <f t="shared" si="38"/>
        <v>0</v>
      </c>
      <c r="BJ218" s="14" t="s">
        <v>87</v>
      </c>
      <c r="BK218" s="197">
        <f t="shared" si="39"/>
        <v>0</v>
      </c>
      <c r="BL218" s="14" t="s">
        <v>256</v>
      </c>
      <c r="BM218" s="196" t="s">
        <v>1278</v>
      </c>
    </row>
    <row r="219" spans="1:65" s="2" customFormat="1" ht="16.5" customHeight="1">
      <c r="A219" s="31"/>
      <c r="B219" s="32"/>
      <c r="C219" s="184" t="s">
        <v>452</v>
      </c>
      <c r="D219" s="184" t="s">
        <v>189</v>
      </c>
      <c r="E219" s="185" t="s">
        <v>565</v>
      </c>
      <c r="F219" s="186" t="s">
        <v>566</v>
      </c>
      <c r="G219" s="187" t="s">
        <v>270</v>
      </c>
      <c r="H219" s="188">
        <v>0.005</v>
      </c>
      <c r="I219" s="189"/>
      <c r="J219" s="190">
        <f t="shared" si="30"/>
        <v>0</v>
      </c>
      <c r="K219" s="191"/>
      <c r="L219" s="36"/>
      <c r="M219" s="192" t="s">
        <v>1</v>
      </c>
      <c r="N219" s="193" t="s">
        <v>44</v>
      </c>
      <c r="O219" s="68"/>
      <c r="P219" s="194">
        <f t="shared" si="31"/>
        <v>0</v>
      </c>
      <c r="Q219" s="194">
        <v>0</v>
      </c>
      <c r="R219" s="194">
        <f t="shared" si="32"/>
        <v>0</v>
      </c>
      <c r="S219" s="194">
        <v>0</v>
      </c>
      <c r="T219" s="195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256</v>
      </c>
      <c r="AT219" s="196" t="s">
        <v>189</v>
      </c>
      <c r="AU219" s="196" t="s">
        <v>89</v>
      </c>
      <c r="AY219" s="14" t="s">
        <v>186</v>
      </c>
      <c r="BE219" s="197">
        <f t="shared" si="34"/>
        <v>0</v>
      </c>
      <c r="BF219" s="197">
        <f t="shared" si="35"/>
        <v>0</v>
      </c>
      <c r="BG219" s="197">
        <f t="shared" si="36"/>
        <v>0</v>
      </c>
      <c r="BH219" s="197">
        <f t="shared" si="37"/>
        <v>0</v>
      </c>
      <c r="BI219" s="197">
        <f t="shared" si="38"/>
        <v>0</v>
      </c>
      <c r="BJ219" s="14" t="s">
        <v>87</v>
      </c>
      <c r="BK219" s="197">
        <f t="shared" si="39"/>
        <v>0</v>
      </c>
      <c r="BL219" s="14" t="s">
        <v>256</v>
      </c>
      <c r="BM219" s="196" t="s">
        <v>567</v>
      </c>
    </row>
    <row r="220" spans="1:65" s="2" customFormat="1" ht="16.5" customHeight="1">
      <c r="A220" s="31"/>
      <c r="B220" s="32"/>
      <c r="C220" s="184" t="s">
        <v>457</v>
      </c>
      <c r="D220" s="184" t="s">
        <v>189</v>
      </c>
      <c r="E220" s="185" t="s">
        <v>569</v>
      </c>
      <c r="F220" s="186" t="s">
        <v>570</v>
      </c>
      <c r="G220" s="187" t="s">
        <v>270</v>
      </c>
      <c r="H220" s="188">
        <v>0.005</v>
      </c>
      <c r="I220" s="189"/>
      <c r="J220" s="190">
        <f t="shared" si="30"/>
        <v>0</v>
      </c>
      <c r="K220" s="191"/>
      <c r="L220" s="36"/>
      <c r="M220" s="192" t="s">
        <v>1</v>
      </c>
      <c r="N220" s="193" t="s">
        <v>44</v>
      </c>
      <c r="O220" s="68"/>
      <c r="P220" s="194">
        <f t="shared" si="31"/>
        <v>0</v>
      </c>
      <c r="Q220" s="194">
        <v>0</v>
      </c>
      <c r="R220" s="194">
        <f t="shared" si="32"/>
        <v>0</v>
      </c>
      <c r="S220" s="194">
        <v>0</v>
      </c>
      <c r="T220" s="195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256</v>
      </c>
      <c r="AT220" s="196" t="s">
        <v>189</v>
      </c>
      <c r="AU220" s="196" t="s">
        <v>89</v>
      </c>
      <c r="AY220" s="14" t="s">
        <v>186</v>
      </c>
      <c r="BE220" s="197">
        <f t="shared" si="34"/>
        <v>0</v>
      </c>
      <c r="BF220" s="197">
        <f t="shared" si="35"/>
        <v>0</v>
      </c>
      <c r="BG220" s="197">
        <f t="shared" si="36"/>
        <v>0</v>
      </c>
      <c r="BH220" s="197">
        <f t="shared" si="37"/>
        <v>0</v>
      </c>
      <c r="BI220" s="197">
        <f t="shared" si="38"/>
        <v>0</v>
      </c>
      <c r="BJ220" s="14" t="s">
        <v>87</v>
      </c>
      <c r="BK220" s="197">
        <f t="shared" si="39"/>
        <v>0</v>
      </c>
      <c r="BL220" s="14" t="s">
        <v>256</v>
      </c>
      <c r="BM220" s="196" t="s">
        <v>571</v>
      </c>
    </row>
    <row r="221" spans="2:63" s="12" customFormat="1" ht="22.9" customHeight="1">
      <c r="B221" s="168"/>
      <c r="C221" s="169"/>
      <c r="D221" s="170" t="s">
        <v>78</v>
      </c>
      <c r="E221" s="182" t="s">
        <v>600</v>
      </c>
      <c r="F221" s="182" t="s">
        <v>601</v>
      </c>
      <c r="G221" s="169"/>
      <c r="H221" s="169"/>
      <c r="I221" s="172"/>
      <c r="J221" s="183">
        <f>BK221</f>
        <v>0</v>
      </c>
      <c r="K221" s="169"/>
      <c r="L221" s="174"/>
      <c r="M221" s="175"/>
      <c r="N221" s="176"/>
      <c r="O221" s="176"/>
      <c r="P221" s="177">
        <f>SUM(P222:P225)</f>
        <v>0</v>
      </c>
      <c r="Q221" s="176"/>
      <c r="R221" s="177">
        <f>SUM(R222:R225)</f>
        <v>0</v>
      </c>
      <c r="S221" s="176"/>
      <c r="T221" s="178">
        <f>SUM(T222:T225)</f>
        <v>0.128832</v>
      </c>
      <c r="AR221" s="179" t="s">
        <v>89</v>
      </c>
      <c r="AT221" s="180" t="s">
        <v>78</v>
      </c>
      <c r="AU221" s="180" t="s">
        <v>87</v>
      </c>
      <c r="AY221" s="179" t="s">
        <v>186</v>
      </c>
      <c r="BK221" s="181">
        <f>SUM(BK222:BK225)</f>
        <v>0</v>
      </c>
    </row>
    <row r="222" spans="1:65" s="2" customFormat="1" ht="16.5" customHeight="1">
      <c r="A222" s="31"/>
      <c r="B222" s="32"/>
      <c r="C222" s="184" t="s">
        <v>462</v>
      </c>
      <c r="D222" s="184" t="s">
        <v>189</v>
      </c>
      <c r="E222" s="185" t="s">
        <v>603</v>
      </c>
      <c r="F222" s="186" t="s">
        <v>604</v>
      </c>
      <c r="G222" s="187" t="s">
        <v>308</v>
      </c>
      <c r="H222" s="188">
        <v>56</v>
      </c>
      <c r="I222" s="189"/>
      <c r="J222" s="190">
        <f>ROUND(I222*H222,1)</f>
        <v>0</v>
      </c>
      <c r="K222" s="191"/>
      <c r="L222" s="36"/>
      <c r="M222" s="192" t="s">
        <v>1</v>
      </c>
      <c r="N222" s="193" t="s">
        <v>44</v>
      </c>
      <c r="O222" s="68"/>
      <c r="P222" s="194">
        <f>O222*H222</f>
        <v>0</v>
      </c>
      <c r="Q222" s="194">
        <v>0</v>
      </c>
      <c r="R222" s="194">
        <f>Q222*H222</f>
        <v>0</v>
      </c>
      <c r="S222" s="194">
        <v>0.00215</v>
      </c>
      <c r="T222" s="195">
        <f>S222*H222</f>
        <v>0.12040000000000001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256</v>
      </c>
      <c r="AT222" s="196" t="s">
        <v>189</v>
      </c>
      <c r="AU222" s="196" t="s">
        <v>89</v>
      </c>
      <c r="AY222" s="14" t="s">
        <v>186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14" t="s">
        <v>87</v>
      </c>
      <c r="BK222" s="197">
        <f>ROUND(I222*H222,1)</f>
        <v>0</v>
      </c>
      <c r="BL222" s="14" t="s">
        <v>256</v>
      </c>
      <c r="BM222" s="196" t="s">
        <v>605</v>
      </c>
    </row>
    <row r="223" spans="1:65" s="2" customFormat="1" ht="21.75" customHeight="1">
      <c r="A223" s="31"/>
      <c r="B223" s="32"/>
      <c r="C223" s="184" t="s">
        <v>466</v>
      </c>
      <c r="D223" s="184" t="s">
        <v>189</v>
      </c>
      <c r="E223" s="185" t="s">
        <v>607</v>
      </c>
      <c r="F223" s="186" t="s">
        <v>608</v>
      </c>
      <c r="G223" s="187" t="s">
        <v>192</v>
      </c>
      <c r="H223" s="188">
        <v>5</v>
      </c>
      <c r="I223" s="189"/>
      <c r="J223" s="190">
        <f>ROUND(I223*H223,1)</f>
        <v>0</v>
      </c>
      <c r="K223" s="191"/>
      <c r="L223" s="36"/>
      <c r="M223" s="192" t="s">
        <v>1</v>
      </c>
      <c r="N223" s="193" t="s">
        <v>44</v>
      </c>
      <c r="O223" s="68"/>
      <c r="P223" s="194">
        <f>O223*H223</f>
        <v>0</v>
      </c>
      <c r="Q223" s="194">
        <v>0</v>
      </c>
      <c r="R223" s="194">
        <f>Q223*H223</f>
        <v>0</v>
      </c>
      <c r="S223" s="194">
        <v>4.8E-05</v>
      </c>
      <c r="T223" s="195">
        <f>S223*H223</f>
        <v>0.00024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256</v>
      </c>
      <c r="AT223" s="196" t="s">
        <v>189</v>
      </c>
      <c r="AU223" s="196" t="s">
        <v>89</v>
      </c>
      <c r="AY223" s="14" t="s">
        <v>186</v>
      </c>
      <c r="BE223" s="197">
        <f>IF(N223="základní",J223,0)</f>
        <v>0</v>
      </c>
      <c r="BF223" s="197">
        <f>IF(N223="snížená",J223,0)</f>
        <v>0</v>
      </c>
      <c r="BG223" s="197">
        <f>IF(N223="zákl. přenesená",J223,0)</f>
        <v>0</v>
      </c>
      <c r="BH223" s="197">
        <f>IF(N223="sníž. přenesená",J223,0)</f>
        <v>0</v>
      </c>
      <c r="BI223" s="197">
        <f>IF(N223="nulová",J223,0)</f>
        <v>0</v>
      </c>
      <c r="BJ223" s="14" t="s">
        <v>87</v>
      </c>
      <c r="BK223" s="197">
        <f>ROUND(I223*H223,1)</f>
        <v>0</v>
      </c>
      <c r="BL223" s="14" t="s">
        <v>256</v>
      </c>
      <c r="BM223" s="196" t="s">
        <v>609</v>
      </c>
    </row>
    <row r="224" spans="1:65" s="2" customFormat="1" ht="24.2" customHeight="1">
      <c r="A224" s="31"/>
      <c r="B224" s="32"/>
      <c r="C224" s="184" t="s">
        <v>470</v>
      </c>
      <c r="D224" s="184" t="s">
        <v>189</v>
      </c>
      <c r="E224" s="185" t="s">
        <v>611</v>
      </c>
      <c r="F224" s="186" t="s">
        <v>612</v>
      </c>
      <c r="G224" s="187" t="s">
        <v>192</v>
      </c>
      <c r="H224" s="188">
        <v>4</v>
      </c>
      <c r="I224" s="189"/>
      <c r="J224" s="190">
        <f>ROUND(I224*H224,1)</f>
        <v>0</v>
      </c>
      <c r="K224" s="191"/>
      <c r="L224" s="36"/>
      <c r="M224" s="192" t="s">
        <v>1</v>
      </c>
      <c r="N224" s="193" t="s">
        <v>44</v>
      </c>
      <c r="O224" s="68"/>
      <c r="P224" s="194">
        <f>O224*H224</f>
        <v>0</v>
      </c>
      <c r="Q224" s="194">
        <v>0</v>
      </c>
      <c r="R224" s="194">
        <f>Q224*H224</f>
        <v>0</v>
      </c>
      <c r="S224" s="194">
        <v>4.8E-05</v>
      </c>
      <c r="T224" s="195">
        <f>S224*H224</f>
        <v>0.000192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256</v>
      </c>
      <c r="AT224" s="196" t="s">
        <v>189</v>
      </c>
      <c r="AU224" s="196" t="s">
        <v>89</v>
      </c>
      <c r="AY224" s="14" t="s">
        <v>186</v>
      </c>
      <c r="BE224" s="197">
        <f>IF(N224="základní",J224,0)</f>
        <v>0</v>
      </c>
      <c r="BF224" s="197">
        <f>IF(N224="snížená",J224,0)</f>
        <v>0</v>
      </c>
      <c r="BG224" s="197">
        <f>IF(N224="zákl. přenesená",J224,0)</f>
        <v>0</v>
      </c>
      <c r="BH224" s="197">
        <f>IF(N224="sníž. přenesená",J224,0)</f>
        <v>0</v>
      </c>
      <c r="BI224" s="197">
        <f>IF(N224="nulová",J224,0)</f>
        <v>0</v>
      </c>
      <c r="BJ224" s="14" t="s">
        <v>87</v>
      </c>
      <c r="BK224" s="197">
        <f>ROUND(I224*H224,1)</f>
        <v>0</v>
      </c>
      <c r="BL224" s="14" t="s">
        <v>256</v>
      </c>
      <c r="BM224" s="196" t="s">
        <v>613</v>
      </c>
    </row>
    <row r="225" spans="1:65" s="2" customFormat="1" ht="21.75" customHeight="1">
      <c r="A225" s="31"/>
      <c r="B225" s="32"/>
      <c r="C225" s="184" t="s">
        <v>474</v>
      </c>
      <c r="D225" s="184" t="s">
        <v>189</v>
      </c>
      <c r="E225" s="185" t="s">
        <v>615</v>
      </c>
      <c r="F225" s="186" t="s">
        <v>616</v>
      </c>
      <c r="G225" s="187" t="s">
        <v>192</v>
      </c>
      <c r="H225" s="188">
        <v>8</v>
      </c>
      <c r="I225" s="189"/>
      <c r="J225" s="190">
        <f>ROUND(I225*H225,1)</f>
        <v>0</v>
      </c>
      <c r="K225" s="191"/>
      <c r="L225" s="36"/>
      <c r="M225" s="192" t="s">
        <v>1</v>
      </c>
      <c r="N225" s="193" t="s">
        <v>44</v>
      </c>
      <c r="O225" s="68"/>
      <c r="P225" s="194">
        <f>O225*H225</f>
        <v>0</v>
      </c>
      <c r="Q225" s="194">
        <v>0</v>
      </c>
      <c r="R225" s="194">
        <f>Q225*H225</f>
        <v>0</v>
      </c>
      <c r="S225" s="194">
        <v>0.001</v>
      </c>
      <c r="T225" s="195">
        <f>S225*H225</f>
        <v>0.008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256</v>
      </c>
      <c r="AT225" s="196" t="s">
        <v>189</v>
      </c>
      <c r="AU225" s="196" t="s">
        <v>89</v>
      </c>
      <c r="AY225" s="14" t="s">
        <v>186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4" t="s">
        <v>87</v>
      </c>
      <c r="BK225" s="197">
        <f>ROUND(I225*H225,1)</f>
        <v>0</v>
      </c>
      <c r="BL225" s="14" t="s">
        <v>256</v>
      </c>
      <c r="BM225" s="196" t="s">
        <v>617</v>
      </c>
    </row>
    <row r="226" spans="2:63" s="12" customFormat="1" ht="22.9" customHeight="1">
      <c r="B226" s="168"/>
      <c r="C226" s="169"/>
      <c r="D226" s="170" t="s">
        <v>78</v>
      </c>
      <c r="E226" s="182" t="s">
        <v>897</v>
      </c>
      <c r="F226" s="182" t="s">
        <v>898</v>
      </c>
      <c r="G226" s="169"/>
      <c r="H226" s="169"/>
      <c r="I226" s="172"/>
      <c r="J226" s="183">
        <f>BK226</f>
        <v>0</v>
      </c>
      <c r="K226" s="169"/>
      <c r="L226" s="174"/>
      <c r="M226" s="175"/>
      <c r="N226" s="176"/>
      <c r="O226" s="176"/>
      <c r="P226" s="177">
        <f>SUM(P227:P231)</f>
        <v>0</v>
      </c>
      <c r="Q226" s="176"/>
      <c r="R226" s="177">
        <f>SUM(R227:R231)</f>
        <v>0.646345</v>
      </c>
      <c r="S226" s="176"/>
      <c r="T226" s="178">
        <f>SUM(T227:T231)</f>
        <v>0</v>
      </c>
      <c r="AR226" s="179" t="s">
        <v>89</v>
      </c>
      <c r="AT226" s="180" t="s">
        <v>78</v>
      </c>
      <c r="AU226" s="180" t="s">
        <v>87</v>
      </c>
      <c r="AY226" s="179" t="s">
        <v>186</v>
      </c>
      <c r="BK226" s="181">
        <f>SUM(BK227:BK231)</f>
        <v>0</v>
      </c>
    </row>
    <row r="227" spans="1:65" s="2" customFormat="1" ht="21.75" customHeight="1">
      <c r="A227" s="31"/>
      <c r="B227" s="32"/>
      <c r="C227" s="184" t="s">
        <v>479</v>
      </c>
      <c r="D227" s="184" t="s">
        <v>189</v>
      </c>
      <c r="E227" s="185" t="s">
        <v>899</v>
      </c>
      <c r="F227" s="186" t="s">
        <v>900</v>
      </c>
      <c r="G227" s="187" t="s">
        <v>197</v>
      </c>
      <c r="H227" s="188">
        <v>41.3</v>
      </c>
      <c r="I227" s="189"/>
      <c r="J227" s="190">
        <f>ROUND(I227*H227,1)</f>
        <v>0</v>
      </c>
      <c r="K227" s="191"/>
      <c r="L227" s="36"/>
      <c r="M227" s="192" t="s">
        <v>1</v>
      </c>
      <c r="N227" s="193" t="s">
        <v>44</v>
      </c>
      <c r="O227" s="68"/>
      <c r="P227" s="194">
        <f>O227*H227</f>
        <v>0</v>
      </c>
      <c r="Q227" s="194">
        <v>0.01565</v>
      </c>
      <c r="R227" s="194">
        <f>Q227*H227</f>
        <v>0.646345</v>
      </c>
      <c r="S227" s="194">
        <v>0</v>
      </c>
      <c r="T227" s="195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256</v>
      </c>
      <c r="AT227" s="196" t="s">
        <v>189</v>
      </c>
      <c r="AU227" s="196" t="s">
        <v>89</v>
      </c>
      <c r="AY227" s="14" t="s">
        <v>186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4" t="s">
        <v>87</v>
      </c>
      <c r="BK227" s="197">
        <f>ROUND(I227*H227,1)</f>
        <v>0</v>
      </c>
      <c r="BL227" s="14" t="s">
        <v>256</v>
      </c>
      <c r="BM227" s="196" t="s">
        <v>1279</v>
      </c>
    </row>
    <row r="228" spans="1:47" s="2" customFormat="1" ht="19.5">
      <c r="A228" s="31"/>
      <c r="B228" s="32"/>
      <c r="C228" s="33"/>
      <c r="D228" s="198" t="s">
        <v>206</v>
      </c>
      <c r="E228" s="33"/>
      <c r="F228" s="199" t="s">
        <v>902</v>
      </c>
      <c r="G228" s="33"/>
      <c r="H228" s="33"/>
      <c r="I228" s="200"/>
      <c r="J228" s="33"/>
      <c r="K228" s="33"/>
      <c r="L228" s="36"/>
      <c r="M228" s="201"/>
      <c r="N228" s="202"/>
      <c r="O228" s="68"/>
      <c r="P228" s="68"/>
      <c r="Q228" s="68"/>
      <c r="R228" s="68"/>
      <c r="S228" s="68"/>
      <c r="T228" s="69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4" t="s">
        <v>206</v>
      </c>
      <c r="AU228" s="14" t="s">
        <v>89</v>
      </c>
    </row>
    <row r="229" spans="1:65" s="2" customFormat="1" ht="16.5" customHeight="1">
      <c r="A229" s="31"/>
      <c r="B229" s="32"/>
      <c r="C229" s="184" t="s">
        <v>484</v>
      </c>
      <c r="D229" s="184" t="s">
        <v>189</v>
      </c>
      <c r="E229" s="185" t="s">
        <v>906</v>
      </c>
      <c r="F229" s="186" t="s">
        <v>907</v>
      </c>
      <c r="G229" s="187" t="s">
        <v>270</v>
      </c>
      <c r="H229" s="188">
        <v>0.646</v>
      </c>
      <c r="I229" s="189"/>
      <c r="J229" s="190">
        <f>ROUND(I229*H229,1)</f>
        <v>0</v>
      </c>
      <c r="K229" s="191"/>
      <c r="L229" s="36"/>
      <c r="M229" s="192" t="s">
        <v>1</v>
      </c>
      <c r="N229" s="193" t="s">
        <v>44</v>
      </c>
      <c r="O229" s="68"/>
      <c r="P229" s="194">
        <f>O229*H229</f>
        <v>0</v>
      </c>
      <c r="Q229" s="194">
        <v>0</v>
      </c>
      <c r="R229" s="194">
        <f>Q229*H229</f>
        <v>0</v>
      </c>
      <c r="S229" s="194">
        <v>0</v>
      </c>
      <c r="T229" s="195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256</v>
      </c>
      <c r="AT229" s="196" t="s">
        <v>189</v>
      </c>
      <c r="AU229" s="196" t="s">
        <v>89</v>
      </c>
      <c r="AY229" s="14" t="s">
        <v>186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4" t="s">
        <v>87</v>
      </c>
      <c r="BK229" s="197">
        <f>ROUND(I229*H229,1)</f>
        <v>0</v>
      </c>
      <c r="BL229" s="14" t="s">
        <v>256</v>
      </c>
      <c r="BM229" s="196" t="s">
        <v>1280</v>
      </c>
    </row>
    <row r="230" spans="1:65" s="2" customFormat="1" ht="16.5" customHeight="1">
      <c r="A230" s="31"/>
      <c r="B230" s="32"/>
      <c r="C230" s="184" t="s">
        <v>488</v>
      </c>
      <c r="D230" s="184" t="s">
        <v>189</v>
      </c>
      <c r="E230" s="185" t="s">
        <v>909</v>
      </c>
      <c r="F230" s="186" t="s">
        <v>910</v>
      </c>
      <c r="G230" s="187" t="s">
        <v>270</v>
      </c>
      <c r="H230" s="188">
        <v>0.646</v>
      </c>
      <c r="I230" s="189"/>
      <c r="J230" s="190">
        <f>ROUND(I230*H230,1)</f>
        <v>0</v>
      </c>
      <c r="K230" s="191"/>
      <c r="L230" s="36"/>
      <c r="M230" s="192" t="s">
        <v>1</v>
      </c>
      <c r="N230" s="193" t="s">
        <v>44</v>
      </c>
      <c r="O230" s="68"/>
      <c r="P230" s="194">
        <f>O230*H230</f>
        <v>0</v>
      </c>
      <c r="Q230" s="194">
        <v>0</v>
      </c>
      <c r="R230" s="194">
        <f>Q230*H230</f>
        <v>0</v>
      </c>
      <c r="S230" s="194">
        <v>0</v>
      </c>
      <c r="T230" s="195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256</v>
      </c>
      <c r="AT230" s="196" t="s">
        <v>189</v>
      </c>
      <c r="AU230" s="196" t="s">
        <v>89</v>
      </c>
      <c r="AY230" s="14" t="s">
        <v>186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14" t="s">
        <v>87</v>
      </c>
      <c r="BK230" s="197">
        <f>ROUND(I230*H230,1)</f>
        <v>0</v>
      </c>
      <c r="BL230" s="14" t="s">
        <v>256</v>
      </c>
      <c r="BM230" s="196" t="s">
        <v>1281</v>
      </c>
    </row>
    <row r="231" spans="1:65" s="2" customFormat="1" ht="16.5" customHeight="1">
      <c r="A231" s="31"/>
      <c r="B231" s="32"/>
      <c r="C231" s="184" t="s">
        <v>492</v>
      </c>
      <c r="D231" s="184" t="s">
        <v>189</v>
      </c>
      <c r="E231" s="185" t="s">
        <v>912</v>
      </c>
      <c r="F231" s="186" t="s">
        <v>913</v>
      </c>
      <c r="G231" s="187" t="s">
        <v>270</v>
      </c>
      <c r="H231" s="188">
        <v>0.646</v>
      </c>
      <c r="I231" s="189"/>
      <c r="J231" s="190">
        <f>ROUND(I231*H231,1)</f>
        <v>0</v>
      </c>
      <c r="K231" s="191"/>
      <c r="L231" s="36"/>
      <c r="M231" s="192" t="s">
        <v>1</v>
      </c>
      <c r="N231" s="193" t="s">
        <v>44</v>
      </c>
      <c r="O231" s="68"/>
      <c r="P231" s="194">
        <f>O231*H231</f>
        <v>0</v>
      </c>
      <c r="Q231" s="194">
        <v>0</v>
      </c>
      <c r="R231" s="194">
        <f>Q231*H231</f>
        <v>0</v>
      </c>
      <c r="S231" s="194">
        <v>0</v>
      </c>
      <c r="T231" s="195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256</v>
      </c>
      <c r="AT231" s="196" t="s">
        <v>189</v>
      </c>
      <c r="AU231" s="196" t="s">
        <v>89</v>
      </c>
      <c r="AY231" s="14" t="s">
        <v>186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4" t="s">
        <v>87</v>
      </c>
      <c r="BK231" s="197">
        <f>ROUND(I231*H231,1)</f>
        <v>0</v>
      </c>
      <c r="BL231" s="14" t="s">
        <v>256</v>
      </c>
      <c r="BM231" s="196" t="s">
        <v>1282</v>
      </c>
    </row>
    <row r="232" spans="2:63" s="12" customFormat="1" ht="22.9" customHeight="1">
      <c r="B232" s="168"/>
      <c r="C232" s="169"/>
      <c r="D232" s="170" t="s">
        <v>78</v>
      </c>
      <c r="E232" s="182" t="s">
        <v>1283</v>
      </c>
      <c r="F232" s="182" t="s">
        <v>1284</v>
      </c>
      <c r="G232" s="169"/>
      <c r="H232" s="169"/>
      <c r="I232" s="172"/>
      <c r="J232" s="183">
        <f>BK232</f>
        <v>0</v>
      </c>
      <c r="K232" s="169"/>
      <c r="L232" s="174"/>
      <c r="M232" s="175"/>
      <c r="N232" s="176"/>
      <c r="O232" s="176"/>
      <c r="P232" s="177">
        <f>SUM(P233:P238)</f>
        <v>0</v>
      </c>
      <c r="Q232" s="176"/>
      <c r="R232" s="177">
        <f>SUM(R233:R238)</f>
        <v>0.668234</v>
      </c>
      <c r="S232" s="176"/>
      <c r="T232" s="178">
        <f>SUM(T233:T238)</f>
        <v>0</v>
      </c>
      <c r="AR232" s="179" t="s">
        <v>89</v>
      </c>
      <c r="AT232" s="180" t="s">
        <v>78</v>
      </c>
      <c r="AU232" s="180" t="s">
        <v>87</v>
      </c>
      <c r="AY232" s="179" t="s">
        <v>186</v>
      </c>
      <c r="BK232" s="181">
        <f>SUM(BK233:BK238)</f>
        <v>0</v>
      </c>
    </row>
    <row r="233" spans="1:65" s="2" customFormat="1" ht="16.5" customHeight="1">
      <c r="A233" s="31"/>
      <c r="B233" s="32"/>
      <c r="C233" s="184" t="s">
        <v>496</v>
      </c>
      <c r="D233" s="184" t="s">
        <v>189</v>
      </c>
      <c r="E233" s="185" t="s">
        <v>1285</v>
      </c>
      <c r="F233" s="186" t="s">
        <v>1286</v>
      </c>
      <c r="G233" s="187" t="s">
        <v>197</v>
      </c>
      <c r="H233" s="188">
        <v>41.3</v>
      </c>
      <c r="I233" s="189"/>
      <c r="J233" s="190">
        <f>ROUND(I233*H233,1)</f>
        <v>0</v>
      </c>
      <c r="K233" s="191"/>
      <c r="L233" s="36"/>
      <c r="M233" s="192" t="s">
        <v>1</v>
      </c>
      <c r="N233" s="193" t="s">
        <v>44</v>
      </c>
      <c r="O233" s="68"/>
      <c r="P233" s="194">
        <f>O233*H233</f>
        <v>0</v>
      </c>
      <c r="Q233" s="194">
        <v>0.01608</v>
      </c>
      <c r="R233" s="194">
        <f>Q233*H233</f>
        <v>0.664104</v>
      </c>
      <c r="S233" s="194">
        <v>0</v>
      </c>
      <c r="T233" s="195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256</v>
      </c>
      <c r="AT233" s="196" t="s">
        <v>189</v>
      </c>
      <c r="AU233" s="196" t="s">
        <v>89</v>
      </c>
      <c r="AY233" s="14" t="s">
        <v>186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4" t="s">
        <v>87</v>
      </c>
      <c r="BK233" s="197">
        <f>ROUND(I233*H233,1)</f>
        <v>0</v>
      </c>
      <c r="BL233" s="14" t="s">
        <v>256</v>
      </c>
      <c r="BM233" s="196" t="s">
        <v>1287</v>
      </c>
    </row>
    <row r="234" spans="1:47" s="2" customFormat="1" ht="29.25">
      <c r="A234" s="31"/>
      <c r="B234" s="32"/>
      <c r="C234" s="33"/>
      <c r="D234" s="198" t="s">
        <v>206</v>
      </c>
      <c r="E234" s="33"/>
      <c r="F234" s="199" t="s">
        <v>1288</v>
      </c>
      <c r="G234" s="33"/>
      <c r="H234" s="33"/>
      <c r="I234" s="200"/>
      <c r="J234" s="33"/>
      <c r="K234" s="33"/>
      <c r="L234" s="36"/>
      <c r="M234" s="201"/>
      <c r="N234" s="202"/>
      <c r="O234" s="68"/>
      <c r="P234" s="68"/>
      <c r="Q234" s="68"/>
      <c r="R234" s="68"/>
      <c r="S234" s="68"/>
      <c r="T234" s="69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T234" s="14" t="s">
        <v>206</v>
      </c>
      <c r="AU234" s="14" t="s">
        <v>89</v>
      </c>
    </row>
    <row r="235" spans="1:65" s="2" customFormat="1" ht="16.5" customHeight="1">
      <c r="A235" s="31"/>
      <c r="B235" s="32"/>
      <c r="C235" s="184" t="s">
        <v>500</v>
      </c>
      <c r="D235" s="184" t="s">
        <v>189</v>
      </c>
      <c r="E235" s="185" t="s">
        <v>1289</v>
      </c>
      <c r="F235" s="186" t="s">
        <v>1290</v>
      </c>
      <c r="G235" s="187" t="s">
        <v>197</v>
      </c>
      <c r="H235" s="188">
        <v>41.3</v>
      </c>
      <c r="I235" s="189"/>
      <c r="J235" s="190">
        <f>ROUND(I235*H235,1)</f>
        <v>0</v>
      </c>
      <c r="K235" s="191"/>
      <c r="L235" s="36"/>
      <c r="M235" s="192" t="s">
        <v>1</v>
      </c>
      <c r="N235" s="193" t="s">
        <v>44</v>
      </c>
      <c r="O235" s="68"/>
      <c r="P235" s="194">
        <f>O235*H235</f>
        <v>0</v>
      </c>
      <c r="Q235" s="194">
        <v>0.0001</v>
      </c>
      <c r="R235" s="194">
        <f>Q235*H235</f>
        <v>0.00413</v>
      </c>
      <c r="S235" s="194">
        <v>0</v>
      </c>
      <c r="T235" s="195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256</v>
      </c>
      <c r="AT235" s="196" t="s">
        <v>189</v>
      </c>
      <c r="AU235" s="196" t="s">
        <v>89</v>
      </c>
      <c r="AY235" s="14" t="s">
        <v>186</v>
      </c>
      <c r="BE235" s="197">
        <f>IF(N235="základní",J235,0)</f>
        <v>0</v>
      </c>
      <c r="BF235" s="197">
        <f>IF(N235="snížená",J235,0)</f>
        <v>0</v>
      </c>
      <c r="BG235" s="197">
        <f>IF(N235="zákl. přenesená",J235,0)</f>
        <v>0</v>
      </c>
      <c r="BH235" s="197">
        <f>IF(N235="sníž. přenesená",J235,0)</f>
        <v>0</v>
      </c>
      <c r="BI235" s="197">
        <f>IF(N235="nulová",J235,0)</f>
        <v>0</v>
      </c>
      <c r="BJ235" s="14" t="s">
        <v>87</v>
      </c>
      <c r="BK235" s="197">
        <f>ROUND(I235*H235,1)</f>
        <v>0</v>
      </c>
      <c r="BL235" s="14" t="s">
        <v>256</v>
      </c>
      <c r="BM235" s="196" t="s">
        <v>1291</v>
      </c>
    </row>
    <row r="236" spans="1:65" s="2" customFormat="1" ht="16.5" customHeight="1">
      <c r="A236" s="31"/>
      <c r="B236" s="32"/>
      <c r="C236" s="184" t="s">
        <v>506</v>
      </c>
      <c r="D236" s="184" t="s">
        <v>189</v>
      </c>
      <c r="E236" s="185" t="s">
        <v>1292</v>
      </c>
      <c r="F236" s="186" t="s">
        <v>1293</v>
      </c>
      <c r="G236" s="187" t="s">
        <v>270</v>
      </c>
      <c r="H236" s="188">
        <v>0.668</v>
      </c>
      <c r="I236" s="189"/>
      <c r="J236" s="190">
        <f>ROUND(I236*H236,1)</f>
        <v>0</v>
      </c>
      <c r="K236" s="191"/>
      <c r="L236" s="36"/>
      <c r="M236" s="192" t="s">
        <v>1</v>
      </c>
      <c r="N236" s="193" t="s">
        <v>44</v>
      </c>
      <c r="O236" s="68"/>
      <c r="P236" s="194">
        <f>O236*H236</f>
        <v>0</v>
      </c>
      <c r="Q236" s="194">
        <v>0</v>
      </c>
      <c r="R236" s="194">
        <f>Q236*H236</f>
        <v>0</v>
      </c>
      <c r="S236" s="194">
        <v>0</v>
      </c>
      <c r="T236" s="195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256</v>
      </c>
      <c r="AT236" s="196" t="s">
        <v>189</v>
      </c>
      <c r="AU236" s="196" t="s">
        <v>89</v>
      </c>
      <c r="AY236" s="14" t="s">
        <v>186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4" t="s">
        <v>87</v>
      </c>
      <c r="BK236" s="197">
        <f>ROUND(I236*H236,1)</f>
        <v>0</v>
      </c>
      <c r="BL236" s="14" t="s">
        <v>256</v>
      </c>
      <c r="BM236" s="196" t="s">
        <v>1294</v>
      </c>
    </row>
    <row r="237" spans="1:65" s="2" customFormat="1" ht="16.5" customHeight="1">
      <c r="A237" s="31"/>
      <c r="B237" s="32"/>
      <c r="C237" s="184" t="s">
        <v>510</v>
      </c>
      <c r="D237" s="184" t="s">
        <v>189</v>
      </c>
      <c r="E237" s="185" t="s">
        <v>1295</v>
      </c>
      <c r="F237" s="186" t="s">
        <v>1296</v>
      </c>
      <c r="G237" s="187" t="s">
        <v>270</v>
      </c>
      <c r="H237" s="188">
        <v>0.668</v>
      </c>
      <c r="I237" s="189"/>
      <c r="J237" s="190">
        <f>ROUND(I237*H237,1)</f>
        <v>0</v>
      </c>
      <c r="K237" s="191"/>
      <c r="L237" s="36"/>
      <c r="M237" s="192" t="s">
        <v>1</v>
      </c>
      <c r="N237" s="193" t="s">
        <v>44</v>
      </c>
      <c r="O237" s="68"/>
      <c r="P237" s="194">
        <f>O237*H237</f>
        <v>0</v>
      </c>
      <c r="Q237" s="194">
        <v>0</v>
      </c>
      <c r="R237" s="194">
        <f>Q237*H237</f>
        <v>0</v>
      </c>
      <c r="S237" s="194">
        <v>0</v>
      </c>
      <c r="T237" s="195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256</v>
      </c>
      <c r="AT237" s="196" t="s">
        <v>189</v>
      </c>
      <c r="AU237" s="196" t="s">
        <v>89</v>
      </c>
      <c r="AY237" s="14" t="s">
        <v>186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14" t="s">
        <v>87</v>
      </c>
      <c r="BK237" s="197">
        <f>ROUND(I237*H237,1)</f>
        <v>0</v>
      </c>
      <c r="BL237" s="14" t="s">
        <v>256</v>
      </c>
      <c r="BM237" s="196" t="s">
        <v>1297</v>
      </c>
    </row>
    <row r="238" spans="1:65" s="2" customFormat="1" ht="16.5" customHeight="1">
      <c r="A238" s="31"/>
      <c r="B238" s="32"/>
      <c r="C238" s="184" t="s">
        <v>514</v>
      </c>
      <c r="D238" s="184" t="s">
        <v>189</v>
      </c>
      <c r="E238" s="185" t="s">
        <v>1298</v>
      </c>
      <c r="F238" s="186" t="s">
        <v>1299</v>
      </c>
      <c r="G238" s="187" t="s">
        <v>270</v>
      </c>
      <c r="H238" s="188">
        <v>0.668</v>
      </c>
      <c r="I238" s="189"/>
      <c r="J238" s="190">
        <f>ROUND(I238*H238,1)</f>
        <v>0</v>
      </c>
      <c r="K238" s="191"/>
      <c r="L238" s="36"/>
      <c r="M238" s="192" t="s">
        <v>1</v>
      </c>
      <c r="N238" s="193" t="s">
        <v>44</v>
      </c>
      <c r="O238" s="68"/>
      <c r="P238" s="194">
        <f>O238*H238</f>
        <v>0</v>
      </c>
      <c r="Q238" s="194">
        <v>0</v>
      </c>
      <c r="R238" s="194">
        <f>Q238*H238</f>
        <v>0</v>
      </c>
      <c r="S238" s="194">
        <v>0</v>
      </c>
      <c r="T238" s="195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256</v>
      </c>
      <c r="AT238" s="196" t="s">
        <v>189</v>
      </c>
      <c r="AU238" s="196" t="s">
        <v>89</v>
      </c>
      <c r="AY238" s="14" t="s">
        <v>186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4" t="s">
        <v>87</v>
      </c>
      <c r="BK238" s="197">
        <f>ROUND(I238*H238,1)</f>
        <v>0</v>
      </c>
      <c r="BL238" s="14" t="s">
        <v>256</v>
      </c>
      <c r="BM238" s="196" t="s">
        <v>1300</v>
      </c>
    </row>
    <row r="239" spans="2:63" s="12" customFormat="1" ht="22.9" customHeight="1">
      <c r="B239" s="168"/>
      <c r="C239" s="169"/>
      <c r="D239" s="170" t="s">
        <v>78</v>
      </c>
      <c r="E239" s="182" t="s">
        <v>627</v>
      </c>
      <c r="F239" s="182" t="s">
        <v>628</v>
      </c>
      <c r="G239" s="169"/>
      <c r="H239" s="169"/>
      <c r="I239" s="172"/>
      <c r="J239" s="183">
        <f>BK239</f>
        <v>0</v>
      </c>
      <c r="K239" s="169"/>
      <c r="L239" s="174"/>
      <c r="M239" s="175"/>
      <c r="N239" s="176"/>
      <c r="O239" s="176"/>
      <c r="P239" s="177">
        <f>SUM(P240:P243)</f>
        <v>0</v>
      </c>
      <c r="Q239" s="176"/>
      <c r="R239" s="177">
        <f>SUM(R240:R243)</f>
        <v>0</v>
      </c>
      <c r="S239" s="176"/>
      <c r="T239" s="178">
        <f>SUM(T240:T243)</f>
        <v>0.0276</v>
      </c>
      <c r="AR239" s="179" t="s">
        <v>89</v>
      </c>
      <c r="AT239" s="180" t="s">
        <v>78</v>
      </c>
      <c r="AU239" s="180" t="s">
        <v>87</v>
      </c>
      <c r="AY239" s="179" t="s">
        <v>186</v>
      </c>
      <c r="BK239" s="181">
        <f>SUM(BK240:BK243)</f>
        <v>0</v>
      </c>
    </row>
    <row r="240" spans="1:65" s="2" customFormat="1" ht="16.5" customHeight="1">
      <c r="A240" s="31"/>
      <c r="B240" s="32"/>
      <c r="C240" s="184" t="s">
        <v>518</v>
      </c>
      <c r="D240" s="184" t="s">
        <v>189</v>
      </c>
      <c r="E240" s="185" t="s">
        <v>630</v>
      </c>
      <c r="F240" s="186" t="s">
        <v>631</v>
      </c>
      <c r="G240" s="187" t="s">
        <v>192</v>
      </c>
      <c r="H240" s="188">
        <v>1</v>
      </c>
      <c r="I240" s="189"/>
      <c r="J240" s="190">
        <f>ROUND(I240*H240,1)</f>
        <v>0</v>
      </c>
      <c r="K240" s="191"/>
      <c r="L240" s="36"/>
      <c r="M240" s="192" t="s">
        <v>1</v>
      </c>
      <c r="N240" s="193" t="s">
        <v>44</v>
      </c>
      <c r="O240" s="68"/>
      <c r="P240" s="194">
        <f>O240*H240</f>
        <v>0</v>
      </c>
      <c r="Q240" s="194">
        <v>0</v>
      </c>
      <c r="R240" s="194">
        <f>Q240*H240</f>
        <v>0</v>
      </c>
      <c r="S240" s="194">
        <v>0.0018</v>
      </c>
      <c r="T240" s="195">
        <f>S240*H240</f>
        <v>0.0018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256</v>
      </c>
      <c r="AT240" s="196" t="s">
        <v>189</v>
      </c>
      <c r="AU240" s="196" t="s">
        <v>89</v>
      </c>
      <c r="AY240" s="14" t="s">
        <v>186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4" t="s">
        <v>87</v>
      </c>
      <c r="BK240" s="197">
        <f>ROUND(I240*H240,1)</f>
        <v>0</v>
      </c>
      <c r="BL240" s="14" t="s">
        <v>256</v>
      </c>
      <c r="BM240" s="196" t="s">
        <v>632</v>
      </c>
    </row>
    <row r="241" spans="1:65" s="2" customFormat="1" ht="16.5" customHeight="1">
      <c r="A241" s="31"/>
      <c r="B241" s="32"/>
      <c r="C241" s="184" t="s">
        <v>522</v>
      </c>
      <c r="D241" s="184" t="s">
        <v>189</v>
      </c>
      <c r="E241" s="185" t="s">
        <v>634</v>
      </c>
      <c r="F241" s="186" t="s">
        <v>635</v>
      </c>
      <c r="G241" s="187" t="s">
        <v>192</v>
      </c>
      <c r="H241" s="188">
        <v>1</v>
      </c>
      <c r="I241" s="189"/>
      <c r="J241" s="190">
        <f>ROUND(I241*H241,1)</f>
        <v>0</v>
      </c>
      <c r="K241" s="191"/>
      <c r="L241" s="36"/>
      <c r="M241" s="192" t="s">
        <v>1</v>
      </c>
      <c r="N241" s="193" t="s">
        <v>44</v>
      </c>
      <c r="O241" s="68"/>
      <c r="P241" s="194">
        <f>O241*H241</f>
        <v>0</v>
      </c>
      <c r="Q241" s="194">
        <v>0</v>
      </c>
      <c r="R241" s="194">
        <f>Q241*H241</f>
        <v>0</v>
      </c>
      <c r="S241" s="194">
        <v>0.024</v>
      </c>
      <c r="T241" s="195">
        <f>S241*H241</f>
        <v>0.024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256</v>
      </c>
      <c r="AT241" s="196" t="s">
        <v>189</v>
      </c>
      <c r="AU241" s="196" t="s">
        <v>89</v>
      </c>
      <c r="AY241" s="14" t="s">
        <v>186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14" t="s">
        <v>87</v>
      </c>
      <c r="BK241" s="197">
        <f>ROUND(I241*H241,1)</f>
        <v>0</v>
      </c>
      <c r="BL241" s="14" t="s">
        <v>256</v>
      </c>
      <c r="BM241" s="196" t="s">
        <v>636</v>
      </c>
    </row>
    <row r="242" spans="1:65" s="2" customFormat="1" ht="24.2" customHeight="1">
      <c r="A242" s="31"/>
      <c r="B242" s="32"/>
      <c r="C242" s="184" t="s">
        <v>526</v>
      </c>
      <c r="D242" s="184" t="s">
        <v>189</v>
      </c>
      <c r="E242" s="185" t="s">
        <v>638</v>
      </c>
      <c r="F242" s="186" t="s">
        <v>1301</v>
      </c>
      <c r="G242" s="187" t="s">
        <v>624</v>
      </c>
      <c r="H242" s="188">
        <v>1</v>
      </c>
      <c r="I242" s="189"/>
      <c r="J242" s="190">
        <f>ROUND(I242*H242,1)</f>
        <v>0</v>
      </c>
      <c r="K242" s="191"/>
      <c r="L242" s="36"/>
      <c r="M242" s="192" t="s">
        <v>1</v>
      </c>
      <c r="N242" s="193" t="s">
        <v>44</v>
      </c>
      <c r="O242" s="68"/>
      <c r="P242" s="194">
        <f>O242*H242</f>
        <v>0</v>
      </c>
      <c r="Q242" s="194">
        <v>0</v>
      </c>
      <c r="R242" s="194">
        <f>Q242*H242</f>
        <v>0</v>
      </c>
      <c r="S242" s="194">
        <v>0.0018</v>
      </c>
      <c r="T242" s="195">
        <f>S242*H242</f>
        <v>0.0018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256</v>
      </c>
      <c r="AT242" s="196" t="s">
        <v>189</v>
      </c>
      <c r="AU242" s="196" t="s">
        <v>89</v>
      </c>
      <c r="AY242" s="14" t="s">
        <v>186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14" t="s">
        <v>87</v>
      </c>
      <c r="BK242" s="197">
        <f>ROUND(I242*H242,1)</f>
        <v>0</v>
      </c>
      <c r="BL242" s="14" t="s">
        <v>256</v>
      </c>
      <c r="BM242" s="196" t="s">
        <v>640</v>
      </c>
    </row>
    <row r="243" spans="1:47" s="2" customFormat="1" ht="29.25">
      <c r="A243" s="31"/>
      <c r="B243" s="32"/>
      <c r="C243" s="33"/>
      <c r="D243" s="198" t="s">
        <v>206</v>
      </c>
      <c r="E243" s="33"/>
      <c r="F243" s="199" t="s">
        <v>1302</v>
      </c>
      <c r="G243" s="33"/>
      <c r="H243" s="33"/>
      <c r="I243" s="200"/>
      <c r="J243" s="33"/>
      <c r="K243" s="33"/>
      <c r="L243" s="36"/>
      <c r="M243" s="201"/>
      <c r="N243" s="202"/>
      <c r="O243" s="68"/>
      <c r="P243" s="68"/>
      <c r="Q243" s="68"/>
      <c r="R243" s="68"/>
      <c r="S243" s="68"/>
      <c r="T243" s="69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T243" s="14" t="s">
        <v>206</v>
      </c>
      <c r="AU243" s="14" t="s">
        <v>89</v>
      </c>
    </row>
    <row r="244" spans="2:63" s="12" customFormat="1" ht="22.9" customHeight="1">
      <c r="B244" s="168"/>
      <c r="C244" s="169"/>
      <c r="D244" s="170" t="s">
        <v>78</v>
      </c>
      <c r="E244" s="182" t="s">
        <v>1117</v>
      </c>
      <c r="F244" s="182" t="s">
        <v>1118</v>
      </c>
      <c r="G244" s="169"/>
      <c r="H244" s="169"/>
      <c r="I244" s="172"/>
      <c r="J244" s="183">
        <f>BK244</f>
        <v>0</v>
      </c>
      <c r="K244" s="169"/>
      <c r="L244" s="174"/>
      <c r="M244" s="175"/>
      <c r="N244" s="176"/>
      <c r="O244" s="176"/>
      <c r="P244" s="177">
        <f>SUM(P245:P246)</f>
        <v>0</v>
      </c>
      <c r="Q244" s="176"/>
      <c r="R244" s="177">
        <f>SUM(R245:R246)</f>
        <v>0</v>
      </c>
      <c r="S244" s="176"/>
      <c r="T244" s="178">
        <f>SUM(T245:T246)</f>
        <v>0.826</v>
      </c>
      <c r="AR244" s="179" t="s">
        <v>89</v>
      </c>
      <c r="AT244" s="180" t="s">
        <v>78</v>
      </c>
      <c r="AU244" s="180" t="s">
        <v>87</v>
      </c>
      <c r="AY244" s="179" t="s">
        <v>186</v>
      </c>
      <c r="BK244" s="181">
        <f>SUM(BK245:BK246)</f>
        <v>0</v>
      </c>
    </row>
    <row r="245" spans="1:65" s="2" customFormat="1" ht="16.5" customHeight="1">
      <c r="A245" s="31"/>
      <c r="B245" s="32"/>
      <c r="C245" s="184" t="s">
        <v>530</v>
      </c>
      <c r="D245" s="184" t="s">
        <v>189</v>
      </c>
      <c r="E245" s="185" t="s">
        <v>1119</v>
      </c>
      <c r="F245" s="186" t="s">
        <v>1120</v>
      </c>
      <c r="G245" s="187" t="s">
        <v>197</v>
      </c>
      <c r="H245" s="188">
        <v>41.3</v>
      </c>
      <c r="I245" s="189"/>
      <c r="J245" s="190">
        <f>ROUND(I245*H245,1)</f>
        <v>0</v>
      </c>
      <c r="K245" s="191"/>
      <c r="L245" s="36"/>
      <c r="M245" s="192" t="s">
        <v>1</v>
      </c>
      <c r="N245" s="193" t="s">
        <v>44</v>
      </c>
      <c r="O245" s="68"/>
      <c r="P245" s="194">
        <f>O245*H245</f>
        <v>0</v>
      </c>
      <c r="Q245" s="194">
        <v>0</v>
      </c>
      <c r="R245" s="194">
        <f>Q245*H245</f>
        <v>0</v>
      </c>
      <c r="S245" s="194">
        <v>0.02</v>
      </c>
      <c r="T245" s="195">
        <f>S245*H245</f>
        <v>0.826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6" t="s">
        <v>256</v>
      </c>
      <c r="AT245" s="196" t="s">
        <v>189</v>
      </c>
      <c r="AU245" s="196" t="s">
        <v>89</v>
      </c>
      <c r="AY245" s="14" t="s">
        <v>186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14" t="s">
        <v>87</v>
      </c>
      <c r="BK245" s="197">
        <f>ROUND(I245*H245,1)</f>
        <v>0</v>
      </c>
      <c r="BL245" s="14" t="s">
        <v>256</v>
      </c>
      <c r="BM245" s="196" t="s">
        <v>1121</v>
      </c>
    </row>
    <row r="246" spans="1:47" s="2" customFormat="1" ht="19.5">
      <c r="A246" s="31"/>
      <c r="B246" s="32"/>
      <c r="C246" s="33"/>
      <c r="D246" s="198" t="s">
        <v>206</v>
      </c>
      <c r="E246" s="33"/>
      <c r="F246" s="199" t="s">
        <v>1303</v>
      </c>
      <c r="G246" s="33"/>
      <c r="H246" s="33"/>
      <c r="I246" s="200"/>
      <c r="J246" s="33"/>
      <c r="K246" s="33"/>
      <c r="L246" s="36"/>
      <c r="M246" s="201"/>
      <c r="N246" s="202"/>
      <c r="O246" s="68"/>
      <c r="P246" s="68"/>
      <c r="Q246" s="68"/>
      <c r="R246" s="68"/>
      <c r="S246" s="68"/>
      <c r="T246" s="69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T246" s="14" t="s">
        <v>206</v>
      </c>
      <c r="AU246" s="14" t="s">
        <v>89</v>
      </c>
    </row>
    <row r="247" spans="2:63" s="12" customFormat="1" ht="22.9" customHeight="1">
      <c r="B247" s="168"/>
      <c r="C247" s="169"/>
      <c r="D247" s="170" t="s">
        <v>78</v>
      </c>
      <c r="E247" s="182" t="s">
        <v>654</v>
      </c>
      <c r="F247" s="182" t="s">
        <v>655</v>
      </c>
      <c r="G247" s="169"/>
      <c r="H247" s="169"/>
      <c r="I247" s="172"/>
      <c r="J247" s="183">
        <f>BK247</f>
        <v>0</v>
      </c>
      <c r="K247" s="169"/>
      <c r="L247" s="174"/>
      <c r="M247" s="175"/>
      <c r="N247" s="176"/>
      <c r="O247" s="176"/>
      <c r="P247" s="177">
        <f>SUM(P248:P262)</f>
        <v>0</v>
      </c>
      <c r="Q247" s="176"/>
      <c r="R247" s="177">
        <f>SUM(R248:R262)</f>
        <v>0.49190759999999994</v>
      </c>
      <c r="S247" s="176"/>
      <c r="T247" s="178">
        <f>SUM(T248:T262)</f>
        <v>0.13137</v>
      </c>
      <c r="AR247" s="179" t="s">
        <v>89</v>
      </c>
      <c r="AT247" s="180" t="s">
        <v>78</v>
      </c>
      <c r="AU247" s="180" t="s">
        <v>87</v>
      </c>
      <c r="AY247" s="179" t="s">
        <v>186</v>
      </c>
      <c r="BK247" s="181">
        <f>SUM(BK248:BK262)</f>
        <v>0</v>
      </c>
    </row>
    <row r="248" spans="1:65" s="2" customFormat="1" ht="16.5" customHeight="1">
      <c r="A248" s="31"/>
      <c r="B248" s="32"/>
      <c r="C248" s="184" t="s">
        <v>534</v>
      </c>
      <c r="D248" s="184" t="s">
        <v>189</v>
      </c>
      <c r="E248" s="185" t="s">
        <v>657</v>
      </c>
      <c r="F248" s="186" t="s">
        <v>658</v>
      </c>
      <c r="G248" s="187" t="s">
        <v>197</v>
      </c>
      <c r="H248" s="188">
        <v>41.3</v>
      </c>
      <c r="I248" s="189"/>
      <c r="J248" s="190">
        <f>ROUND(I248*H248,1)</f>
        <v>0</v>
      </c>
      <c r="K248" s="191"/>
      <c r="L248" s="36"/>
      <c r="M248" s="192" t="s">
        <v>1</v>
      </c>
      <c r="N248" s="193" t="s">
        <v>44</v>
      </c>
      <c r="O248" s="68"/>
      <c r="P248" s="194">
        <f>O248*H248</f>
        <v>0</v>
      </c>
      <c r="Q248" s="194">
        <v>0</v>
      </c>
      <c r="R248" s="194">
        <f>Q248*H248</f>
        <v>0</v>
      </c>
      <c r="S248" s="194">
        <v>0</v>
      </c>
      <c r="T248" s="195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6" t="s">
        <v>256</v>
      </c>
      <c r="AT248" s="196" t="s">
        <v>189</v>
      </c>
      <c r="AU248" s="196" t="s">
        <v>89</v>
      </c>
      <c r="AY248" s="14" t="s">
        <v>186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14" t="s">
        <v>87</v>
      </c>
      <c r="BK248" s="197">
        <f>ROUND(I248*H248,1)</f>
        <v>0</v>
      </c>
      <c r="BL248" s="14" t="s">
        <v>256</v>
      </c>
      <c r="BM248" s="196" t="s">
        <v>1304</v>
      </c>
    </row>
    <row r="249" spans="1:65" s="2" customFormat="1" ht="16.5" customHeight="1">
      <c r="A249" s="31"/>
      <c r="B249" s="32"/>
      <c r="C249" s="184" t="s">
        <v>540</v>
      </c>
      <c r="D249" s="184" t="s">
        <v>189</v>
      </c>
      <c r="E249" s="185" t="s">
        <v>661</v>
      </c>
      <c r="F249" s="186" t="s">
        <v>662</v>
      </c>
      <c r="G249" s="187" t="s">
        <v>197</v>
      </c>
      <c r="H249" s="188">
        <v>41.3</v>
      </c>
      <c r="I249" s="189"/>
      <c r="J249" s="190">
        <f>ROUND(I249*H249,1)</f>
        <v>0</v>
      </c>
      <c r="K249" s="191"/>
      <c r="L249" s="36"/>
      <c r="M249" s="192" t="s">
        <v>1</v>
      </c>
      <c r="N249" s="193" t="s">
        <v>44</v>
      </c>
      <c r="O249" s="68"/>
      <c r="P249" s="194">
        <f>O249*H249</f>
        <v>0</v>
      </c>
      <c r="Q249" s="194">
        <v>3E-05</v>
      </c>
      <c r="R249" s="194">
        <f>Q249*H249</f>
        <v>0.0012389999999999999</v>
      </c>
      <c r="S249" s="194">
        <v>0</v>
      </c>
      <c r="T249" s="19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6" t="s">
        <v>256</v>
      </c>
      <c r="AT249" s="196" t="s">
        <v>189</v>
      </c>
      <c r="AU249" s="196" t="s">
        <v>89</v>
      </c>
      <c r="AY249" s="14" t="s">
        <v>186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4" t="s">
        <v>87</v>
      </c>
      <c r="BK249" s="197">
        <f>ROUND(I249*H249,1)</f>
        <v>0</v>
      </c>
      <c r="BL249" s="14" t="s">
        <v>256</v>
      </c>
      <c r="BM249" s="196" t="s">
        <v>1305</v>
      </c>
    </row>
    <row r="250" spans="1:65" s="2" customFormat="1" ht="16.5" customHeight="1">
      <c r="A250" s="31"/>
      <c r="B250" s="32"/>
      <c r="C250" s="184" t="s">
        <v>544</v>
      </c>
      <c r="D250" s="184" t="s">
        <v>189</v>
      </c>
      <c r="E250" s="185" t="s">
        <v>670</v>
      </c>
      <c r="F250" s="186" t="s">
        <v>671</v>
      </c>
      <c r="G250" s="187" t="s">
        <v>197</v>
      </c>
      <c r="H250" s="188">
        <v>41.3</v>
      </c>
      <c r="I250" s="189"/>
      <c r="J250" s="190">
        <f>ROUND(I250*H250,1)</f>
        <v>0</v>
      </c>
      <c r="K250" s="191"/>
      <c r="L250" s="36"/>
      <c r="M250" s="192" t="s">
        <v>1</v>
      </c>
      <c r="N250" s="193" t="s">
        <v>44</v>
      </c>
      <c r="O250" s="68"/>
      <c r="P250" s="194">
        <f>O250*H250</f>
        <v>0</v>
      </c>
      <c r="Q250" s="194">
        <v>0.0075</v>
      </c>
      <c r="R250" s="194">
        <f>Q250*H250</f>
        <v>0.30974999999999997</v>
      </c>
      <c r="S250" s="194">
        <v>0</v>
      </c>
      <c r="T250" s="195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6" t="s">
        <v>256</v>
      </c>
      <c r="AT250" s="196" t="s">
        <v>189</v>
      </c>
      <c r="AU250" s="196" t="s">
        <v>89</v>
      </c>
      <c r="AY250" s="14" t="s">
        <v>186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14" t="s">
        <v>87</v>
      </c>
      <c r="BK250" s="197">
        <f>ROUND(I250*H250,1)</f>
        <v>0</v>
      </c>
      <c r="BL250" s="14" t="s">
        <v>256</v>
      </c>
      <c r="BM250" s="196" t="s">
        <v>1306</v>
      </c>
    </row>
    <row r="251" spans="1:65" s="2" customFormat="1" ht="16.5" customHeight="1">
      <c r="A251" s="31"/>
      <c r="B251" s="32"/>
      <c r="C251" s="184" t="s">
        <v>548</v>
      </c>
      <c r="D251" s="184" t="s">
        <v>189</v>
      </c>
      <c r="E251" s="185" t="s">
        <v>674</v>
      </c>
      <c r="F251" s="186" t="s">
        <v>675</v>
      </c>
      <c r="G251" s="187" t="s">
        <v>197</v>
      </c>
      <c r="H251" s="188">
        <v>41.3</v>
      </c>
      <c r="I251" s="189"/>
      <c r="J251" s="190">
        <f>ROUND(I251*H251,1)</f>
        <v>0</v>
      </c>
      <c r="K251" s="191"/>
      <c r="L251" s="36"/>
      <c r="M251" s="192" t="s">
        <v>1</v>
      </c>
      <c r="N251" s="193" t="s">
        <v>44</v>
      </c>
      <c r="O251" s="68"/>
      <c r="P251" s="194">
        <f>O251*H251</f>
        <v>0</v>
      </c>
      <c r="Q251" s="194">
        <v>0</v>
      </c>
      <c r="R251" s="194">
        <f>Q251*H251</f>
        <v>0</v>
      </c>
      <c r="S251" s="194">
        <v>0.003</v>
      </c>
      <c r="T251" s="195">
        <f>S251*H251</f>
        <v>0.1239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6" t="s">
        <v>256</v>
      </c>
      <c r="AT251" s="196" t="s">
        <v>189</v>
      </c>
      <c r="AU251" s="196" t="s">
        <v>89</v>
      </c>
      <c r="AY251" s="14" t="s">
        <v>186</v>
      </c>
      <c r="BE251" s="197">
        <f>IF(N251="základní",J251,0)</f>
        <v>0</v>
      </c>
      <c r="BF251" s="197">
        <f>IF(N251="snížená",J251,0)</f>
        <v>0</v>
      </c>
      <c r="BG251" s="197">
        <f>IF(N251="zákl. přenesená",J251,0)</f>
        <v>0</v>
      </c>
      <c r="BH251" s="197">
        <f>IF(N251="sníž. přenesená",J251,0)</f>
        <v>0</v>
      </c>
      <c r="BI251" s="197">
        <f>IF(N251="nulová",J251,0)</f>
        <v>0</v>
      </c>
      <c r="BJ251" s="14" t="s">
        <v>87</v>
      </c>
      <c r="BK251" s="197">
        <f>ROUND(I251*H251,1)</f>
        <v>0</v>
      </c>
      <c r="BL251" s="14" t="s">
        <v>256</v>
      </c>
      <c r="BM251" s="196" t="s">
        <v>676</v>
      </c>
    </row>
    <row r="252" spans="1:47" s="2" customFormat="1" ht="19.5">
      <c r="A252" s="31"/>
      <c r="B252" s="32"/>
      <c r="C252" s="33"/>
      <c r="D252" s="198" t="s">
        <v>206</v>
      </c>
      <c r="E252" s="33"/>
      <c r="F252" s="199" t="s">
        <v>1307</v>
      </c>
      <c r="G252" s="33"/>
      <c r="H252" s="33"/>
      <c r="I252" s="200"/>
      <c r="J252" s="33"/>
      <c r="K252" s="33"/>
      <c r="L252" s="36"/>
      <c r="M252" s="201"/>
      <c r="N252" s="202"/>
      <c r="O252" s="68"/>
      <c r="P252" s="68"/>
      <c r="Q252" s="68"/>
      <c r="R252" s="68"/>
      <c r="S252" s="68"/>
      <c r="T252" s="69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T252" s="14" t="s">
        <v>206</v>
      </c>
      <c r="AU252" s="14" t="s">
        <v>89</v>
      </c>
    </row>
    <row r="253" spans="1:65" s="2" customFormat="1" ht="16.5" customHeight="1">
      <c r="A253" s="31"/>
      <c r="B253" s="32"/>
      <c r="C253" s="184" t="s">
        <v>552</v>
      </c>
      <c r="D253" s="184" t="s">
        <v>189</v>
      </c>
      <c r="E253" s="185" t="s">
        <v>679</v>
      </c>
      <c r="F253" s="186" t="s">
        <v>680</v>
      </c>
      <c r="G253" s="187" t="s">
        <v>197</v>
      </c>
      <c r="H253" s="188">
        <v>41.3</v>
      </c>
      <c r="I253" s="189"/>
      <c r="J253" s="190">
        <f aca="true" t="shared" si="40" ref="J253:J262">ROUND(I253*H253,1)</f>
        <v>0</v>
      </c>
      <c r="K253" s="191"/>
      <c r="L253" s="36"/>
      <c r="M253" s="192" t="s">
        <v>1</v>
      </c>
      <c r="N253" s="193" t="s">
        <v>44</v>
      </c>
      <c r="O253" s="68"/>
      <c r="P253" s="194">
        <f aca="true" t="shared" si="41" ref="P253:P262">O253*H253</f>
        <v>0</v>
      </c>
      <c r="Q253" s="194">
        <v>0.0007</v>
      </c>
      <c r="R253" s="194">
        <f aca="true" t="shared" si="42" ref="R253:R262">Q253*H253</f>
        <v>0.028909999999999998</v>
      </c>
      <c r="S253" s="194">
        <v>0</v>
      </c>
      <c r="T253" s="195">
        <f aca="true" t="shared" si="43" ref="T253:T262"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6" t="s">
        <v>256</v>
      </c>
      <c r="AT253" s="196" t="s">
        <v>189</v>
      </c>
      <c r="AU253" s="196" t="s">
        <v>89</v>
      </c>
      <c r="AY253" s="14" t="s">
        <v>186</v>
      </c>
      <c r="BE253" s="197">
        <f aca="true" t="shared" si="44" ref="BE253:BE262">IF(N253="základní",J253,0)</f>
        <v>0</v>
      </c>
      <c r="BF253" s="197">
        <f aca="true" t="shared" si="45" ref="BF253:BF262">IF(N253="snížená",J253,0)</f>
        <v>0</v>
      </c>
      <c r="BG253" s="197">
        <f aca="true" t="shared" si="46" ref="BG253:BG262">IF(N253="zákl. přenesená",J253,0)</f>
        <v>0</v>
      </c>
      <c r="BH253" s="197">
        <f aca="true" t="shared" si="47" ref="BH253:BH262">IF(N253="sníž. přenesená",J253,0)</f>
        <v>0</v>
      </c>
      <c r="BI253" s="197">
        <f aca="true" t="shared" si="48" ref="BI253:BI262">IF(N253="nulová",J253,0)</f>
        <v>0</v>
      </c>
      <c r="BJ253" s="14" t="s">
        <v>87</v>
      </c>
      <c r="BK253" s="197">
        <f aca="true" t="shared" si="49" ref="BK253:BK262">ROUND(I253*H253,1)</f>
        <v>0</v>
      </c>
      <c r="BL253" s="14" t="s">
        <v>256</v>
      </c>
      <c r="BM253" s="196" t="s">
        <v>1308</v>
      </c>
    </row>
    <row r="254" spans="1:65" s="2" customFormat="1" ht="24.2" customHeight="1">
      <c r="A254" s="31"/>
      <c r="B254" s="32"/>
      <c r="C254" s="203" t="s">
        <v>556</v>
      </c>
      <c r="D254" s="203" t="s">
        <v>480</v>
      </c>
      <c r="E254" s="204" t="s">
        <v>683</v>
      </c>
      <c r="F254" s="205" t="s">
        <v>684</v>
      </c>
      <c r="G254" s="206" t="s">
        <v>197</v>
      </c>
      <c r="H254" s="207">
        <v>49.56</v>
      </c>
      <c r="I254" s="208"/>
      <c r="J254" s="209">
        <f t="shared" si="40"/>
        <v>0</v>
      </c>
      <c r="K254" s="210"/>
      <c r="L254" s="211"/>
      <c r="M254" s="212" t="s">
        <v>1</v>
      </c>
      <c r="N254" s="213" t="s">
        <v>44</v>
      </c>
      <c r="O254" s="68"/>
      <c r="P254" s="194">
        <f t="shared" si="41"/>
        <v>0</v>
      </c>
      <c r="Q254" s="194">
        <v>0.0029</v>
      </c>
      <c r="R254" s="194">
        <f t="shared" si="42"/>
        <v>0.143724</v>
      </c>
      <c r="S254" s="194">
        <v>0</v>
      </c>
      <c r="T254" s="195">
        <f t="shared" si="4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6" t="s">
        <v>330</v>
      </c>
      <c r="AT254" s="196" t="s">
        <v>480</v>
      </c>
      <c r="AU254" s="196" t="s">
        <v>89</v>
      </c>
      <c r="AY254" s="14" t="s">
        <v>186</v>
      </c>
      <c r="BE254" s="197">
        <f t="shared" si="44"/>
        <v>0</v>
      </c>
      <c r="BF254" s="197">
        <f t="shared" si="45"/>
        <v>0</v>
      </c>
      <c r="BG254" s="197">
        <f t="shared" si="46"/>
        <v>0</v>
      </c>
      <c r="BH254" s="197">
        <f t="shared" si="47"/>
        <v>0</v>
      </c>
      <c r="BI254" s="197">
        <f t="shared" si="48"/>
        <v>0</v>
      </c>
      <c r="BJ254" s="14" t="s">
        <v>87</v>
      </c>
      <c r="BK254" s="197">
        <f t="shared" si="49"/>
        <v>0</v>
      </c>
      <c r="BL254" s="14" t="s">
        <v>256</v>
      </c>
      <c r="BM254" s="196" t="s">
        <v>1309</v>
      </c>
    </row>
    <row r="255" spans="1:65" s="2" customFormat="1" ht="16.5" customHeight="1">
      <c r="A255" s="31"/>
      <c r="B255" s="32"/>
      <c r="C255" s="184" t="s">
        <v>560</v>
      </c>
      <c r="D255" s="184" t="s">
        <v>189</v>
      </c>
      <c r="E255" s="185" t="s">
        <v>687</v>
      </c>
      <c r="F255" s="186" t="s">
        <v>688</v>
      </c>
      <c r="G255" s="187" t="s">
        <v>308</v>
      </c>
      <c r="H255" s="188">
        <v>36.2</v>
      </c>
      <c r="I255" s="189"/>
      <c r="J255" s="190">
        <f t="shared" si="40"/>
        <v>0</v>
      </c>
      <c r="K255" s="191"/>
      <c r="L255" s="36"/>
      <c r="M255" s="192" t="s">
        <v>1</v>
      </c>
      <c r="N255" s="193" t="s">
        <v>44</v>
      </c>
      <c r="O255" s="68"/>
      <c r="P255" s="194">
        <f t="shared" si="41"/>
        <v>0</v>
      </c>
      <c r="Q255" s="194">
        <v>2E-05</v>
      </c>
      <c r="R255" s="194">
        <f t="shared" si="42"/>
        <v>0.0007240000000000001</v>
      </c>
      <c r="S255" s="194">
        <v>0</v>
      </c>
      <c r="T255" s="195">
        <f t="shared" si="4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6" t="s">
        <v>256</v>
      </c>
      <c r="AT255" s="196" t="s">
        <v>189</v>
      </c>
      <c r="AU255" s="196" t="s">
        <v>89</v>
      </c>
      <c r="AY255" s="14" t="s">
        <v>186</v>
      </c>
      <c r="BE255" s="197">
        <f t="shared" si="44"/>
        <v>0</v>
      </c>
      <c r="BF255" s="197">
        <f t="shared" si="45"/>
        <v>0</v>
      </c>
      <c r="BG255" s="197">
        <f t="shared" si="46"/>
        <v>0</v>
      </c>
      <c r="BH255" s="197">
        <f t="shared" si="47"/>
        <v>0</v>
      </c>
      <c r="BI255" s="197">
        <f t="shared" si="48"/>
        <v>0</v>
      </c>
      <c r="BJ255" s="14" t="s">
        <v>87</v>
      </c>
      <c r="BK255" s="197">
        <f t="shared" si="49"/>
        <v>0</v>
      </c>
      <c r="BL255" s="14" t="s">
        <v>256</v>
      </c>
      <c r="BM255" s="196" t="s">
        <v>1310</v>
      </c>
    </row>
    <row r="256" spans="1:65" s="2" customFormat="1" ht="16.5" customHeight="1">
      <c r="A256" s="31"/>
      <c r="B256" s="32"/>
      <c r="C256" s="184" t="s">
        <v>564</v>
      </c>
      <c r="D256" s="184" t="s">
        <v>189</v>
      </c>
      <c r="E256" s="185" t="s">
        <v>691</v>
      </c>
      <c r="F256" s="186" t="s">
        <v>692</v>
      </c>
      <c r="G256" s="187" t="s">
        <v>308</v>
      </c>
      <c r="H256" s="188">
        <v>24.9</v>
      </c>
      <c r="I256" s="189"/>
      <c r="J256" s="190">
        <f t="shared" si="40"/>
        <v>0</v>
      </c>
      <c r="K256" s="191"/>
      <c r="L256" s="36"/>
      <c r="M256" s="192" t="s">
        <v>1</v>
      </c>
      <c r="N256" s="193" t="s">
        <v>44</v>
      </c>
      <c r="O256" s="68"/>
      <c r="P256" s="194">
        <f t="shared" si="41"/>
        <v>0</v>
      </c>
      <c r="Q256" s="194">
        <v>0</v>
      </c>
      <c r="R256" s="194">
        <f t="shared" si="42"/>
        <v>0</v>
      </c>
      <c r="S256" s="194">
        <v>0.0003</v>
      </c>
      <c r="T256" s="195">
        <f t="shared" si="43"/>
        <v>0.007469999999999999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6" t="s">
        <v>256</v>
      </c>
      <c r="AT256" s="196" t="s">
        <v>189</v>
      </c>
      <c r="AU256" s="196" t="s">
        <v>89</v>
      </c>
      <c r="AY256" s="14" t="s">
        <v>186</v>
      </c>
      <c r="BE256" s="197">
        <f t="shared" si="44"/>
        <v>0</v>
      </c>
      <c r="BF256" s="197">
        <f t="shared" si="45"/>
        <v>0</v>
      </c>
      <c r="BG256" s="197">
        <f t="shared" si="46"/>
        <v>0</v>
      </c>
      <c r="BH256" s="197">
        <f t="shared" si="47"/>
        <v>0</v>
      </c>
      <c r="BI256" s="197">
        <f t="shared" si="48"/>
        <v>0</v>
      </c>
      <c r="BJ256" s="14" t="s">
        <v>87</v>
      </c>
      <c r="BK256" s="197">
        <f t="shared" si="49"/>
        <v>0</v>
      </c>
      <c r="BL256" s="14" t="s">
        <v>256</v>
      </c>
      <c r="BM256" s="196" t="s">
        <v>1311</v>
      </c>
    </row>
    <row r="257" spans="1:65" s="2" customFormat="1" ht="16.5" customHeight="1">
      <c r="A257" s="31"/>
      <c r="B257" s="32"/>
      <c r="C257" s="184" t="s">
        <v>568</v>
      </c>
      <c r="D257" s="184" t="s">
        <v>189</v>
      </c>
      <c r="E257" s="185" t="s">
        <v>695</v>
      </c>
      <c r="F257" s="186" t="s">
        <v>696</v>
      </c>
      <c r="G257" s="187" t="s">
        <v>308</v>
      </c>
      <c r="H257" s="188">
        <v>24.9</v>
      </c>
      <c r="I257" s="189"/>
      <c r="J257" s="190">
        <f t="shared" si="40"/>
        <v>0</v>
      </c>
      <c r="K257" s="191"/>
      <c r="L257" s="36"/>
      <c r="M257" s="192" t="s">
        <v>1</v>
      </c>
      <c r="N257" s="193" t="s">
        <v>44</v>
      </c>
      <c r="O257" s="68"/>
      <c r="P257" s="194">
        <f t="shared" si="41"/>
        <v>0</v>
      </c>
      <c r="Q257" s="194">
        <v>1E-05</v>
      </c>
      <c r="R257" s="194">
        <f t="shared" si="42"/>
        <v>0.000249</v>
      </c>
      <c r="S257" s="194">
        <v>0</v>
      </c>
      <c r="T257" s="195">
        <f t="shared" si="4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6" t="s">
        <v>256</v>
      </c>
      <c r="AT257" s="196" t="s">
        <v>189</v>
      </c>
      <c r="AU257" s="196" t="s">
        <v>89</v>
      </c>
      <c r="AY257" s="14" t="s">
        <v>186</v>
      </c>
      <c r="BE257" s="197">
        <f t="shared" si="44"/>
        <v>0</v>
      </c>
      <c r="BF257" s="197">
        <f t="shared" si="45"/>
        <v>0</v>
      </c>
      <c r="BG257" s="197">
        <f t="shared" si="46"/>
        <v>0</v>
      </c>
      <c r="BH257" s="197">
        <f t="shared" si="47"/>
        <v>0</v>
      </c>
      <c r="BI257" s="197">
        <f t="shared" si="48"/>
        <v>0</v>
      </c>
      <c r="BJ257" s="14" t="s">
        <v>87</v>
      </c>
      <c r="BK257" s="197">
        <f t="shared" si="49"/>
        <v>0</v>
      </c>
      <c r="BL257" s="14" t="s">
        <v>256</v>
      </c>
      <c r="BM257" s="196" t="s">
        <v>1312</v>
      </c>
    </row>
    <row r="258" spans="1:65" s="2" customFormat="1" ht="16.5" customHeight="1">
      <c r="A258" s="31"/>
      <c r="B258" s="32"/>
      <c r="C258" s="203" t="s">
        <v>574</v>
      </c>
      <c r="D258" s="203" t="s">
        <v>480</v>
      </c>
      <c r="E258" s="204" t="s">
        <v>699</v>
      </c>
      <c r="F258" s="205" t="s">
        <v>700</v>
      </c>
      <c r="G258" s="206" t="s">
        <v>308</v>
      </c>
      <c r="H258" s="207">
        <v>29.88</v>
      </c>
      <c r="I258" s="208"/>
      <c r="J258" s="209">
        <f t="shared" si="40"/>
        <v>0</v>
      </c>
      <c r="K258" s="210"/>
      <c r="L258" s="211"/>
      <c r="M258" s="212" t="s">
        <v>1</v>
      </c>
      <c r="N258" s="213" t="s">
        <v>44</v>
      </c>
      <c r="O258" s="68"/>
      <c r="P258" s="194">
        <f t="shared" si="41"/>
        <v>0</v>
      </c>
      <c r="Q258" s="194">
        <v>0.00022</v>
      </c>
      <c r="R258" s="194">
        <f t="shared" si="42"/>
        <v>0.0065736</v>
      </c>
      <c r="S258" s="194">
        <v>0</v>
      </c>
      <c r="T258" s="195">
        <f t="shared" si="4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6" t="s">
        <v>330</v>
      </c>
      <c r="AT258" s="196" t="s">
        <v>480</v>
      </c>
      <c r="AU258" s="196" t="s">
        <v>89</v>
      </c>
      <c r="AY258" s="14" t="s">
        <v>186</v>
      </c>
      <c r="BE258" s="197">
        <f t="shared" si="44"/>
        <v>0</v>
      </c>
      <c r="BF258" s="197">
        <f t="shared" si="45"/>
        <v>0</v>
      </c>
      <c r="BG258" s="197">
        <f t="shared" si="46"/>
        <v>0</v>
      </c>
      <c r="BH258" s="197">
        <f t="shared" si="47"/>
        <v>0</v>
      </c>
      <c r="BI258" s="197">
        <f t="shared" si="48"/>
        <v>0</v>
      </c>
      <c r="BJ258" s="14" t="s">
        <v>87</v>
      </c>
      <c r="BK258" s="197">
        <f t="shared" si="49"/>
        <v>0</v>
      </c>
      <c r="BL258" s="14" t="s">
        <v>256</v>
      </c>
      <c r="BM258" s="196" t="s">
        <v>1313</v>
      </c>
    </row>
    <row r="259" spans="1:65" s="2" customFormat="1" ht="16.5" customHeight="1">
      <c r="A259" s="31"/>
      <c r="B259" s="32"/>
      <c r="C259" s="184" t="s">
        <v>579</v>
      </c>
      <c r="D259" s="184" t="s">
        <v>189</v>
      </c>
      <c r="E259" s="185" t="s">
        <v>711</v>
      </c>
      <c r="F259" s="186" t="s">
        <v>712</v>
      </c>
      <c r="G259" s="187" t="s">
        <v>308</v>
      </c>
      <c r="H259" s="188">
        <v>24.6</v>
      </c>
      <c r="I259" s="189"/>
      <c r="J259" s="190">
        <f t="shared" si="40"/>
        <v>0</v>
      </c>
      <c r="K259" s="191"/>
      <c r="L259" s="36"/>
      <c r="M259" s="192" t="s">
        <v>1</v>
      </c>
      <c r="N259" s="193" t="s">
        <v>44</v>
      </c>
      <c r="O259" s="68"/>
      <c r="P259" s="194">
        <f t="shared" si="41"/>
        <v>0</v>
      </c>
      <c r="Q259" s="194">
        <v>3E-05</v>
      </c>
      <c r="R259" s="194">
        <f t="shared" si="42"/>
        <v>0.000738</v>
      </c>
      <c r="S259" s="194">
        <v>0</v>
      </c>
      <c r="T259" s="195">
        <f t="shared" si="4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6" t="s">
        <v>256</v>
      </c>
      <c r="AT259" s="196" t="s">
        <v>189</v>
      </c>
      <c r="AU259" s="196" t="s">
        <v>89</v>
      </c>
      <c r="AY259" s="14" t="s">
        <v>186</v>
      </c>
      <c r="BE259" s="197">
        <f t="shared" si="44"/>
        <v>0</v>
      </c>
      <c r="BF259" s="197">
        <f t="shared" si="45"/>
        <v>0</v>
      </c>
      <c r="BG259" s="197">
        <f t="shared" si="46"/>
        <v>0</v>
      </c>
      <c r="BH259" s="197">
        <f t="shared" si="47"/>
        <v>0</v>
      </c>
      <c r="BI259" s="197">
        <f t="shared" si="48"/>
        <v>0</v>
      </c>
      <c r="BJ259" s="14" t="s">
        <v>87</v>
      </c>
      <c r="BK259" s="197">
        <f t="shared" si="49"/>
        <v>0</v>
      </c>
      <c r="BL259" s="14" t="s">
        <v>256</v>
      </c>
      <c r="BM259" s="196" t="s">
        <v>1314</v>
      </c>
    </row>
    <row r="260" spans="1:65" s="2" customFormat="1" ht="16.5" customHeight="1">
      <c r="A260" s="31"/>
      <c r="B260" s="32"/>
      <c r="C260" s="184" t="s">
        <v>584</v>
      </c>
      <c r="D260" s="184" t="s">
        <v>189</v>
      </c>
      <c r="E260" s="185" t="s">
        <v>719</v>
      </c>
      <c r="F260" s="186" t="s">
        <v>720</v>
      </c>
      <c r="G260" s="187" t="s">
        <v>270</v>
      </c>
      <c r="H260" s="188">
        <v>0.492</v>
      </c>
      <c r="I260" s="189"/>
      <c r="J260" s="190">
        <f t="shared" si="40"/>
        <v>0</v>
      </c>
      <c r="K260" s="191"/>
      <c r="L260" s="36"/>
      <c r="M260" s="192" t="s">
        <v>1</v>
      </c>
      <c r="N260" s="193" t="s">
        <v>44</v>
      </c>
      <c r="O260" s="68"/>
      <c r="P260" s="194">
        <f t="shared" si="41"/>
        <v>0</v>
      </c>
      <c r="Q260" s="194">
        <v>0</v>
      </c>
      <c r="R260" s="194">
        <f t="shared" si="42"/>
        <v>0</v>
      </c>
      <c r="S260" s="194">
        <v>0</v>
      </c>
      <c r="T260" s="195">
        <f t="shared" si="4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6" t="s">
        <v>256</v>
      </c>
      <c r="AT260" s="196" t="s">
        <v>189</v>
      </c>
      <c r="AU260" s="196" t="s">
        <v>89</v>
      </c>
      <c r="AY260" s="14" t="s">
        <v>186</v>
      </c>
      <c r="BE260" s="197">
        <f t="shared" si="44"/>
        <v>0</v>
      </c>
      <c r="BF260" s="197">
        <f t="shared" si="45"/>
        <v>0</v>
      </c>
      <c r="BG260" s="197">
        <f t="shared" si="46"/>
        <v>0</v>
      </c>
      <c r="BH260" s="197">
        <f t="shared" si="47"/>
        <v>0</v>
      </c>
      <c r="BI260" s="197">
        <f t="shared" si="48"/>
        <v>0</v>
      </c>
      <c r="BJ260" s="14" t="s">
        <v>87</v>
      </c>
      <c r="BK260" s="197">
        <f t="shared" si="49"/>
        <v>0</v>
      </c>
      <c r="BL260" s="14" t="s">
        <v>256</v>
      </c>
      <c r="BM260" s="196" t="s">
        <v>1315</v>
      </c>
    </row>
    <row r="261" spans="1:65" s="2" customFormat="1" ht="16.5" customHeight="1">
      <c r="A261" s="31"/>
      <c r="B261" s="32"/>
      <c r="C261" s="184" t="s">
        <v>588</v>
      </c>
      <c r="D261" s="184" t="s">
        <v>189</v>
      </c>
      <c r="E261" s="185" t="s">
        <v>723</v>
      </c>
      <c r="F261" s="186" t="s">
        <v>724</v>
      </c>
      <c r="G261" s="187" t="s">
        <v>270</v>
      </c>
      <c r="H261" s="188">
        <v>0.492</v>
      </c>
      <c r="I261" s="189"/>
      <c r="J261" s="190">
        <f t="shared" si="40"/>
        <v>0</v>
      </c>
      <c r="K261" s="191"/>
      <c r="L261" s="36"/>
      <c r="M261" s="192" t="s">
        <v>1</v>
      </c>
      <c r="N261" s="193" t="s">
        <v>44</v>
      </c>
      <c r="O261" s="68"/>
      <c r="P261" s="194">
        <f t="shared" si="41"/>
        <v>0</v>
      </c>
      <c r="Q261" s="194">
        <v>0</v>
      </c>
      <c r="R261" s="194">
        <f t="shared" si="42"/>
        <v>0</v>
      </c>
      <c r="S261" s="194">
        <v>0</v>
      </c>
      <c r="T261" s="195">
        <f t="shared" si="4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6" t="s">
        <v>256</v>
      </c>
      <c r="AT261" s="196" t="s">
        <v>189</v>
      </c>
      <c r="AU261" s="196" t="s">
        <v>89</v>
      </c>
      <c r="AY261" s="14" t="s">
        <v>186</v>
      </c>
      <c r="BE261" s="197">
        <f t="shared" si="44"/>
        <v>0</v>
      </c>
      <c r="BF261" s="197">
        <f t="shared" si="45"/>
        <v>0</v>
      </c>
      <c r="BG261" s="197">
        <f t="shared" si="46"/>
        <v>0</v>
      </c>
      <c r="BH261" s="197">
        <f t="shared" si="47"/>
        <v>0</v>
      </c>
      <c r="BI261" s="197">
        <f t="shared" si="48"/>
        <v>0</v>
      </c>
      <c r="BJ261" s="14" t="s">
        <v>87</v>
      </c>
      <c r="BK261" s="197">
        <f t="shared" si="49"/>
        <v>0</v>
      </c>
      <c r="BL261" s="14" t="s">
        <v>256</v>
      </c>
      <c r="BM261" s="196" t="s">
        <v>1316</v>
      </c>
    </row>
    <row r="262" spans="1:65" s="2" customFormat="1" ht="16.5" customHeight="1">
      <c r="A262" s="31"/>
      <c r="B262" s="32"/>
      <c r="C262" s="184" t="s">
        <v>592</v>
      </c>
      <c r="D262" s="184" t="s">
        <v>189</v>
      </c>
      <c r="E262" s="185" t="s">
        <v>727</v>
      </c>
      <c r="F262" s="186" t="s">
        <v>728</v>
      </c>
      <c r="G262" s="187" t="s">
        <v>270</v>
      </c>
      <c r="H262" s="188">
        <v>0.492</v>
      </c>
      <c r="I262" s="189"/>
      <c r="J262" s="190">
        <f t="shared" si="40"/>
        <v>0</v>
      </c>
      <c r="K262" s="191"/>
      <c r="L262" s="36"/>
      <c r="M262" s="192" t="s">
        <v>1</v>
      </c>
      <c r="N262" s="193" t="s">
        <v>44</v>
      </c>
      <c r="O262" s="68"/>
      <c r="P262" s="194">
        <f t="shared" si="41"/>
        <v>0</v>
      </c>
      <c r="Q262" s="194">
        <v>0</v>
      </c>
      <c r="R262" s="194">
        <f t="shared" si="42"/>
        <v>0</v>
      </c>
      <c r="S262" s="194">
        <v>0</v>
      </c>
      <c r="T262" s="195">
        <f t="shared" si="4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6" t="s">
        <v>256</v>
      </c>
      <c r="AT262" s="196" t="s">
        <v>189</v>
      </c>
      <c r="AU262" s="196" t="s">
        <v>89</v>
      </c>
      <c r="AY262" s="14" t="s">
        <v>186</v>
      </c>
      <c r="BE262" s="197">
        <f t="shared" si="44"/>
        <v>0</v>
      </c>
      <c r="BF262" s="197">
        <f t="shared" si="45"/>
        <v>0</v>
      </c>
      <c r="BG262" s="197">
        <f t="shared" si="46"/>
        <v>0</v>
      </c>
      <c r="BH262" s="197">
        <f t="shared" si="47"/>
        <v>0</v>
      </c>
      <c r="BI262" s="197">
        <f t="shared" si="48"/>
        <v>0</v>
      </c>
      <c r="BJ262" s="14" t="s">
        <v>87</v>
      </c>
      <c r="BK262" s="197">
        <f t="shared" si="49"/>
        <v>0</v>
      </c>
      <c r="BL262" s="14" t="s">
        <v>256</v>
      </c>
      <c r="BM262" s="196" t="s">
        <v>1317</v>
      </c>
    </row>
    <row r="263" spans="2:63" s="12" customFormat="1" ht="22.9" customHeight="1">
      <c r="B263" s="168"/>
      <c r="C263" s="169"/>
      <c r="D263" s="170" t="s">
        <v>78</v>
      </c>
      <c r="E263" s="182" t="s">
        <v>730</v>
      </c>
      <c r="F263" s="182" t="s">
        <v>731</v>
      </c>
      <c r="G263" s="169"/>
      <c r="H263" s="169"/>
      <c r="I263" s="172"/>
      <c r="J263" s="183">
        <f>BK263</f>
        <v>0</v>
      </c>
      <c r="K263" s="169"/>
      <c r="L263" s="174"/>
      <c r="M263" s="175"/>
      <c r="N263" s="176"/>
      <c r="O263" s="176"/>
      <c r="P263" s="177">
        <f>SUM(P264:P276)</f>
        <v>0</v>
      </c>
      <c r="Q263" s="176"/>
      <c r="R263" s="177">
        <f>SUM(R264:R276)</f>
        <v>0.1139</v>
      </c>
      <c r="S263" s="176"/>
      <c r="T263" s="178">
        <f>SUM(T264:T276)</f>
        <v>0</v>
      </c>
      <c r="AR263" s="179" t="s">
        <v>89</v>
      </c>
      <c r="AT263" s="180" t="s">
        <v>78</v>
      </c>
      <c r="AU263" s="180" t="s">
        <v>87</v>
      </c>
      <c r="AY263" s="179" t="s">
        <v>186</v>
      </c>
      <c r="BK263" s="181">
        <f>SUM(BK264:BK276)</f>
        <v>0</v>
      </c>
    </row>
    <row r="264" spans="1:65" s="2" customFormat="1" ht="16.5" customHeight="1">
      <c r="A264" s="31"/>
      <c r="B264" s="32"/>
      <c r="C264" s="184" t="s">
        <v>596</v>
      </c>
      <c r="D264" s="184" t="s">
        <v>189</v>
      </c>
      <c r="E264" s="185" t="s">
        <v>733</v>
      </c>
      <c r="F264" s="186" t="s">
        <v>734</v>
      </c>
      <c r="G264" s="187" t="s">
        <v>197</v>
      </c>
      <c r="H264" s="188">
        <v>4</v>
      </c>
      <c r="I264" s="189"/>
      <c r="J264" s="190">
        <f>ROUND(I264*H264,1)</f>
        <v>0</v>
      </c>
      <c r="K264" s="191"/>
      <c r="L264" s="36"/>
      <c r="M264" s="192" t="s">
        <v>1</v>
      </c>
      <c r="N264" s="193" t="s">
        <v>44</v>
      </c>
      <c r="O264" s="68"/>
      <c r="P264" s="194">
        <f>O264*H264</f>
        <v>0</v>
      </c>
      <c r="Q264" s="194">
        <v>0.0003</v>
      </c>
      <c r="R264" s="194">
        <f>Q264*H264</f>
        <v>0.0012</v>
      </c>
      <c r="S264" s="194">
        <v>0</v>
      </c>
      <c r="T264" s="195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6" t="s">
        <v>256</v>
      </c>
      <c r="AT264" s="196" t="s">
        <v>189</v>
      </c>
      <c r="AU264" s="196" t="s">
        <v>89</v>
      </c>
      <c r="AY264" s="14" t="s">
        <v>186</v>
      </c>
      <c r="BE264" s="197">
        <f>IF(N264="základní",J264,0)</f>
        <v>0</v>
      </c>
      <c r="BF264" s="197">
        <f>IF(N264="snížená",J264,0)</f>
        <v>0</v>
      </c>
      <c r="BG264" s="197">
        <f>IF(N264="zákl. přenesená",J264,0)</f>
        <v>0</v>
      </c>
      <c r="BH264" s="197">
        <f>IF(N264="sníž. přenesená",J264,0)</f>
        <v>0</v>
      </c>
      <c r="BI264" s="197">
        <f>IF(N264="nulová",J264,0)</f>
        <v>0</v>
      </c>
      <c r="BJ264" s="14" t="s">
        <v>87</v>
      </c>
      <c r="BK264" s="197">
        <f>ROUND(I264*H264,1)</f>
        <v>0</v>
      </c>
      <c r="BL264" s="14" t="s">
        <v>256</v>
      </c>
      <c r="BM264" s="196" t="s">
        <v>735</v>
      </c>
    </row>
    <row r="265" spans="1:65" s="2" customFormat="1" ht="16.5" customHeight="1">
      <c r="A265" s="31"/>
      <c r="B265" s="32"/>
      <c r="C265" s="184" t="s">
        <v>602</v>
      </c>
      <c r="D265" s="184" t="s">
        <v>189</v>
      </c>
      <c r="E265" s="185" t="s">
        <v>737</v>
      </c>
      <c r="F265" s="186" t="s">
        <v>738</v>
      </c>
      <c r="G265" s="187" t="s">
        <v>197</v>
      </c>
      <c r="H265" s="188">
        <v>4</v>
      </c>
      <c r="I265" s="189"/>
      <c r="J265" s="190">
        <f>ROUND(I265*H265,1)</f>
        <v>0</v>
      </c>
      <c r="K265" s="191"/>
      <c r="L265" s="36"/>
      <c r="M265" s="192" t="s">
        <v>1</v>
      </c>
      <c r="N265" s="193" t="s">
        <v>44</v>
      </c>
      <c r="O265" s="68"/>
      <c r="P265" s="194">
        <f>O265*H265</f>
        <v>0</v>
      </c>
      <c r="Q265" s="194">
        <v>0.0015</v>
      </c>
      <c r="R265" s="194">
        <f>Q265*H265</f>
        <v>0.006</v>
      </c>
      <c r="S265" s="194">
        <v>0</v>
      </c>
      <c r="T265" s="195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6" t="s">
        <v>256</v>
      </c>
      <c r="AT265" s="196" t="s">
        <v>189</v>
      </c>
      <c r="AU265" s="196" t="s">
        <v>89</v>
      </c>
      <c r="AY265" s="14" t="s">
        <v>186</v>
      </c>
      <c r="BE265" s="197">
        <f>IF(N265="základní",J265,0)</f>
        <v>0</v>
      </c>
      <c r="BF265" s="197">
        <f>IF(N265="snížená",J265,0)</f>
        <v>0</v>
      </c>
      <c r="BG265" s="197">
        <f>IF(N265="zákl. přenesená",J265,0)</f>
        <v>0</v>
      </c>
      <c r="BH265" s="197">
        <f>IF(N265="sníž. přenesená",J265,0)</f>
        <v>0</v>
      </c>
      <c r="BI265" s="197">
        <f>IF(N265="nulová",J265,0)</f>
        <v>0</v>
      </c>
      <c r="BJ265" s="14" t="s">
        <v>87</v>
      </c>
      <c r="BK265" s="197">
        <f>ROUND(I265*H265,1)</f>
        <v>0</v>
      </c>
      <c r="BL265" s="14" t="s">
        <v>256</v>
      </c>
      <c r="BM265" s="196" t="s">
        <v>739</v>
      </c>
    </row>
    <row r="266" spans="1:65" s="2" customFormat="1" ht="16.5" customHeight="1">
      <c r="A266" s="31"/>
      <c r="B266" s="32"/>
      <c r="C266" s="184" t="s">
        <v>606</v>
      </c>
      <c r="D266" s="184" t="s">
        <v>189</v>
      </c>
      <c r="E266" s="185" t="s">
        <v>741</v>
      </c>
      <c r="F266" s="186" t="s">
        <v>742</v>
      </c>
      <c r="G266" s="187" t="s">
        <v>197</v>
      </c>
      <c r="H266" s="188">
        <v>4</v>
      </c>
      <c r="I266" s="189"/>
      <c r="J266" s="190">
        <f>ROUND(I266*H266,1)</f>
        <v>0</v>
      </c>
      <c r="K266" s="191"/>
      <c r="L266" s="36"/>
      <c r="M266" s="192" t="s">
        <v>1</v>
      </c>
      <c r="N266" s="193" t="s">
        <v>44</v>
      </c>
      <c r="O266" s="68"/>
      <c r="P266" s="194">
        <f>O266*H266</f>
        <v>0</v>
      </c>
      <c r="Q266" s="194">
        <v>0.0045</v>
      </c>
      <c r="R266" s="194">
        <f>Q266*H266</f>
        <v>0.018</v>
      </c>
      <c r="S266" s="194">
        <v>0</v>
      </c>
      <c r="T266" s="19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6" t="s">
        <v>256</v>
      </c>
      <c r="AT266" s="196" t="s">
        <v>189</v>
      </c>
      <c r="AU266" s="196" t="s">
        <v>89</v>
      </c>
      <c r="AY266" s="14" t="s">
        <v>186</v>
      </c>
      <c r="BE266" s="197">
        <f>IF(N266="základní",J266,0)</f>
        <v>0</v>
      </c>
      <c r="BF266" s="197">
        <f>IF(N266="snížená",J266,0)</f>
        <v>0</v>
      </c>
      <c r="BG266" s="197">
        <f>IF(N266="zákl. přenesená",J266,0)</f>
        <v>0</v>
      </c>
      <c r="BH266" s="197">
        <f>IF(N266="sníž. přenesená",J266,0)</f>
        <v>0</v>
      </c>
      <c r="BI266" s="197">
        <f>IF(N266="nulová",J266,0)</f>
        <v>0</v>
      </c>
      <c r="BJ266" s="14" t="s">
        <v>87</v>
      </c>
      <c r="BK266" s="197">
        <f>ROUND(I266*H266,1)</f>
        <v>0</v>
      </c>
      <c r="BL266" s="14" t="s">
        <v>256</v>
      </c>
      <c r="BM266" s="196" t="s">
        <v>743</v>
      </c>
    </row>
    <row r="267" spans="1:65" s="2" customFormat="1" ht="16.5" customHeight="1">
      <c r="A267" s="31"/>
      <c r="B267" s="32"/>
      <c r="C267" s="184" t="s">
        <v>610</v>
      </c>
      <c r="D267" s="184" t="s">
        <v>189</v>
      </c>
      <c r="E267" s="185" t="s">
        <v>745</v>
      </c>
      <c r="F267" s="186" t="s">
        <v>746</v>
      </c>
      <c r="G267" s="187" t="s">
        <v>197</v>
      </c>
      <c r="H267" s="188">
        <v>4</v>
      </c>
      <c r="I267" s="189"/>
      <c r="J267" s="190">
        <f>ROUND(I267*H267,1)</f>
        <v>0</v>
      </c>
      <c r="K267" s="191"/>
      <c r="L267" s="36"/>
      <c r="M267" s="192" t="s">
        <v>1</v>
      </c>
      <c r="N267" s="193" t="s">
        <v>44</v>
      </c>
      <c r="O267" s="68"/>
      <c r="P267" s="194">
        <f>O267*H267</f>
        <v>0</v>
      </c>
      <c r="Q267" s="194">
        <v>0.00605</v>
      </c>
      <c r="R267" s="194">
        <f>Q267*H267</f>
        <v>0.0242</v>
      </c>
      <c r="S267" s="194">
        <v>0</v>
      </c>
      <c r="T267" s="195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6" t="s">
        <v>256</v>
      </c>
      <c r="AT267" s="196" t="s">
        <v>189</v>
      </c>
      <c r="AU267" s="196" t="s">
        <v>89</v>
      </c>
      <c r="AY267" s="14" t="s">
        <v>186</v>
      </c>
      <c r="BE267" s="197">
        <f>IF(N267="základní",J267,0)</f>
        <v>0</v>
      </c>
      <c r="BF267" s="197">
        <f>IF(N267="snížená",J267,0)</f>
        <v>0</v>
      </c>
      <c r="BG267" s="197">
        <f>IF(N267="zákl. přenesená",J267,0)</f>
        <v>0</v>
      </c>
      <c r="BH267" s="197">
        <f>IF(N267="sníž. přenesená",J267,0)</f>
        <v>0</v>
      </c>
      <c r="BI267" s="197">
        <f>IF(N267="nulová",J267,0)</f>
        <v>0</v>
      </c>
      <c r="BJ267" s="14" t="s">
        <v>87</v>
      </c>
      <c r="BK267" s="197">
        <f>ROUND(I267*H267,1)</f>
        <v>0</v>
      </c>
      <c r="BL267" s="14" t="s">
        <v>256</v>
      </c>
      <c r="BM267" s="196" t="s">
        <v>747</v>
      </c>
    </row>
    <row r="268" spans="1:47" s="2" customFormat="1" ht="19.5">
      <c r="A268" s="31"/>
      <c r="B268" s="32"/>
      <c r="C268" s="33"/>
      <c r="D268" s="198" t="s">
        <v>206</v>
      </c>
      <c r="E268" s="33"/>
      <c r="F268" s="199" t="s">
        <v>1318</v>
      </c>
      <c r="G268" s="33"/>
      <c r="H268" s="33"/>
      <c r="I268" s="200"/>
      <c r="J268" s="33"/>
      <c r="K268" s="33"/>
      <c r="L268" s="36"/>
      <c r="M268" s="201"/>
      <c r="N268" s="202"/>
      <c r="O268" s="68"/>
      <c r="P268" s="68"/>
      <c r="Q268" s="68"/>
      <c r="R268" s="68"/>
      <c r="S268" s="68"/>
      <c r="T268" s="69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T268" s="14" t="s">
        <v>206</v>
      </c>
      <c r="AU268" s="14" t="s">
        <v>89</v>
      </c>
    </row>
    <row r="269" spans="1:65" s="2" customFormat="1" ht="16.5" customHeight="1">
      <c r="A269" s="31"/>
      <c r="B269" s="32"/>
      <c r="C269" s="203" t="s">
        <v>614</v>
      </c>
      <c r="D269" s="203" t="s">
        <v>480</v>
      </c>
      <c r="E269" s="204" t="s">
        <v>750</v>
      </c>
      <c r="F269" s="205" t="s">
        <v>751</v>
      </c>
      <c r="G269" s="206" t="s">
        <v>197</v>
      </c>
      <c r="H269" s="207">
        <v>5</v>
      </c>
      <c r="I269" s="208"/>
      <c r="J269" s="209">
        <f aca="true" t="shared" si="50" ref="J269:J276">ROUND(I269*H269,1)</f>
        <v>0</v>
      </c>
      <c r="K269" s="210"/>
      <c r="L269" s="211"/>
      <c r="M269" s="212" t="s">
        <v>1</v>
      </c>
      <c r="N269" s="213" t="s">
        <v>44</v>
      </c>
      <c r="O269" s="68"/>
      <c r="P269" s="194">
        <f aca="true" t="shared" si="51" ref="P269:P276">O269*H269</f>
        <v>0</v>
      </c>
      <c r="Q269" s="194">
        <v>0.0129</v>
      </c>
      <c r="R269" s="194">
        <f aca="true" t="shared" si="52" ref="R269:R276">Q269*H269</f>
        <v>0.0645</v>
      </c>
      <c r="S269" s="194">
        <v>0</v>
      </c>
      <c r="T269" s="195">
        <f aca="true" t="shared" si="53" ref="T269:T276"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6" t="s">
        <v>330</v>
      </c>
      <c r="AT269" s="196" t="s">
        <v>480</v>
      </c>
      <c r="AU269" s="196" t="s">
        <v>89</v>
      </c>
      <c r="AY269" s="14" t="s">
        <v>186</v>
      </c>
      <c r="BE269" s="197">
        <f aca="true" t="shared" si="54" ref="BE269:BE276">IF(N269="základní",J269,0)</f>
        <v>0</v>
      </c>
      <c r="BF269" s="197">
        <f aca="true" t="shared" si="55" ref="BF269:BF276">IF(N269="snížená",J269,0)</f>
        <v>0</v>
      </c>
      <c r="BG269" s="197">
        <f aca="true" t="shared" si="56" ref="BG269:BG276">IF(N269="zákl. přenesená",J269,0)</f>
        <v>0</v>
      </c>
      <c r="BH269" s="197">
        <f aca="true" t="shared" si="57" ref="BH269:BH276">IF(N269="sníž. přenesená",J269,0)</f>
        <v>0</v>
      </c>
      <c r="BI269" s="197">
        <f aca="true" t="shared" si="58" ref="BI269:BI276">IF(N269="nulová",J269,0)</f>
        <v>0</v>
      </c>
      <c r="BJ269" s="14" t="s">
        <v>87</v>
      </c>
      <c r="BK269" s="197">
        <f aca="true" t="shared" si="59" ref="BK269:BK276">ROUND(I269*H269,1)</f>
        <v>0</v>
      </c>
      <c r="BL269" s="14" t="s">
        <v>256</v>
      </c>
      <c r="BM269" s="196" t="s">
        <v>752</v>
      </c>
    </row>
    <row r="270" spans="1:65" s="2" customFormat="1" ht="16.5" customHeight="1">
      <c r="A270" s="31"/>
      <c r="B270" s="32"/>
      <c r="C270" s="184" t="s">
        <v>621</v>
      </c>
      <c r="D270" s="184" t="s">
        <v>189</v>
      </c>
      <c r="E270" s="185" t="s">
        <v>754</v>
      </c>
      <c r="F270" s="186" t="s">
        <v>755</v>
      </c>
      <c r="G270" s="187" t="s">
        <v>197</v>
      </c>
      <c r="H270" s="188">
        <v>4</v>
      </c>
      <c r="I270" s="189"/>
      <c r="J270" s="190">
        <f t="shared" si="50"/>
        <v>0</v>
      </c>
      <c r="K270" s="191"/>
      <c r="L270" s="36"/>
      <c r="M270" s="192" t="s">
        <v>1</v>
      </c>
      <c r="N270" s="193" t="s">
        <v>44</v>
      </c>
      <c r="O270" s="68"/>
      <c r="P270" s="194">
        <f t="shared" si="51"/>
        <v>0</v>
      </c>
      <c r="Q270" s="194">
        <v>0</v>
      </c>
      <c r="R270" s="194">
        <f t="shared" si="52"/>
        <v>0</v>
      </c>
      <c r="S270" s="194">
        <v>0</v>
      </c>
      <c r="T270" s="195">
        <f t="shared" si="5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6" t="s">
        <v>256</v>
      </c>
      <c r="AT270" s="196" t="s">
        <v>189</v>
      </c>
      <c r="AU270" s="196" t="s">
        <v>89</v>
      </c>
      <c r="AY270" s="14" t="s">
        <v>186</v>
      </c>
      <c r="BE270" s="197">
        <f t="shared" si="54"/>
        <v>0</v>
      </c>
      <c r="BF270" s="197">
        <f t="shared" si="55"/>
        <v>0</v>
      </c>
      <c r="BG270" s="197">
        <f t="shared" si="56"/>
        <v>0</v>
      </c>
      <c r="BH270" s="197">
        <f t="shared" si="57"/>
        <v>0</v>
      </c>
      <c r="BI270" s="197">
        <f t="shared" si="58"/>
        <v>0</v>
      </c>
      <c r="BJ270" s="14" t="s">
        <v>87</v>
      </c>
      <c r="BK270" s="197">
        <f t="shared" si="59"/>
        <v>0</v>
      </c>
      <c r="BL270" s="14" t="s">
        <v>256</v>
      </c>
      <c r="BM270" s="196" t="s">
        <v>756</v>
      </c>
    </row>
    <row r="271" spans="1:65" s="2" customFormat="1" ht="16.5" customHeight="1">
      <c r="A271" s="31"/>
      <c r="B271" s="32"/>
      <c r="C271" s="184" t="s">
        <v>629</v>
      </c>
      <c r="D271" s="184" t="s">
        <v>189</v>
      </c>
      <c r="E271" s="185" t="s">
        <v>758</v>
      </c>
      <c r="F271" s="186" t="s">
        <v>759</v>
      </c>
      <c r="G271" s="187" t="s">
        <v>197</v>
      </c>
      <c r="H271" s="188">
        <v>4</v>
      </c>
      <c r="I271" s="189"/>
      <c r="J271" s="190">
        <f t="shared" si="50"/>
        <v>0</v>
      </c>
      <c r="K271" s="191"/>
      <c r="L271" s="36"/>
      <c r="M271" s="192" t="s">
        <v>1</v>
      </c>
      <c r="N271" s="193" t="s">
        <v>44</v>
      </c>
      <c r="O271" s="68"/>
      <c r="P271" s="194">
        <f t="shared" si="51"/>
        <v>0</v>
      </c>
      <c r="Q271" s="194">
        <v>0</v>
      </c>
      <c r="R271" s="194">
        <f t="shared" si="52"/>
        <v>0</v>
      </c>
      <c r="S271" s="194">
        <v>0</v>
      </c>
      <c r="T271" s="195">
        <f t="shared" si="5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6" t="s">
        <v>256</v>
      </c>
      <c r="AT271" s="196" t="s">
        <v>189</v>
      </c>
      <c r="AU271" s="196" t="s">
        <v>89</v>
      </c>
      <c r="AY271" s="14" t="s">
        <v>186</v>
      </c>
      <c r="BE271" s="197">
        <f t="shared" si="54"/>
        <v>0</v>
      </c>
      <c r="BF271" s="197">
        <f t="shared" si="55"/>
        <v>0</v>
      </c>
      <c r="BG271" s="197">
        <f t="shared" si="56"/>
        <v>0</v>
      </c>
      <c r="BH271" s="197">
        <f t="shared" si="57"/>
        <v>0</v>
      </c>
      <c r="BI271" s="197">
        <f t="shared" si="58"/>
        <v>0</v>
      </c>
      <c r="BJ271" s="14" t="s">
        <v>87</v>
      </c>
      <c r="BK271" s="197">
        <f t="shared" si="59"/>
        <v>0</v>
      </c>
      <c r="BL271" s="14" t="s">
        <v>256</v>
      </c>
      <c r="BM271" s="196" t="s">
        <v>760</v>
      </c>
    </row>
    <row r="272" spans="1:65" s="2" customFormat="1" ht="16.5" customHeight="1">
      <c r="A272" s="31"/>
      <c r="B272" s="32"/>
      <c r="C272" s="184" t="s">
        <v>633</v>
      </c>
      <c r="D272" s="184" t="s">
        <v>189</v>
      </c>
      <c r="E272" s="185" t="s">
        <v>762</v>
      </c>
      <c r="F272" s="186" t="s">
        <v>763</v>
      </c>
      <c r="G272" s="187" t="s">
        <v>192</v>
      </c>
      <c r="H272" s="188">
        <v>2</v>
      </c>
      <c r="I272" s="189"/>
      <c r="J272" s="190">
        <f t="shared" si="50"/>
        <v>0</v>
      </c>
      <c r="K272" s="191"/>
      <c r="L272" s="36"/>
      <c r="M272" s="192" t="s">
        <v>1</v>
      </c>
      <c r="N272" s="193" t="s">
        <v>44</v>
      </c>
      <c r="O272" s="68"/>
      <c r="P272" s="194">
        <f t="shared" si="51"/>
        <v>0</v>
      </c>
      <c r="Q272" s="194">
        <v>0</v>
      </c>
      <c r="R272" s="194">
        <f t="shared" si="52"/>
        <v>0</v>
      </c>
      <c r="S272" s="194">
        <v>0</v>
      </c>
      <c r="T272" s="195">
        <f t="shared" si="5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6" t="s">
        <v>256</v>
      </c>
      <c r="AT272" s="196" t="s">
        <v>189</v>
      </c>
      <c r="AU272" s="196" t="s">
        <v>89</v>
      </c>
      <c r="AY272" s="14" t="s">
        <v>186</v>
      </c>
      <c r="BE272" s="197">
        <f t="shared" si="54"/>
        <v>0</v>
      </c>
      <c r="BF272" s="197">
        <f t="shared" si="55"/>
        <v>0</v>
      </c>
      <c r="BG272" s="197">
        <f t="shared" si="56"/>
        <v>0</v>
      </c>
      <c r="BH272" s="197">
        <f t="shared" si="57"/>
        <v>0</v>
      </c>
      <c r="BI272" s="197">
        <f t="shared" si="58"/>
        <v>0</v>
      </c>
      <c r="BJ272" s="14" t="s">
        <v>87</v>
      </c>
      <c r="BK272" s="197">
        <f t="shared" si="59"/>
        <v>0</v>
      </c>
      <c r="BL272" s="14" t="s">
        <v>256</v>
      </c>
      <c r="BM272" s="196" t="s">
        <v>764</v>
      </c>
    </row>
    <row r="273" spans="1:65" s="2" customFormat="1" ht="16.5" customHeight="1">
      <c r="A273" s="31"/>
      <c r="B273" s="32"/>
      <c r="C273" s="184" t="s">
        <v>637</v>
      </c>
      <c r="D273" s="184" t="s">
        <v>189</v>
      </c>
      <c r="E273" s="185" t="s">
        <v>766</v>
      </c>
      <c r="F273" s="186" t="s">
        <v>767</v>
      </c>
      <c r="G273" s="187" t="s">
        <v>192</v>
      </c>
      <c r="H273" s="188">
        <v>1</v>
      </c>
      <c r="I273" s="189"/>
      <c r="J273" s="190">
        <f t="shared" si="50"/>
        <v>0</v>
      </c>
      <c r="K273" s="191"/>
      <c r="L273" s="36"/>
      <c r="M273" s="192" t="s">
        <v>1</v>
      </c>
      <c r="N273" s="193" t="s">
        <v>44</v>
      </c>
      <c r="O273" s="68"/>
      <c r="P273" s="194">
        <f t="shared" si="51"/>
        <v>0</v>
      </c>
      <c r="Q273" s="194">
        <v>0</v>
      </c>
      <c r="R273" s="194">
        <f t="shared" si="52"/>
        <v>0</v>
      </c>
      <c r="S273" s="194">
        <v>0</v>
      </c>
      <c r="T273" s="195">
        <f t="shared" si="5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6" t="s">
        <v>256</v>
      </c>
      <c r="AT273" s="196" t="s">
        <v>189</v>
      </c>
      <c r="AU273" s="196" t="s">
        <v>89</v>
      </c>
      <c r="AY273" s="14" t="s">
        <v>186</v>
      </c>
      <c r="BE273" s="197">
        <f t="shared" si="54"/>
        <v>0</v>
      </c>
      <c r="BF273" s="197">
        <f t="shared" si="55"/>
        <v>0</v>
      </c>
      <c r="BG273" s="197">
        <f t="shared" si="56"/>
        <v>0</v>
      </c>
      <c r="BH273" s="197">
        <f t="shared" si="57"/>
        <v>0</v>
      </c>
      <c r="BI273" s="197">
        <f t="shared" si="58"/>
        <v>0</v>
      </c>
      <c r="BJ273" s="14" t="s">
        <v>87</v>
      </c>
      <c r="BK273" s="197">
        <f t="shared" si="59"/>
        <v>0</v>
      </c>
      <c r="BL273" s="14" t="s">
        <v>256</v>
      </c>
      <c r="BM273" s="196" t="s">
        <v>768</v>
      </c>
    </row>
    <row r="274" spans="1:65" s="2" customFormat="1" ht="16.5" customHeight="1">
      <c r="A274" s="31"/>
      <c r="B274" s="32"/>
      <c r="C274" s="184" t="s">
        <v>642</v>
      </c>
      <c r="D274" s="184" t="s">
        <v>189</v>
      </c>
      <c r="E274" s="185" t="s">
        <v>770</v>
      </c>
      <c r="F274" s="186" t="s">
        <v>771</v>
      </c>
      <c r="G274" s="187" t="s">
        <v>270</v>
      </c>
      <c r="H274" s="188">
        <v>0.114</v>
      </c>
      <c r="I274" s="189"/>
      <c r="J274" s="190">
        <f t="shared" si="50"/>
        <v>0</v>
      </c>
      <c r="K274" s="191"/>
      <c r="L274" s="36"/>
      <c r="M274" s="192" t="s">
        <v>1</v>
      </c>
      <c r="N274" s="193" t="s">
        <v>44</v>
      </c>
      <c r="O274" s="68"/>
      <c r="P274" s="194">
        <f t="shared" si="51"/>
        <v>0</v>
      </c>
      <c r="Q274" s="194">
        <v>0</v>
      </c>
      <c r="R274" s="194">
        <f t="shared" si="52"/>
        <v>0</v>
      </c>
      <c r="S274" s="194">
        <v>0</v>
      </c>
      <c r="T274" s="195">
        <f t="shared" si="5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6" t="s">
        <v>256</v>
      </c>
      <c r="AT274" s="196" t="s">
        <v>189</v>
      </c>
      <c r="AU274" s="196" t="s">
        <v>89</v>
      </c>
      <c r="AY274" s="14" t="s">
        <v>186</v>
      </c>
      <c r="BE274" s="197">
        <f t="shared" si="54"/>
        <v>0</v>
      </c>
      <c r="BF274" s="197">
        <f t="shared" si="55"/>
        <v>0</v>
      </c>
      <c r="BG274" s="197">
        <f t="shared" si="56"/>
        <v>0</v>
      </c>
      <c r="BH274" s="197">
        <f t="shared" si="57"/>
        <v>0</v>
      </c>
      <c r="BI274" s="197">
        <f t="shared" si="58"/>
        <v>0</v>
      </c>
      <c r="BJ274" s="14" t="s">
        <v>87</v>
      </c>
      <c r="BK274" s="197">
        <f t="shared" si="59"/>
        <v>0</v>
      </c>
      <c r="BL274" s="14" t="s">
        <v>256</v>
      </c>
      <c r="BM274" s="196" t="s">
        <v>772</v>
      </c>
    </row>
    <row r="275" spans="1:65" s="2" customFormat="1" ht="16.5" customHeight="1">
      <c r="A275" s="31"/>
      <c r="B275" s="32"/>
      <c r="C275" s="184" t="s">
        <v>649</v>
      </c>
      <c r="D275" s="184" t="s">
        <v>189</v>
      </c>
      <c r="E275" s="185" t="s">
        <v>774</v>
      </c>
      <c r="F275" s="186" t="s">
        <v>775</v>
      </c>
      <c r="G275" s="187" t="s">
        <v>270</v>
      </c>
      <c r="H275" s="188">
        <v>0.111</v>
      </c>
      <c r="I275" s="189"/>
      <c r="J275" s="190">
        <f t="shared" si="50"/>
        <v>0</v>
      </c>
      <c r="K275" s="191"/>
      <c r="L275" s="36"/>
      <c r="M275" s="192" t="s">
        <v>1</v>
      </c>
      <c r="N275" s="193" t="s">
        <v>44</v>
      </c>
      <c r="O275" s="68"/>
      <c r="P275" s="194">
        <f t="shared" si="51"/>
        <v>0</v>
      </c>
      <c r="Q275" s="194">
        <v>0</v>
      </c>
      <c r="R275" s="194">
        <f t="shared" si="52"/>
        <v>0</v>
      </c>
      <c r="S275" s="194">
        <v>0</v>
      </c>
      <c r="T275" s="195">
        <f t="shared" si="5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96" t="s">
        <v>256</v>
      </c>
      <c r="AT275" s="196" t="s">
        <v>189</v>
      </c>
      <c r="AU275" s="196" t="s">
        <v>89</v>
      </c>
      <c r="AY275" s="14" t="s">
        <v>186</v>
      </c>
      <c r="BE275" s="197">
        <f t="shared" si="54"/>
        <v>0</v>
      </c>
      <c r="BF275" s="197">
        <f t="shared" si="55"/>
        <v>0</v>
      </c>
      <c r="BG275" s="197">
        <f t="shared" si="56"/>
        <v>0</v>
      </c>
      <c r="BH275" s="197">
        <f t="shared" si="57"/>
        <v>0</v>
      </c>
      <c r="BI275" s="197">
        <f t="shared" si="58"/>
        <v>0</v>
      </c>
      <c r="BJ275" s="14" t="s">
        <v>87</v>
      </c>
      <c r="BK275" s="197">
        <f t="shared" si="59"/>
        <v>0</v>
      </c>
      <c r="BL275" s="14" t="s">
        <v>256</v>
      </c>
      <c r="BM275" s="196" t="s">
        <v>776</v>
      </c>
    </row>
    <row r="276" spans="1:65" s="2" customFormat="1" ht="16.5" customHeight="1">
      <c r="A276" s="31"/>
      <c r="B276" s="32"/>
      <c r="C276" s="184" t="s">
        <v>656</v>
      </c>
      <c r="D276" s="184" t="s">
        <v>189</v>
      </c>
      <c r="E276" s="185" t="s">
        <v>778</v>
      </c>
      <c r="F276" s="186" t="s">
        <v>779</v>
      </c>
      <c r="G276" s="187" t="s">
        <v>270</v>
      </c>
      <c r="H276" s="188">
        <v>0.111</v>
      </c>
      <c r="I276" s="189"/>
      <c r="J276" s="190">
        <f t="shared" si="50"/>
        <v>0</v>
      </c>
      <c r="K276" s="191"/>
      <c r="L276" s="36"/>
      <c r="M276" s="192" t="s">
        <v>1</v>
      </c>
      <c r="N276" s="193" t="s">
        <v>44</v>
      </c>
      <c r="O276" s="68"/>
      <c r="P276" s="194">
        <f t="shared" si="51"/>
        <v>0</v>
      </c>
      <c r="Q276" s="194">
        <v>0</v>
      </c>
      <c r="R276" s="194">
        <f t="shared" si="52"/>
        <v>0</v>
      </c>
      <c r="S276" s="194">
        <v>0</v>
      </c>
      <c r="T276" s="195">
        <f t="shared" si="5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96" t="s">
        <v>256</v>
      </c>
      <c r="AT276" s="196" t="s">
        <v>189</v>
      </c>
      <c r="AU276" s="196" t="s">
        <v>89</v>
      </c>
      <c r="AY276" s="14" t="s">
        <v>186</v>
      </c>
      <c r="BE276" s="197">
        <f t="shared" si="54"/>
        <v>0</v>
      </c>
      <c r="BF276" s="197">
        <f t="shared" si="55"/>
        <v>0</v>
      </c>
      <c r="BG276" s="197">
        <f t="shared" si="56"/>
        <v>0</v>
      </c>
      <c r="BH276" s="197">
        <f t="shared" si="57"/>
        <v>0</v>
      </c>
      <c r="BI276" s="197">
        <f t="shared" si="58"/>
        <v>0</v>
      </c>
      <c r="BJ276" s="14" t="s">
        <v>87</v>
      </c>
      <c r="BK276" s="197">
        <f t="shared" si="59"/>
        <v>0</v>
      </c>
      <c r="BL276" s="14" t="s">
        <v>256</v>
      </c>
      <c r="BM276" s="196" t="s">
        <v>780</v>
      </c>
    </row>
    <row r="277" spans="2:63" s="12" customFormat="1" ht="22.9" customHeight="1">
      <c r="B277" s="168"/>
      <c r="C277" s="169"/>
      <c r="D277" s="170" t="s">
        <v>78</v>
      </c>
      <c r="E277" s="182" t="s">
        <v>781</v>
      </c>
      <c r="F277" s="182" t="s">
        <v>782</v>
      </c>
      <c r="G277" s="169"/>
      <c r="H277" s="169"/>
      <c r="I277" s="172"/>
      <c r="J277" s="183">
        <f>BK277</f>
        <v>0</v>
      </c>
      <c r="K277" s="169"/>
      <c r="L277" s="174"/>
      <c r="M277" s="175"/>
      <c r="N277" s="176"/>
      <c r="O277" s="176"/>
      <c r="P277" s="177">
        <f>SUM(P278:P288)</f>
        <v>0</v>
      </c>
      <c r="Q277" s="176"/>
      <c r="R277" s="177">
        <f>SUM(R278:R288)</f>
        <v>0.041435999999999994</v>
      </c>
      <c r="S277" s="176"/>
      <c r="T277" s="178">
        <f>SUM(T278:T288)</f>
        <v>0</v>
      </c>
      <c r="AR277" s="179" t="s">
        <v>89</v>
      </c>
      <c r="AT277" s="180" t="s">
        <v>78</v>
      </c>
      <c r="AU277" s="180" t="s">
        <v>87</v>
      </c>
      <c r="AY277" s="179" t="s">
        <v>186</v>
      </c>
      <c r="BK277" s="181">
        <f>SUM(BK278:BK288)</f>
        <v>0</v>
      </c>
    </row>
    <row r="278" spans="1:65" s="2" customFormat="1" ht="16.5" customHeight="1">
      <c r="A278" s="31"/>
      <c r="B278" s="32"/>
      <c r="C278" s="184" t="s">
        <v>660</v>
      </c>
      <c r="D278" s="184" t="s">
        <v>189</v>
      </c>
      <c r="E278" s="185" t="s">
        <v>1319</v>
      </c>
      <c r="F278" s="186" t="s">
        <v>1320</v>
      </c>
      <c r="G278" s="187" t="s">
        <v>197</v>
      </c>
      <c r="H278" s="188">
        <v>33.3</v>
      </c>
      <c r="I278" s="189"/>
      <c r="J278" s="190">
        <f aca="true" t="shared" si="60" ref="J278:J288">ROUND(I278*H278,1)</f>
        <v>0</v>
      </c>
      <c r="K278" s="191"/>
      <c r="L278" s="36"/>
      <c r="M278" s="192" t="s">
        <v>1</v>
      </c>
      <c r="N278" s="193" t="s">
        <v>44</v>
      </c>
      <c r="O278" s="68"/>
      <c r="P278" s="194">
        <f aca="true" t="shared" si="61" ref="P278:P288">O278*H278</f>
        <v>0</v>
      </c>
      <c r="Q278" s="194">
        <v>9E-05</v>
      </c>
      <c r="R278" s="194">
        <f aca="true" t="shared" si="62" ref="R278:R288">Q278*H278</f>
        <v>0.002997</v>
      </c>
      <c r="S278" s="194">
        <v>0</v>
      </c>
      <c r="T278" s="195">
        <f aca="true" t="shared" si="63" ref="T278:T288"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96" t="s">
        <v>256</v>
      </c>
      <c r="AT278" s="196" t="s">
        <v>189</v>
      </c>
      <c r="AU278" s="196" t="s">
        <v>89</v>
      </c>
      <c r="AY278" s="14" t="s">
        <v>186</v>
      </c>
      <c r="BE278" s="197">
        <f aca="true" t="shared" si="64" ref="BE278:BE288">IF(N278="základní",J278,0)</f>
        <v>0</v>
      </c>
      <c r="BF278" s="197">
        <f aca="true" t="shared" si="65" ref="BF278:BF288">IF(N278="snížená",J278,0)</f>
        <v>0</v>
      </c>
      <c r="BG278" s="197">
        <f aca="true" t="shared" si="66" ref="BG278:BG288">IF(N278="zákl. přenesená",J278,0)</f>
        <v>0</v>
      </c>
      <c r="BH278" s="197">
        <f aca="true" t="shared" si="67" ref="BH278:BH288">IF(N278="sníž. přenesená",J278,0)</f>
        <v>0</v>
      </c>
      <c r="BI278" s="197">
        <f aca="true" t="shared" si="68" ref="BI278:BI288">IF(N278="nulová",J278,0)</f>
        <v>0</v>
      </c>
      <c r="BJ278" s="14" t="s">
        <v>87</v>
      </c>
      <c r="BK278" s="197">
        <f aca="true" t="shared" si="69" ref="BK278:BK288">ROUND(I278*H278,1)</f>
        <v>0</v>
      </c>
      <c r="BL278" s="14" t="s">
        <v>256</v>
      </c>
      <c r="BM278" s="196" t="s">
        <v>1321</v>
      </c>
    </row>
    <row r="279" spans="1:65" s="2" customFormat="1" ht="16.5" customHeight="1">
      <c r="A279" s="31"/>
      <c r="B279" s="32"/>
      <c r="C279" s="184" t="s">
        <v>664</v>
      </c>
      <c r="D279" s="184" t="s">
        <v>189</v>
      </c>
      <c r="E279" s="185" t="s">
        <v>1322</v>
      </c>
      <c r="F279" s="186" t="s">
        <v>1323</v>
      </c>
      <c r="G279" s="187" t="s">
        <v>197</v>
      </c>
      <c r="H279" s="188">
        <v>33.3</v>
      </c>
      <c r="I279" s="189"/>
      <c r="J279" s="190">
        <f t="shared" si="60"/>
        <v>0</v>
      </c>
      <c r="K279" s="191"/>
      <c r="L279" s="36"/>
      <c r="M279" s="192" t="s">
        <v>1</v>
      </c>
      <c r="N279" s="193" t="s">
        <v>44</v>
      </c>
      <c r="O279" s="68"/>
      <c r="P279" s="194">
        <f t="shared" si="61"/>
        <v>0</v>
      </c>
      <c r="Q279" s="194">
        <v>0.00023</v>
      </c>
      <c r="R279" s="194">
        <f t="shared" si="62"/>
        <v>0.007659</v>
      </c>
      <c r="S279" s="194">
        <v>0</v>
      </c>
      <c r="T279" s="195">
        <f t="shared" si="6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6" t="s">
        <v>256</v>
      </c>
      <c r="AT279" s="196" t="s">
        <v>189</v>
      </c>
      <c r="AU279" s="196" t="s">
        <v>89</v>
      </c>
      <c r="AY279" s="14" t="s">
        <v>186</v>
      </c>
      <c r="BE279" s="197">
        <f t="shared" si="64"/>
        <v>0</v>
      </c>
      <c r="BF279" s="197">
        <f t="shared" si="65"/>
        <v>0</v>
      </c>
      <c r="BG279" s="197">
        <f t="shared" si="66"/>
        <v>0</v>
      </c>
      <c r="BH279" s="197">
        <f t="shared" si="67"/>
        <v>0</v>
      </c>
      <c r="BI279" s="197">
        <f t="shared" si="68"/>
        <v>0</v>
      </c>
      <c r="BJ279" s="14" t="s">
        <v>87</v>
      </c>
      <c r="BK279" s="197">
        <f t="shared" si="69"/>
        <v>0</v>
      </c>
      <c r="BL279" s="14" t="s">
        <v>256</v>
      </c>
      <c r="BM279" s="196" t="s">
        <v>1324</v>
      </c>
    </row>
    <row r="280" spans="1:65" s="2" customFormat="1" ht="16.5" customHeight="1">
      <c r="A280" s="31"/>
      <c r="B280" s="32"/>
      <c r="C280" s="184" t="s">
        <v>669</v>
      </c>
      <c r="D280" s="184" t="s">
        <v>189</v>
      </c>
      <c r="E280" s="185" t="s">
        <v>1325</v>
      </c>
      <c r="F280" s="186" t="s">
        <v>1326</v>
      </c>
      <c r="G280" s="187" t="s">
        <v>197</v>
      </c>
      <c r="H280" s="188">
        <v>33.3</v>
      </c>
      <c r="I280" s="189"/>
      <c r="J280" s="190">
        <f t="shared" si="60"/>
        <v>0</v>
      </c>
      <c r="K280" s="191"/>
      <c r="L280" s="36"/>
      <c r="M280" s="192" t="s">
        <v>1</v>
      </c>
      <c r="N280" s="193" t="s">
        <v>44</v>
      </c>
      <c r="O280" s="68"/>
      <c r="P280" s="194">
        <f t="shared" si="61"/>
        <v>0</v>
      </c>
      <c r="Q280" s="194">
        <v>0</v>
      </c>
      <c r="R280" s="194">
        <f t="shared" si="62"/>
        <v>0</v>
      </c>
      <c r="S280" s="194">
        <v>0</v>
      </c>
      <c r="T280" s="195">
        <f t="shared" si="6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96" t="s">
        <v>256</v>
      </c>
      <c r="AT280" s="196" t="s">
        <v>189</v>
      </c>
      <c r="AU280" s="196" t="s">
        <v>89</v>
      </c>
      <c r="AY280" s="14" t="s">
        <v>186</v>
      </c>
      <c r="BE280" s="197">
        <f t="shared" si="64"/>
        <v>0</v>
      </c>
      <c r="BF280" s="197">
        <f t="shared" si="65"/>
        <v>0</v>
      </c>
      <c r="BG280" s="197">
        <f t="shared" si="66"/>
        <v>0</v>
      </c>
      <c r="BH280" s="197">
        <f t="shared" si="67"/>
        <v>0</v>
      </c>
      <c r="BI280" s="197">
        <f t="shared" si="68"/>
        <v>0</v>
      </c>
      <c r="BJ280" s="14" t="s">
        <v>87</v>
      </c>
      <c r="BK280" s="197">
        <f t="shared" si="69"/>
        <v>0</v>
      </c>
      <c r="BL280" s="14" t="s">
        <v>256</v>
      </c>
      <c r="BM280" s="196" t="s">
        <v>1327</v>
      </c>
    </row>
    <row r="281" spans="1:65" s="2" customFormat="1" ht="16.5" customHeight="1">
      <c r="A281" s="31"/>
      <c r="B281" s="32"/>
      <c r="C281" s="184" t="s">
        <v>673</v>
      </c>
      <c r="D281" s="184" t="s">
        <v>189</v>
      </c>
      <c r="E281" s="185" t="s">
        <v>784</v>
      </c>
      <c r="F281" s="186" t="s">
        <v>785</v>
      </c>
      <c r="G281" s="187" t="s">
        <v>308</v>
      </c>
      <c r="H281" s="188">
        <v>60</v>
      </c>
      <c r="I281" s="189"/>
      <c r="J281" s="190">
        <f t="shared" si="60"/>
        <v>0</v>
      </c>
      <c r="K281" s="191"/>
      <c r="L281" s="36"/>
      <c r="M281" s="192" t="s">
        <v>1</v>
      </c>
      <c r="N281" s="193" t="s">
        <v>44</v>
      </c>
      <c r="O281" s="68"/>
      <c r="P281" s="194">
        <f t="shared" si="61"/>
        <v>0</v>
      </c>
      <c r="Q281" s="194">
        <v>1E-05</v>
      </c>
      <c r="R281" s="194">
        <f t="shared" si="62"/>
        <v>0.0006000000000000001</v>
      </c>
      <c r="S281" s="194">
        <v>0</v>
      </c>
      <c r="T281" s="195">
        <f t="shared" si="6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6" t="s">
        <v>256</v>
      </c>
      <c r="AT281" s="196" t="s">
        <v>189</v>
      </c>
      <c r="AU281" s="196" t="s">
        <v>89</v>
      </c>
      <c r="AY281" s="14" t="s">
        <v>186</v>
      </c>
      <c r="BE281" s="197">
        <f t="shared" si="64"/>
        <v>0</v>
      </c>
      <c r="BF281" s="197">
        <f t="shared" si="65"/>
        <v>0</v>
      </c>
      <c r="BG281" s="197">
        <f t="shared" si="66"/>
        <v>0</v>
      </c>
      <c r="BH281" s="197">
        <f t="shared" si="67"/>
        <v>0</v>
      </c>
      <c r="BI281" s="197">
        <f t="shared" si="68"/>
        <v>0</v>
      </c>
      <c r="BJ281" s="14" t="s">
        <v>87</v>
      </c>
      <c r="BK281" s="197">
        <f t="shared" si="69"/>
        <v>0</v>
      </c>
      <c r="BL281" s="14" t="s">
        <v>256</v>
      </c>
      <c r="BM281" s="196" t="s">
        <v>1124</v>
      </c>
    </row>
    <row r="282" spans="1:65" s="2" customFormat="1" ht="16.5" customHeight="1">
      <c r="A282" s="31"/>
      <c r="B282" s="32"/>
      <c r="C282" s="184" t="s">
        <v>678</v>
      </c>
      <c r="D282" s="184" t="s">
        <v>189</v>
      </c>
      <c r="E282" s="185" t="s">
        <v>788</v>
      </c>
      <c r="F282" s="186" t="s">
        <v>789</v>
      </c>
      <c r="G282" s="187" t="s">
        <v>308</v>
      </c>
      <c r="H282" s="188">
        <v>60</v>
      </c>
      <c r="I282" s="189"/>
      <c r="J282" s="190">
        <f t="shared" si="60"/>
        <v>0</v>
      </c>
      <c r="K282" s="191"/>
      <c r="L282" s="36"/>
      <c r="M282" s="192" t="s">
        <v>1</v>
      </c>
      <c r="N282" s="193" t="s">
        <v>44</v>
      </c>
      <c r="O282" s="68"/>
      <c r="P282" s="194">
        <f t="shared" si="61"/>
        <v>0</v>
      </c>
      <c r="Q282" s="194">
        <v>2E-05</v>
      </c>
      <c r="R282" s="194">
        <f t="shared" si="62"/>
        <v>0.0012000000000000001</v>
      </c>
      <c r="S282" s="194">
        <v>0</v>
      </c>
      <c r="T282" s="195">
        <f t="shared" si="6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6" t="s">
        <v>256</v>
      </c>
      <c r="AT282" s="196" t="s">
        <v>189</v>
      </c>
      <c r="AU282" s="196" t="s">
        <v>89</v>
      </c>
      <c r="AY282" s="14" t="s">
        <v>186</v>
      </c>
      <c r="BE282" s="197">
        <f t="shared" si="64"/>
        <v>0</v>
      </c>
      <c r="BF282" s="197">
        <f t="shared" si="65"/>
        <v>0</v>
      </c>
      <c r="BG282" s="197">
        <f t="shared" si="66"/>
        <v>0</v>
      </c>
      <c r="BH282" s="197">
        <f t="shared" si="67"/>
        <v>0</v>
      </c>
      <c r="BI282" s="197">
        <f t="shared" si="68"/>
        <v>0</v>
      </c>
      <c r="BJ282" s="14" t="s">
        <v>87</v>
      </c>
      <c r="BK282" s="197">
        <f t="shared" si="69"/>
        <v>0</v>
      </c>
      <c r="BL282" s="14" t="s">
        <v>256</v>
      </c>
      <c r="BM282" s="196" t="s">
        <v>1125</v>
      </c>
    </row>
    <row r="283" spans="1:65" s="2" customFormat="1" ht="16.5" customHeight="1">
      <c r="A283" s="31"/>
      <c r="B283" s="32"/>
      <c r="C283" s="184" t="s">
        <v>682</v>
      </c>
      <c r="D283" s="184" t="s">
        <v>189</v>
      </c>
      <c r="E283" s="185" t="s">
        <v>792</v>
      </c>
      <c r="F283" s="186" t="s">
        <v>793</v>
      </c>
      <c r="G283" s="187" t="s">
        <v>308</v>
      </c>
      <c r="H283" s="188">
        <v>60</v>
      </c>
      <c r="I283" s="189"/>
      <c r="J283" s="190">
        <f t="shared" si="60"/>
        <v>0</v>
      </c>
      <c r="K283" s="191"/>
      <c r="L283" s="36"/>
      <c r="M283" s="192" t="s">
        <v>1</v>
      </c>
      <c r="N283" s="193" t="s">
        <v>44</v>
      </c>
      <c r="O283" s="68"/>
      <c r="P283" s="194">
        <f t="shared" si="61"/>
        <v>0</v>
      </c>
      <c r="Q283" s="194">
        <v>1E-05</v>
      </c>
      <c r="R283" s="194">
        <f t="shared" si="62"/>
        <v>0.0006000000000000001</v>
      </c>
      <c r="S283" s="194">
        <v>0</v>
      </c>
      <c r="T283" s="195">
        <f t="shared" si="6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6" t="s">
        <v>256</v>
      </c>
      <c r="AT283" s="196" t="s">
        <v>189</v>
      </c>
      <c r="AU283" s="196" t="s">
        <v>89</v>
      </c>
      <c r="AY283" s="14" t="s">
        <v>186</v>
      </c>
      <c r="BE283" s="197">
        <f t="shared" si="64"/>
        <v>0</v>
      </c>
      <c r="BF283" s="197">
        <f t="shared" si="65"/>
        <v>0</v>
      </c>
      <c r="BG283" s="197">
        <f t="shared" si="66"/>
        <v>0</v>
      </c>
      <c r="BH283" s="197">
        <f t="shared" si="67"/>
        <v>0</v>
      </c>
      <c r="BI283" s="197">
        <f t="shared" si="68"/>
        <v>0</v>
      </c>
      <c r="BJ283" s="14" t="s">
        <v>87</v>
      </c>
      <c r="BK283" s="197">
        <f t="shared" si="69"/>
        <v>0</v>
      </c>
      <c r="BL283" s="14" t="s">
        <v>256</v>
      </c>
      <c r="BM283" s="196" t="s">
        <v>1126</v>
      </c>
    </row>
    <row r="284" spans="1:65" s="2" customFormat="1" ht="16.5" customHeight="1">
      <c r="A284" s="31"/>
      <c r="B284" s="32"/>
      <c r="C284" s="184" t="s">
        <v>686</v>
      </c>
      <c r="D284" s="184" t="s">
        <v>189</v>
      </c>
      <c r="E284" s="185" t="s">
        <v>1328</v>
      </c>
      <c r="F284" s="186" t="s">
        <v>1329</v>
      </c>
      <c r="G284" s="187" t="s">
        <v>197</v>
      </c>
      <c r="H284" s="188">
        <v>33.3</v>
      </c>
      <c r="I284" s="189"/>
      <c r="J284" s="190">
        <f t="shared" si="60"/>
        <v>0</v>
      </c>
      <c r="K284" s="191"/>
      <c r="L284" s="36"/>
      <c r="M284" s="192" t="s">
        <v>1</v>
      </c>
      <c r="N284" s="193" t="s">
        <v>44</v>
      </c>
      <c r="O284" s="68"/>
      <c r="P284" s="194">
        <f t="shared" si="61"/>
        <v>0</v>
      </c>
      <c r="Q284" s="194">
        <v>0.00017</v>
      </c>
      <c r="R284" s="194">
        <f t="shared" si="62"/>
        <v>0.005661</v>
      </c>
      <c r="S284" s="194">
        <v>0</v>
      </c>
      <c r="T284" s="195">
        <f t="shared" si="6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6" t="s">
        <v>256</v>
      </c>
      <c r="AT284" s="196" t="s">
        <v>189</v>
      </c>
      <c r="AU284" s="196" t="s">
        <v>89</v>
      </c>
      <c r="AY284" s="14" t="s">
        <v>186</v>
      </c>
      <c r="BE284" s="197">
        <f t="shared" si="64"/>
        <v>0</v>
      </c>
      <c r="BF284" s="197">
        <f t="shared" si="65"/>
        <v>0</v>
      </c>
      <c r="BG284" s="197">
        <f t="shared" si="66"/>
        <v>0</v>
      </c>
      <c r="BH284" s="197">
        <f t="shared" si="67"/>
        <v>0</v>
      </c>
      <c r="BI284" s="197">
        <f t="shared" si="68"/>
        <v>0</v>
      </c>
      <c r="BJ284" s="14" t="s">
        <v>87</v>
      </c>
      <c r="BK284" s="197">
        <f t="shared" si="69"/>
        <v>0</v>
      </c>
      <c r="BL284" s="14" t="s">
        <v>256</v>
      </c>
      <c r="BM284" s="196" t="s">
        <v>1330</v>
      </c>
    </row>
    <row r="285" spans="1:65" s="2" customFormat="1" ht="16.5" customHeight="1">
      <c r="A285" s="31"/>
      <c r="B285" s="32"/>
      <c r="C285" s="184" t="s">
        <v>690</v>
      </c>
      <c r="D285" s="184" t="s">
        <v>189</v>
      </c>
      <c r="E285" s="185" t="s">
        <v>796</v>
      </c>
      <c r="F285" s="186" t="s">
        <v>797</v>
      </c>
      <c r="G285" s="187" t="s">
        <v>308</v>
      </c>
      <c r="H285" s="188">
        <v>60</v>
      </c>
      <c r="I285" s="189"/>
      <c r="J285" s="190">
        <f t="shared" si="60"/>
        <v>0</v>
      </c>
      <c r="K285" s="191"/>
      <c r="L285" s="36"/>
      <c r="M285" s="192" t="s">
        <v>1</v>
      </c>
      <c r="N285" s="193" t="s">
        <v>44</v>
      </c>
      <c r="O285" s="68"/>
      <c r="P285" s="194">
        <f t="shared" si="61"/>
        <v>0</v>
      </c>
      <c r="Q285" s="194">
        <v>2E-05</v>
      </c>
      <c r="R285" s="194">
        <f t="shared" si="62"/>
        <v>0.0012000000000000001</v>
      </c>
      <c r="S285" s="194">
        <v>0</v>
      </c>
      <c r="T285" s="195">
        <f t="shared" si="6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6" t="s">
        <v>256</v>
      </c>
      <c r="AT285" s="196" t="s">
        <v>189</v>
      </c>
      <c r="AU285" s="196" t="s">
        <v>89</v>
      </c>
      <c r="AY285" s="14" t="s">
        <v>186</v>
      </c>
      <c r="BE285" s="197">
        <f t="shared" si="64"/>
        <v>0</v>
      </c>
      <c r="BF285" s="197">
        <f t="shared" si="65"/>
        <v>0</v>
      </c>
      <c r="BG285" s="197">
        <f t="shared" si="66"/>
        <v>0</v>
      </c>
      <c r="BH285" s="197">
        <f t="shared" si="67"/>
        <v>0</v>
      </c>
      <c r="BI285" s="197">
        <f t="shared" si="68"/>
        <v>0</v>
      </c>
      <c r="BJ285" s="14" t="s">
        <v>87</v>
      </c>
      <c r="BK285" s="197">
        <f t="shared" si="69"/>
        <v>0</v>
      </c>
      <c r="BL285" s="14" t="s">
        <v>256</v>
      </c>
      <c r="BM285" s="196" t="s">
        <v>798</v>
      </c>
    </row>
    <row r="286" spans="1:65" s="2" customFormat="1" ht="16.5" customHeight="1">
      <c r="A286" s="31"/>
      <c r="B286" s="32"/>
      <c r="C286" s="184" t="s">
        <v>694</v>
      </c>
      <c r="D286" s="184" t="s">
        <v>189</v>
      </c>
      <c r="E286" s="185" t="s">
        <v>800</v>
      </c>
      <c r="F286" s="186" t="s">
        <v>801</v>
      </c>
      <c r="G286" s="187" t="s">
        <v>308</v>
      </c>
      <c r="H286" s="188">
        <v>60</v>
      </c>
      <c r="I286" s="189"/>
      <c r="J286" s="190">
        <f t="shared" si="60"/>
        <v>0</v>
      </c>
      <c r="K286" s="191"/>
      <c r="L286" s="36"/>
      <c r="M286" s="192" t="s">
        <v>1</v>
      </c>
      <c r="N286" s="193" t="s">
        <v>44</v>
      </c>
      <c r="O286" s="68"/>
      <c r="P286" s="194">
        <f t="shared" si="61"/>
        <v>0</v>
      </c>
      <c r="Q286" s="194">
        <v>6E-05</v>
      </c>
      <c r="R286" s="194">
        <f t="shared" si="62"/>
        <v>0.0036</v>
      </c>
      <c r="S286" s="194">
        <v>0</v>
      </c>
      <c r="T286" s="195">
        <f t="shared" si="6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96" t="s">
        <v>256</v>
      </c>
      <c r="AT286" s="196" t="s">
        <v>189</v>
      </c>
      <c r="AU286" s="196" t="s">
        <v>89</v>
      </c>
      <c r="AY286" s="14" t="s">
        <v>186</v>
      </c>
      <c r="BE286" s="197">
        <f t="shared" si="64"/>
        <v>0</v>
      </c>
      <c r="BF286" s="197">
        <f t="shared" si="65"/>
        <v>0</v>
      </c>
      <c r="BG286" s="197">
        <f t="shared" si="66"/>
        <v>0</v>
      </c>
      <c r="BH286" s="197">
        <f t="shared" si="67"/>
        <v>0</v>
      </c>
      <c r="BI286" s="197">
        <f t="shared" si="68"/>
        <v>0</v>
      </c>
      <c r="BJ286" s="14" t="s">
        <v>87</v>
      </c>
      <c r="BK286" s="197">
        <f t="shared" si="69"/>
        <v>0</v>
      </c>
      <c r="BL286" s="14" t="s">
        <v>256</v>
      </c>
      <c r="BM286" s="196" t="s">
        <v>802</v>
      </c>
    </row>
    <row r="287" spans="1:65" s="2" customFormat="1" ht="16.5" customHeight="1">
      <c r="A287" s="31"/>
      <c r="B287" s="32"/>
      <c r="C287" s="184" t="s">
        <v>698</v>
      </c>
      <c r="D287" s="184" t="s">
        <v>189</v>
      </c>
      <c r="E287" s="185" t="s">
        <v>1331</v>
      </c>
      <c r="F287" s="186" t="s">
        <v>1332</v>
      </c>
      <c r="G287" s="187" t="s">
        <v>197</v>
      </c>
      <c r="H287" s="188">
        <v>33.3</v>
      </c>
      <c r="I287" s="189"/>
      <c r="J287" s="190">
        <f t="shared" si="60"/>
        <v>0</v>
      </c>
      <c r="K287" s="191"/>
      <c r="L287" s="36"/>
      <c r="M287" s="192" t="s">
        <v>1</v>
      </c>
      <c r="N287" s="193" t="s">
        <v>44</v>
      </c>
      <c r="O287" s="68"/>
      <c r="P287" s="194">
        <f t="shared" si="61"/>
        <v>0</v>
      </c>
      <c r="Q287" s="194">
        <v>0.00043</v>
      </c>
      <c r="R287" s="194">
        <f t="shared" si="62"/>
        <v>0.014318999999999998</v>
      </c>
      <c r="S287" s="194">
        <v>0</v>
      </c>
      <c r="T287" s="195">
        <f t="shared" si="63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6" t="s">
        <v>256</v>
      </c>
      <c r="AT287" s="196" t="s">
        <v>189</v>
      </c>
      <c r="AU287" s="196" t="s">
        <v>89</v>
      </c>
      <c r="AY287" s="14" t="s">
        <v>186</v>
      </c>
      <c r="BE287" s="197">
        <f t="shared" si="64"/>
        <v>0</v>
      </c>
      <c r="BF287" s="197">
        <f t="shared" si="65"/>
        <v>0</v>
      </c>
      <c r="BG287" s="197">
        <f t="shared" si="66"/>
        <v>0</v>
      </c>
      <c r="BH287" s="197">
        <f t="shared" si="67"/>
        <v>0</v>
      </c>
      <c r="BI287" s="197">
        <f t="shared" si="68"/>
        <v>0</v>
      </c>
      <c r="BJ287" s="14" t="s">
        <v>87</v>
      </c>
      <c r="BK287" s="197">
        <f t="shared" si="69"/>
        <v>0</v>
      </c>
      <c r="BL287" s="14" t="s">
        <v>256</v>
      </c>
      <c r="BM287" s="196" t="s">
        <v>1333</v>
      </c>
    </row>
    <row r="288" spans="1:65" s="2" customFormat="1" ht="16.5" customHeight="1">
      <c r="A288" s="31"/>
      <c r="B288" s="32"/>
      <c r="C288" s="184" t="s">
        <v>702</v>
      </c>
      <c r="D288" s="184" t="s">
        <v>189</v>
      </c>
      <c r="E288" s="185" t="s">
        <v>804</v>
      </c>
      <c r="F288" s="186" t="s">
        <v>805</v>
      </c>
      <c r="G288" s="187" t="s">
        <v>308</v>
      </c>
      <c r="H288" s="188">
        <v>60</v>
      </c>
      <c r="I288" s="189"/>
      <c r="J288" s="190">
        <f t="shared" si="60"/>
        <v>0</v>
      </c>
      <c r="K288" s="191"/>
      <c r="L288" s="36"/>
      <c r="M288" s="192" t="s">
        <v>1</v>
      </c>
      <c r="N288" s="193" t="s">
        <v>44</v>
      </c>
      <c r="O288" s="68"/>
      <c r="P288" s="194">
        <f t="shared" si="61"/>
        <v>0</v>
      </c>
      <c r="Q288" s="194">
        <v>6E-05</v>
      </c>
      <c r="R288" s="194">
        <f t="shared" si="62"/>
        <v>0.0036</v>
      </c>
      <c r="S288" s="194">
        <v>0</v>
      </c>
      <c r="T288" s="195">
        <f t="shared" si="6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6" t="s">
        <v>256</v>
      </c>
      <c r="AT288" s="196" t="s">
        <v>189</v>
      </c>
      <c r="AU288" s="196" t="s">
        <v>89</v>
      </c>
      <c r="AY288" s="14" t="s">
        <v>186</v>
      </c>
      <c r="BE288" s="197">
        <f t="shared" si="64"/>
        <v>0</v>
      </c>
      <c r="BF288" s="197">
        <f t="shared" si="65"/>
        <v>0</v>
      </c>
      <c r="BG288" s="197">
        <f t="shared" si="66"/>
        <v>0</v>
      </c>
      <c r="BH288" s="197">
        <f t="shared" si="67"/>
        <v>0</v>
      </c>
      <c r="BI288" s="197">
        <f t="shared" si="68"/>
        <v>0</v>
      </c>
      <c r="BJ288" s="14" t="s">
        <v>87</v>
      </c>
      <c r="BK288" s="197">
        <f t="shared" si="69"/>
        <v>0</v>
      </c>
      <c r="BL288" s="14" t="s">
        <v>256</v>
      </c>
      <c r="BM288" s="196" t="s">
        <v>806</v>
      </c>
    </row>
    <row r="289" spans="2:63" s="12" customFormat="1" ht="22.9" customHeight="1">
      <c r="B289" s="168"/>
      <c r="C289" s="169"/>
      <c r="D289" s="170" t="s">
        <v>78</v>
      </c>
      <c r="E289" s="182" t="s">
        <v>807</v>
      </c>
      <c r="F289" s="182" t="s">
        <v>808</v>
      </c>
      <c r="G289" s="169"/>
      <c r="H289" s="169"/>
      <c r="I289" s="172"/>
      <c r="J289" s="183">
        <f>BK289</f>
        <v>0</v>
      </c>
      <c r="K289" s="169"/>
      <c r="L289" s="174"/>
      <c r="M289" s="175"/>
      <c r="N289" s="176"/>
      <c r="O289" s="176"/>
      <c r="P289" s="177">
        <f>SUM(P290:P294)</f>
        <v>0</v>
      </c>
      <c r="Q289" s="176"/>
      <c r="R289" s="177">
        <f>SUM(R290:R294)</f>
        <v>0.148208</v>
      </c>
      <c r="S289" s="176"/>
      <c r="T289" s="178">
        <f>SUM(T290:T294)</f>
        <v>0.027032</v>
      </c>
      <c r="AR289" s="179" t="s">
        <v>89</v>
      </c>
      <c r="AT289" s="180" t="s">
        <v>78</v>
      </c>
      <c r="AU289" s="180" t="s">
        <v>87</v>
      </c>
      <c r="AY289" s="179" t="s">
        <v>186</v>
      </c>
      <c r="BK289" s="181">
        <f>SUM(BK290:BK294)</f>
        <v>0</v>
      </c>
    </row>
    <row r="290" spans="1:65" s="2" customFormat="1" ht="16.5" customHeight="1">
      <c r="A290" s="31"/>
      <c r="B290" s="32"/>
      <c r="C290" s="184" t="s">
        <v>706</v>
      </c>
      <c r="D290" s="184" t="s">
        <v>189</v>
      </c>
      <c r="E290" s="185" t="s">
        <v>810</v>
      </c>
      <c r="F290" s="186" t="s">
        <v>811</v>
      </c>
      <c r="G290" s="187" t="s">
        <v>197</v>
      </c>
      <c r="H290" s="188">
        <v>87.2</v>
      </c>
      <c r="I290" s="189"/>
      <c r="J290" s="190">
        <f>ROUND(I290*H290,1)</f>
        <v>0</v>
      </c>
      <c r="K290" s="191"/>
      <c r="L290" s="36"/>
      <c r="M290" s="192" t="s">
        <v>1</v>
      </c>
      <c r="N290" s="193" t="s">
        <v>44</v>
      </c>
      <c r="O290" s="68"/>
      <c r="P290" s="194">
        <f>O290*H290</f>
        <v>0</v>
      </c>
      <c r="Q290" s="194">
        <v>0.001</v>
      </c>
      <c r="R290" s="194">
        <f>Q290*H290</f>
        <v>0.0872</v>
      </c>
      <c r="S290" s="194">
        <v>0.00031</v>
      </c>
      <c r="T290" s="195">
        <f>S290*H290</f>
        <v>0.027032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6" t="s">
        <v>256</v>
      </c>
      <c r="AT290" s="196" t="s">
        <v>189</v>
      </c>
      <c r="AU290" s="196" t="s">
        <v>89</v>
      </c>
      <c r="AY290" s="14" t="s">
        <v>186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14" t="s">
        <v>87</v>
      </c>
      <c r="BK290" s="197">
        <f>ROUND(I290*H290,1)</f>
        <v>0</v>
      </c>
      <c r="BL290" s="14" t="s">
        <v>256</v>
      </c>
      <c r="BM290" s="196" t="s">
        <v>812</v>
      </c>
    </row>
    <row r="291" spans="1:65" s="2" customFormat="1" ht="16.5" customHeight="1">
      <c r="A291" s="31"/>
      <c r="B291" s="32"/>
      <c r="C291" s="184" t="s">
        <v>710</v>
      </c>
      <c r="D291" s="184" t="s">
        <v>189</v>
      </c>
      <c r="E291" s="185" t="s">
        <v>814</v>
      </c>
      <c r="F291" s="186" t="s">
        <v>815</v>
      </c>
      <c r="G291" s="187" t="s">
        <v>197</v>
      </c>
      <c r="H291" s="188">
        <v>87.2</v>
      </c>
      <c r="I291" s="189"/>
      <c r="J291" s="190">
        <f>ROUND(I291*H291,1)</f>
        <v>0</v>
      </c>
      <c r="K291" s="191"/>
      <c r="L291" s="36"/>
      <c r="M291" s="192" t="s">
        <v>1</v>
      </c>
      <c r="N291" s="193" t="s">
        <v>44</v>
      </c>
      <c r="O291" s="68"/>
      <c r="P291" s="194">
        <f>O291*H291</f>
        <v>0</v>
      </c>
      <c r="Q291" s="194">
        <v>0</v>
      </c>
      <c r="R291" s="194">
        <f>Q291*H291</f>
        <v>0</v>
      </c>
      <c r="S291" s="194">
        <v>0</v>
      </c>
      <c r="T291" s="195">
        <f>S291*H291</f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96" t="s">
        <v>256</v>
      </c>
      <c r="AT291" s="196" t="s">
        <v>189</v>
      </c>
      <c r="AU291" s="196" t="s">
        <v>89</v>
      </c>
      <c r="AY291" s="14" t="s">
        <v>186</v>
      </c>
      <c r="BE291" s="197">
        <f>IF(N291="základní",J291,0)</f>
        <v>0</v>
      </c>
      <c r="BF291" s="197">
        <f>IF(N291="snížená",J291,0)</f>
        <v>0</v>
      </c>
      <c r="BG291" s="197">
        <f>IF(N291="zákl. přenesená",J291,0)</f>
        <v>0</v>
      </c>
      <c r="BH291" s="197">
        <f>IF(N291="sníž. přenesená",J291,0)</f>
        <v>0</v>
      </c>
      <c r="BI291" s="197">
        <f>IF(N291="nulová",J291,0)</f>
        <v>0</v>
      </c>
      <c r="BJ291" s="14" t="s">
        <v>87</v>
      </c>
      <c r="BK291" s="197">
        <f>ROUND(I291*H291,1)</f>
        <v>0</v>
      </c>
      <c r="BL291" s="14" t="s">
        <v>256</v>
      </c>
      <c r="BM291" s="196" t="s">
        <v>816</v>
      </c>
    </row>
    <row r="292" spans="1:65" s="2" customFormat="1" ht="16.5" customHeight="1">
      <c r="A292" s="31"/>
      <c r="B292" s="32"/>
      <c r="C292" s="184" t="s">
        <v>714</v>
      </c>
      <c r="D292" s="184" t="s">
        <v>189</v>
      </c>
      <c r="E292" s="185" t="s">
        <v>818</v>
      </c>
      <c r="F292" s="186" t="s">
        <v>819</v>
      </c>
      <c r="G292" s="187" t="s">
        <v>197</v>
      </c>
      <c r="H292" s="188">
        <v>127.1</v>
      </c>
      <c r="I292" s="189"/>
      <c r="J292" s="190">
        <f>ROUND(I292*H292,1)</f>
        <v>0</v>
      </c>
      <c r="K292" s="191"/>
      <c r="L292" s="36"/>
      <c r="M292" s="192" t="s">
        <v>1</v>
      </c>
      <c r="N292" s="193" t="s">
        <v>44</v>
      </c>
      <c r="O292" s="68"/>
      <c r="P292" s="194">
        <f>O292*H292</f>
        <v>0</v>
      </c>
      <c r="Q292" s="194">
        <v>0.0002</v>
      </c>
      <c r="R292" s="194">
        <f>Q292*H292</f>
        <v>0.02542</v>
      </c>
      <c r="S292" s="194">
        <v>0</v>
      </c>
      <c r="T292" s="195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6" t="s">
        <v>256</v>
      </c>
      <c r="AT292" s="196" t="s">
        <v>189</v>
      </c>
      <c r="AU292" s="196" t="s">
        <v>89</v>
      </c>
      <c r="AY292" s="14" t="s">
        <v>186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14" t="s">
        <v>87</v>
      </c>
      <c r="BK292" s="197">
        <f>ROUND(I292*H292,1)</f>
        <v>0</v>
      </c>
      <c r="BL292" s="14" t="s">
        <v>256</v>
      </c>
      <c r="BM292" s="196" t="s">
        <v>820</v>
      </c>
    </row>
    <row r="293" spans="1:65" s="2" customFormat="1" ht="16.5" customHeight="1">
      <c r="A293" s="31"/>
      <c r="B293" s="32"/>
      <c r="C293" s="184" t="s">
        <v>718</v>
      </c>
      <c r="D293" s="184" t="s">
        <v>189</v>
      </c>
      <c r="E293" s="185" t="s">
        <v>822</v>
      </c>
      <c r="F293" s="186" t="s">
        <v>823</v>
      </c>
      <c r="G293" s="187" t="s">
        <v>197</v>
      </c>
      <c r="H293" s="188">
        <v>127.1</v>
      </c>
      <c r="I293" s="189"/>
      <c r="J293" s="190">
        <f>ROUND(I293*H293,1)</f>
        <v>0</v>
      </c>
      <c r="K293" s="191"/>
      <c r="L293" s="36"/>
      <c r="M293" s="192" t="s">
        <v>1</v>
      </c>
      <c r="N293" s="193" t="s">
        <v>44</v>
      </c>
      <c r="O293" s="68"/>
      <c r="P293" s="194">
        <f>O293*H293</f>
        <v>0</v>
      </c>
      <c r="Q293" s="194">
        <v>2E-05</v>
      </c>
      <c r="R293" s="194">
        <f>Q293*H293</f>
        <v>0.002542</v>
      </c>
      <c r="S293" s="194">
        <v>0</v>
      </c>
      <c r="T293" s="195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6" t="s">
        <v>256</v>
      </c>
      <c r="AT293" s="196" t="s">
        <v>189</v>
      </c>
      <c r="AU293" s="196" t="s">
        <v>89</v>
      </c>
      <c r="AY293" s="14" t="s">
        <v>186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4" t="s">
        <v>87</v>
      </c>
      <c r="BK293" s="197">
        <f>ROUND(I293*H293,1)</f>
        <v>0</v>
      </c>
      <c r="BL293" s="14" t="s">
        <v>256</v>
      </c>
      <c r="BM293" s="196" t="s">
        <v>824</v>
      </c>
    </row>
    <row r="294" spans="1:65" s="2" customFormat="1" ht="21.75" customHeight="1">
      <c r="A294" s="31"/>
      <c r="B294" s="32"/>
      <c r="C294" s="184" t="s">
        <v>722</v>
      </c>
      <c r="D294" s="184" t="s">
        <v>189</v>
      </c>
      <c r="E294" s="185" t="s">
        <v>826</v>
      </c>
      <c r="F294" s="186" t="s">
        <v>827</v>
      </c>
      <c r="G294" s="187" t="s">
        <v>197</v>
      </c>
      <c r="H294" s="188">
        <v>127.1</v>
      </c>
      <c r="I294" s="189"/>
      <c r="J294" s="190">
        <f>ROUND(I294*H294,1)</f>
        <v>0</v>
      </c>
      <c r="K294" s="191"/>
      <c r="L294" s="36"/>
      <c r="M294" s="192" t="s">
        <v>1</v>
      </c>
      <c r="N294" s="193" t="s">
        <v>44</v>
      </c>
      <c r="O294" s="68"/>
      <c r="P294" s="194">
        <f>O294*H294</f>
        <v>0</v>
      </c>
      <c r="Q294" s="194">
        <v>0.00026</v>
      </c>
      <c r="R294" s="194">
        <f>Q294*H294</f>
        <v>0.033046</v>
      </c>
      <c r="S294" s="194">
        <v>0</v>
      </c>
      <c r="T294" s="195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96" t="s">
        <v>256</v>
      </c>
      <c r="AT294" s="196" t="s">
        <v>189</v>
      </c>
      <c r="AU294" s="196" t="s">
        <v>89</v>
      </c>
      <c r="AY294" s="14" t="s">
        <v>186</v>
      </c>
      <c r="BE294" s="197">
        <f>IF(N294="základní",J294,0)</f>
        <v>0</v>
      </c>
      <c r="BF294" s="197">
        <f>IF(N294="snížená",J294,0)</f>
        <v>0</v>
      </c>
      <c r="BG294" s="197">
        <f>IF(N294="zákl. přenesená",J294,0)</f>
        <v>0</v>
      </c>
      <c r="BH294" s="197">
        <f>IF(N294="sníž. přenesená",J294,0)</f>
        <v>0</v>
      </c>
      <c r="BI294" s="197">
        <f>IF(N294="nulová",J294,0)</f>
        <v>0</v>
      </c>
      <c r="BJ294" s="14" t="s">
        <v>87</v>
      </c>
      <c r="BK294" s="197">
        <f>ROUND(I294*H294,1)</f>
        <v>0</v>
      </c>
      <c r="BL294" s="14" t="s">
        <v>256</v>
      </c>
      <c r="BM294" s="196" t="s">
        <v>828</v>
      </c>
    </row>
    <row r="295" spans="2:63" s="12" customFormat="1" ht="22.9" customHeight="1">
      <c r="B295" s="168"/>
      <c r="C295" s="169"/>
      <c r="D295" s="170" t="s">
        <v>78</v>
      </c>
      <c r="E295" s="182" t="s">
        <v>833</v>
      </c>
      <c r="F295" s="182" t="s">
        <v>834</v>
      </c>
      <c r="G295" s="169"/>
      <c r="H295" s="169"/>
      <c r="I295" s="172"/>
      <c r="J295" s="183">
        <f>BK295</f>
        <v>0</v>
      </c>
      <c r="K295" s="169"/>
      <c r="L295" s="174"/>
      <c r="M295" s="175"/>
      <c r="N295" s="176"/>
      <c r="O295" s="176"/>
      <c r="P295" s="177">
        <f>SUM(P296:P297)</f>
        <v>0</v>
      </c>
      <c r="Q295" s="176"/>
      <c r="R295" s="177">
        <f>SUM(R296:R297)</f>
        <v>0</v>
      </c>
      <c r="S295" s="176"/>
      <c r="T295" s="178">
        <f>SUM(T296:T297)</f>
        <v>0</v>
      </c>
      <c r="AR295" s="179" t="s">
        <v>89</v>
      </c>
      <c r="AT295" s="180" t="s">
        <v>78</v>
      </c>
      <c r="AU295" s="180" t="s">
        <v>87</v>
      </c>
      <c r="AY295" s="179" t="s">
        <v>186</v>
      </c>
      <c r="BK295" s="181">
        <f>SUM(BK296:BK297)</f>
        <v>0</v>
      </c>
    </row>
    <row r="296" spans="1:65" s="2" customFormat="1" ht="24.2" customHeight="1">
      <c r="A296" s="31"/>
      <c r="B296" s="32"/>
      <c r="C296" s="184" t="s">
        <v>726</v>
      </c>
      <c r="D296" s="184" t="s">
        <v>189</v>
      </c>
      <c r="E296" s="185" t="s">
        <v>836</v>
      </c>
      <c r="F296" s="186" t="s">
        <v>923</v>
      </c>
      <c r="G296" s="187" t="s">
        <v>197</v>
      </c>
      <c r="H296" s="188">
        <v>13.689</v>
      </c>
      <c r="I296" s="189"/>
      <c r="J296" s="190">
        <f>ROUND(I296*H296,1)</f>
        <v>0</v>
      </c>
      <c r="K296" s="191"/>
      <c r="L296" s="36"/>
      <c r="M296" s="192" t="s">
        <v>1</v>
      </c>
      <c r="N296" s="193" t="s">
        <v>44</v>
      </c>
      <c r="O296" s="68"/>
      <c r="P296" s="194">
        <f>O296*H296</f>
        <v>0</v>
      </c>
      <c r="Q296" s="194">
        <v>0</v>
      </c>
      <c r="R296" s="194">
        <f>Q296*H296</f>
        <v>0</v>
      </c>
      <c r="S296" s="194">
        <v>0</v>
      </c>
      <c r="T296" s="195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6" t="s">
        <v>256</v>
      </c>
      <c r="AT296" s="196" t="s">
        <v>189</v>
      </c>
      <c r="AU296" s="196" t="s">
        <v>89</v>
      </c>
      <c r="AY296" s="14" t="s">
        <v>186</v>
      </c>
      <c r="BE296" s="197">
        <f>IF(N296="základní",J296,0)</f>
        <v>0</v>
      </c>
      <c r="BF296" s="197">
        <f>IF(N296="snížená",J296,0)</f>
        <v>0</v>
      </c>
      <c r="BG296" s="197">
        <f>IF(N296="zákl. přenesená",J296,0)</f>
        <v>0</v>
      </c>
      <c r="BH296" s="197">
        <f>IF(N296="sníž. přenesená",J296,0)</f>
        <v>0</v>
      </c>
      <c r="BI296" s="197">
        <f>IF(N296="nulová",J296,0)</f>
        <v>0</v>
      </c>
      <c r="BJ296" s="14" t="s">
        <v>87</v>
      </c>
      <c r="BK296" s="197">
        <f>ROUND(I296*H296,1)</f>
        <v>0</v>
      </c>
      <c r="BL296" s="14" t="s">
        <v>256</v>
      </c>
      <c r="BM296" s="196" t="s">
        <v>838</v>
      </c>
    </row>
    <row r="297" spans="1:47" s="2" customFormat="1" ht="29.25">
      <c r="A297" s="31"/>
      <c r="B297" s="32"/>
      <c r="C297" s="33"/>
      <c r="D297" s="198" t="s">
        <v>206</v>
      </c>
      <c r="E297" s="33"/>
      <c r="F297" s="199" t="s">
        <v>1334</v>
      </c>
      <c r="G297" s="33"/>
      <c r="H297" s="33"/>
      <c r="I297" s="200"/>
      <c r="J297" s="33"/>
      <c r="K297" s="33"/>
      <c r="L297" s="36"/>
      <c r="M297" s="201"/>
      <c r="N297" s="202"/>
      <c r="O297" s="68"/>
      <c r="P297" s="68"/>
      <c r="Q297" s="68"/>
      <c r="R297" s="68"/>
      <c r="S297" s="68"/>
      <c r="T297" s="69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T297" s="14" t="s">
        <v>206</v>
      </c>
      <c r="AU297" s="14" t="s">
        <v>89</v>
      </c>
    </row>
    <row r="298" spans="2:63" s="12" customFormat="1" ht="25.9" customHeight="1">
      <c r="B298" s="168"/>
      <c r="C298" s="169"/>
      <c r="D298" s="170" t="s">
        <v>78</v>
      </c>
      <c r="E298" s="171" t="s">
        <v>840</v>
      </c>
      <c r="F298" s="171" t="s">
        <v>841</v>
      </c>
      <c r="G298" s="169"/>
      <c r="H298" s="169"/>
      <c r="I298" s="172"/>
      <c r="J298" s="173">
        <f>BK298</f>
        <v>0</v>
      </c>
      <c r="K298" s="169"/>
      <c r="L298" s="174"/>
      <c r="M298" s="175"/>
      <c r="N298" s="176"/>
      <c r="O298" s="176"/>
      <c r="P298" s="177">
        <f>SUM(P299:P300)</f>
        <v>0</v>
      </c>
      <c r="Q298" s="176"/>
      <c r="R298" s="177">
        <f>SUM(R299:R300)</f>
        <v>0</v>
      </c>
      <c r="S298" s="176"/>
      <c r="T298" s="178">
        <f>SUM(T299:T300)</f>
        <v>0</v>
      </c>
      <c r="AR298" s="179" t="s">
        <v>193</v>
      </c>
      <c r="AT298" s="180" t="s">
        <v>78</v>
      </c>
      <c r="AU298" s="180" t="s">
        <v>79</v>
      </c>
      <c r="AY298" s="179" t="s">
        <v>186</v>
      </c>
      <c r="BK298" s="181">
        <f>SUM(BK299:BK300)</f>
        <v>0</v>
      </c>
    </row>
    <row r="299" spans="1:65" s="2" customFormat="1" ht="16.5" customHeight="1">
      <c r="A299" s="31"/>
      <c r="B299" s="32"/>
      <c r="C299" s="184" t="s">
        <v>732</v>
      </c>
      <c r="D299" s="184" t="s">
        <v>189</v>
      </c>
      <c r="E299" s="185" t="s">
        <v>849</v>
      </c>
      <c r="F299" s="186" t="s">
        <v>850</v>
      </c>
      <c r="G299" s="187" t="s">
        <v>845</v>
      </c>
      <c r="H299" s="188">
        <v>4</v>
      </c>
      <c r="I299" s="189"/>
      <c r="J299" s="190">
        <f>ROUND(I299*H299,1)</f>
        <v>0</v>
      </c>
      <c r="K299" s="191"/>
      <c r="L299" s="36"/>
      <c r="M299" s="192" t="s">
        <v>1</v>
      </c>
      <c r="N299" s="193" t="s">
        <v>44</v>
      </c>
      <c r="O299" s="68"/>
      <c r="P299" s="194">
        <f>O299*H299</f>
        <v>0</v>
      </c>
      <c r="Q299" s="194">
        <v>0</v>
      </c>
      <c r="R299" s="194">
        <f>Q299*H299</f>
        <v>0</v>
      </c>
      <c r="S299" s="194">
        <v>0</v>
      </c>
      <c r="T299" s="195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6" t="s">
        <v>846</v>
      </c>
      <c r="AT299" s="196" t="s">
        <v>189</v>
      </c>
      <c r="AU299" s="196" t="s">
        <v>87</v>
      </c>
      <c r="AY299" s="14" t="s">
        <v>186</v>
      </c>
      <c r="BE299" s="197">
        <f>IF(N299="základní",J299,0)</f>
        <v>0</v>
      </c>
      <c r="BF299" s="197">
        <f>IF(N299="snížená",J299,0)</f>
        <v>0</v>
      </c>
      <c r="BG299" s="197">
        <f>IF(N299="zákl. přenesená",J299,0)</f>
        <v>0</v>
      </c>
      <c r="BH299" s="197">
        <f>IF(N299="sníž. přenesená",J299,0)</f>
        <v>0</v>
      </c>
      <c r="BI299" s="197">
        <f>IF(N299="nulová",J299,0)</f>
        <v>0</v>
      </c>
      <c r="BJ299" s="14" t="s">
        <v>87</v>
      </c>
      <c r="BK299" s="197">
        <f>ROUND(I299*H299,1)</f>
        <v>0</v>
      </c>
      <c r="BL299" s="14" t="s">
        <v>846</v>
      </c>
      <c r="BM299" s="196" t="s">
        <v>851</v>
      </c>
    </row>
    <row r="300" spans="1:65" s="2" customFormat="1" ht="16.5" customHeight="1">
      <c r="A300" s="31"/>
      <c r="B300" s="32"/>
      <c r="C300" s="184" t="s">
        <v>736</v>
      </c>
      <c r="D300" s="184" t="s">
        <v>189</v>
      </c>
      <c r="E300" s="185" t="s">
        <v>853</v>
      </c>
      <c r="F300" s="186" t="s">
        <v>854</v>
      </c>
      <c r="G300" s="187" t="s">
        <v>845</v>
      </c>
      <c r="H300" s="188">
        <v>8</v>
      </c>
      <c r="I300" s="189"/>
      <c r="J300" s="190">
        <f>ROUND(I300*H300,1)</f>
        <v>0</v>
      </c>
      <c r="K300" s="191"/>
      <c r="L300" s="36"/>
      <c r="M300" s="214" t="s">
        <v>1</v>
      </c>
      <c r="N300" s="215" t="s">
        <v>44</v>
      </c>
      <c r="O300" s="216"/>
      <c r="P300" s="217">
        <f>O300*H300</f>
        <v>0</v>
      </c>
      <c r="Q300" s="217">
        <v>0</v>
      </c>
      <c r="R300" s="217">
        <f>Q300*H300</f>
        <v>0</v>
      </c>
      <c r="S300" s="217">
        <v>0</v>
      </c>
      <c r="T300" s="218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96" t="s">
        <v>846</v>
      </c>
      <c r="AT300" s="196" t="s">
        <v>189</v>
      </c>
      <c r="AU300" s="196" t="s">
        <v>87</v>
      </c>
      <c r="AY300" s="14" t="s">
        <v>186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14" t="s">
        <v>87</v>
      </c>
      <c r="BK300" s="197">
        <f>ROUND(I300*H300,1)</f>
        <v>0</v>
      </c>
      <c r="BL300" s="14" t="s">
        <v>846</v>
      </c>
      <c r="BM300" s="196" t="s">
        <v>855</v>
      </c>
    </row>
    <row r="301" spans="1:31" s="2" customFormat="1" ht="6.95" customHeight="1">
      <c r="A301" s="31"/>
      <c r="B301" s="51"/>
      <c r="C301" s="52"/>
      <c r="D301" s="52"/>
      <c r="E301" s="52"/>
      <c r="F301" s="52"/>
      <c r="G301" s="52"/>
      <c r="H301" s="52"/>
      <c r="I301" s="52"/>
      <c r="J301" s="52"/>
      <c r="K301" s="52"/>
      <c r="L301" s="36"/>
      <c r="M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</row>
  </sheetData>
  <sheetProtection algorithmName="SHA-512" hashValue="/kwVzruMsPDwdt0K+ECXMsns1gFgPkadQb2tNBNzS10p7tLn3DKHF8sTyfFGKLZRt6ROGWYN1v9fTmiT/IbS2A==" saltValue="SHcNG+lwHAu3oSQERAzxiTNqhPn4imGfDVJpGwcoxy7Z3AHHjJ3BusjEdK6CKBZVqLoUeW3vLwjV41BOHNA/bQ==" spinCount="100000" sheet="1" objects="1" scenarios="1" formatColumns="0" formatRows="0" autoFilter="0"/>
  <autoFilter ref="C136:K300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2022-10-17T14:26:07Z</dcterms:created>
  <dcterms:modified xsi:type="dcterms:W3CDTF">2022-10-17T14:31:40Z</dcterms:modified>
  <cp:category/>
  <cp:version/>
  <cp:contentType/>
  <cp:contentStatus/>
</cp:coreProperties>
</file>