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Documents\Rozpočty\Rozpočty Energy\Centrum 83 Mladá Boleslav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Pol'!$A$1:$W$687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674" i="12" l="1"/>
  <c r="BA665" i="12"/>
  <c r="BA658" i="12"/>
  <c r="BA654" i="12"/>
  <c r="BA651" i="12"/>
  <c r="BA648" i="12"/>
  <c r="BA645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8" i="12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G41" i="12"/>
  <c r="I41" i="12"/>
  <c r="K41" i="12"/>
  <c r="O41" i="12"/>
  <c r="Q41" i="12"/>
  <c r="V41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7" i="12"/>
  <c r="I57" i="12"/>
  <c r="K57" i="12"/>
  <c r="O57" i="12"/>
  <c r="Q57" i="12"/>
  <c r="V57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6" i="12"/>
  <c r="M66" i="12" s="1"/>
  <c r="I66" i="12"/>
  <c r="K66" i="12"/>
  <c r="O66" i="12"/>
  <c r="Q66" i="12"/>
  <c r="V66" i="12"/>
  <c r="G70" i="12"/>
  <c r="M70" i="12" s="1"/>
  <c r="I70" i="12"/>
  <c r="K70" i="12"/>
  <c r="O70" i="12"/>
  <c r="Q70" i="12"/>
  <c r="V70" i="12"/>
  <c r="G73" i="12"/>
  <c r="M73" i="12" s="1"/>
  <c r="I73" i="12"/>
  <c r="K73" i="12"/>
  <c r="O73" i="12"/>
  <c r="Q73" i="12"/>
  <c r="V73" i="12"/>
  <c r="G76" i="12"/>
  <c r="M76" i="12" s="1"/>
  <c r="I76" i="12"/>
  <c r="K76" i="12"/>
  <c r="O76" i="12"/>
  <c r="Q76" i="12"/>
  <c r="V76" i="12"/>
  <c r="G80" i="12"/>
  <c r="M80" i="12" s="1"/>
  <c r="I80" i="12"/>
  <c r="K80" i="12"/>
  <c r="O80" i="12"/>
  <c r="Q80" i="12"/>
  <c r="V80" i="12"/>
  <c r="G84" i="12"/>
  <c r="M84" i="12" s="1"/>
  <c r="I84" i="12"/>
  <c r="K84" i="12"/>
  <c r="O84" i="12"/>
  <c r="Q84" i="12"/>
  <c r="V84" i="12"/>
  <c r="G95" i="12"/>
  <c r="M95" i="12" s="1"/>
  <c r="I95" i="12"/>
  <c r="K95" i="12"/>
  <c r="O95" i="12"/>
  <c r="Q95" i="12"/>
  <c r="V95" i="12"/>
  <c r="G101" i="12"/>
  <c r="M101" i="12" s="1"/>
  <c r="I101" i="12"/>
  <c r="K101" i="12"/>
  <c r="O101" i="12"/>
  <c r="Q101" i="12"/>
  <c r="V101" i="12"/>
  <c r="G108" i="12"/>
  <c r="G107" i="12" s="1"/>
  <c r="I54" i="1" s="1"/>
  <c r="I108" i="12"/>
  <c r="I107" i="12" s="1"/>
  <c r="K108" i="12"/>
  <c r="K107" i="12" s="1"/>
  <c r="O108" i="12"/>
  <c r="O107" i="12" s="1"/>
  <c r="Q108" i="12"/>
  <c r="Q107" i="12" s="1"/>
  <c r="V108" i="12"/>
  <c r="V107" i="12" s="1"/>
  <c r="G111" i="12"/>
  <c r="M111" i="12" s="1"/>
  <c r="I111" i="12"/>
  <c r="K111" i="12"/>
  <c r="O111" i="12"/>
  <c r="Q111" i="12"/>
  <c r="V111" i="12"/>
  <c r="G117" i="12"/>
  <c r="M117" i="12" s="1"/>
  <c r="I117" i="12"/>
  <c r="K117" i="12"/>
  <c r="O117" i="12"/>
  <c r="Q117" i="12"/>
  <c r="V117" i="12"/>
  <c r="G125" i="12"/>
  <c r="M125" i="12" s="1"/>
  <c r="I125" i="12"/>
  <c r="K125" i="12"/>
  <c r="O125" i="12"/>
  <c r="Q125" i="12"/>
  <c r="V125" i="12"/>
  <c r="G131" i="12"/>
  <c r="M131" i="12" s="1"/>
  <c r="I131" i="12"/>
  <c r="K131" i="12"/>
  <c r="O131" i="12"/>
  <c r="Q131" i="12"/>
  <c r="V131" i="12"/>
  <c r="G137" i="12"/>
  <c r="M137" i="12" s="1"/>
  <c r="I137" i="12"/>
  <c r="K137" i="12"/>
  <c r="O137" i="12"/>
  <c r="Q137" i="12"/>
  <c r="V137" i="12"/>
  <c r="G144" i="12"/>
  <c r="M144" i="12" s="1"/>
  <c r="I144" i="12"/>
  <c r="K144" i="12"/>
  <c r="O144" i="12"/>
  <c r="Q144" i="12"/>
  <c r="V144" i="12"/>
  <c r="G150" i="12"/>
  <c r="M150" i="12" s="1"/>
  <c r="I150" i="12"/>
  <c r="K150" i="12"/>
  <c r="O150" i="12"/>
  <c r="Q150" i="12"/>
  <c r="V150" i="12"/>
  <c r="G156" i="12"/>
  <c r="M156" i="12" s="1"/>
  <c r="I156" i="12"/>
  <c r="K156" i="12"/>
  <c r="O156" i="12"/>
  <c r="Q156" i="12"/>
  <c r="V156" i="12"/>
  <c r="G160" i="12"/>
  <c r="M160" i="12" s="1"/>
  <c r="I160" i="12"/>
  <c r="K160" i="12"/>
  <c r="O160" i="12"/>
  <c r="Q160" i="12"/>
  <c r="V160" i="12"/>
  <c r="G164" i="12"/>
  <c r="M164" i="12" s="1"/>
  <c r="I164" i="12"/>
  <c r="K164" i="12"/>
  <c r="O164" i="12"/>
  <c r="Q164" i="12"/>
  <c r="V164" i="12"/>
  <c r="G170" i="12"/>
  <c r="M170" i="12" s="1"/>
  <c r="I170" i="12"/>
  <c r="K170" i="12"/>
  <c r="O170" i="12"/>
  <c r="Q170" i="12"/>
  <c r="V170" i="12"/>
  <c r="G178" i="12"/>
  <c r="M178" i="12" s="1"/>
  <c r="I178" i="12"/>
  <c r="K178" i="12"/>
  <c r="O178" i="12"/>
  <c r="Q178" i="12"/>
  <c r="V178" i="12"/>
  <c r="G186" i="12"/>
  <c r="M186" i="12" s="1"/>
  <c r="I186" i="12"/>
  <c r="K186" i="12"/>
  <c r="O186" i="12"/>
  <c r="Q186" i="12"/>
  <c r="V186" i="12"/>
  <c r="G194" i="12"/>
  <c r="M194" i="12" s="1"/>
  <c r="I194" i="12"/>
  <c r="K194" i="12"/>
  <c r="O194" i="12"/>
  <c r="Q194" i="12"/>
  <c r="V194" i="12"/>
  <c r="G197" i="12"/>
  <c r="I197" i="12"/>
  <c r="K197" i="12"/>
  <c r="O197" i="12"/>
  <c r="Q197" i="12"/>
  <c r="V197" i="12"/>
  <c r="G204" i="12"/>
  <c r="M204" i="12" s="1"/>
  <c r="I204" i="12"/>
  <c r="K204" i="12"/>
  <c r="O204" i="12"/>
  <c r="Q204" i="12"/>
  <c r="V204" i="12"/>
  <c r="G212" i="12"/>
  <c r="M212" i="12" s="1"/>
  <c r="I212" i="12"/>
  <c r="K212" i="12"/>
  <c r="O212" i="12"/>
  <c r="Q212" i="12"/>
  <c r="V212" i="12"/>
  <c r="G217" i="12"/>
  <c r="M217" i="12" s="1"/>
  <c r="I217" i="12"/>
  <c r="K217" i="12"/>
  <c r="O217" i="12"/>
  <c r="Q217" i="12"/>
  <c r="V217" i="12"/>
  <c r="G224" i="12"/>
  <c r="M224" i="12" s="1"/>
  <c r="I224" i="12"/>
  <c r="K224" i="12"/>
  <c r="O224" i="12"/>
  <c r="Q224" i="12"/>
  <c r="V224" i="12"/>
  <c r="G229" i="12"/>
  <c r="M229" i="12" s="1"/>
  <c r="I229" i="12"/>
  <c r="K229" i="12"/>
  <c r="O229" i="12"/>
  <c r="Q229" i="12"/>
  <c r="V229" i="12"/>
  <c r="G232" i="12"/>
  <c r="M232" i="12" s="1"/>
  <c r="I232" i="12"/>
  <c r="K232" i="12"/>
  <c r="O232" i="12"/>
  <c r="Q232" i="12"/>
  <c r="V232" i="12"/>
  <c r="G234" i="12"/>
  <c r="I234" i="12"/>
  <c r="K234" i="12"/>
  <c r="O234" i="12"/>
  <c r="Q234" i="12"/>
  <c r="V234" i="12"/>
  <c r="G236" i="12"/>
  <c r="M236" i="12" s="1"/>
  <c r="I236" i="12"/>
  <c r="K236" i="12"/>
  <c r="O236" i="12"/>
  <c r="Q236" i="12"/>
  <c r="V236" i="12"/>
  <c r="G240" i="12"/>
  <c r="M240" i="12" s="1"/>
  <c r="I240" i="12"/>
  <c r="K240" i="12"/>
  <c r="O240" i="12"/>
  <c r="Q240" i="12"/>
  <c r="V240" i="12"/>
  <c r="G243" i="12"/>
  <c r="I243" i="12"/>
  <c r="K243" i="12"/>
  <c r="O243" i="12"/>
  <c r="Q243" i="12"/>
  <c r="V243" i="12"/>
  <c r="G246" i="12"/>
  <c r="M246" i="12" s="1"/>
  <c r="I246" i="12"/>
  <c r="K246" i="12"/>
  <c r="O246" i="12"/>
  <c r="Q246" i="12"/>
  <c r="V246" i="12"/>
  <c r="G250" i="12"/>
  <c r="M250" i="12" s="1"/>
  <c r="I250" i="12"/>
  <c r="K250" i="12"/>
  <c r="O250" i="12"/>
  <c r="Q250" i="12"/>
  <c r="V250" i="12"/>
  <c r="G258" i="12"/>
  <c r="M258" i="12" s="1"/>
  <c r="I258" i="12"/>
  <c r="K258" i="12"/>
  <c r="O258" i="12"/>
  <c r="Q258" i="12"/>
  <c r="V258" i="12"/>
  <c r="G264" i="12"/>
  <c r="M264" i="12" s="1"/>
  <c r="I264" i="12"/>
  <c r="K264" i="12"/>
  <c r="O264" i="12"/>
  <c r="Q264" i="12"/>
  <c r="V264" i="12"/>
  <c r="G268" i="12"/>
  <c r="M268" i="12" s="1"/>
  <c r="I268" i="12"/>
  <c r="K268" i="12"/>
  <c r="O268" i="12"/>
  <c r="Q268" i="12"/>
  <c r="V268" i="12"/>
  <c r="G273" i="12"/>
  <c r="I273" i="12"/>
  <c r="K273" i="12"/>
  <c r="O273" i="12"/>
  <c r="Q273" i="12"/>
  <c r="V273" i="12"/>
  <c r="G289" i="12"/>
  <c r="M289" i="12" s="1"/>
  <c r="I289" i="12"/>
  <c r="K289" i="12"/>
  <c r="O289" i="12"/>
  <c r="Q289" i="12"/>
  <c r="V289" i="12"/>
  <c r="G294" i="12"/>
  <c r="M294" i="12" s="1"/>
  <c r="I294" i="12"/>
  <c r="K294" i="12"/>
  <c r="O294" i="12"/>
  <c r="Q294" i="12"/>
  <c r="V294" i="12"/>
  <c r="G310" i="12"/>
  <c r="M310" i="12" s="1"/>
  <c r="I310" i="12"/>
  <c r="K310" i="12"/>
  <c r="O310" i="12"/>
  <c r="Q310" i="12"/>
  <c r="V310" i="12"/>
  <c r="G314" i="12"/>
  <c r="M314" i="12" s="1"/>
  <c r="I314" i="12"/>
  <c r="K314" i="12"/>
  <c r="O314" i="12"/>
  <c r="Q314" i="12"/>
  <c r="V314" i="12"/>
  <c r="G318" i="12"/>
  <c r="M318" i="12" s="1"/>
  <c r="I318" i="12"/>
  <c r="K318" i="12"/>
  <c r="O318" i="12"/>
  <c r="Q318" i="12"/>
  <c r="V318" i="12"/>
  <c r="G374" i="12"/>
  <c r="M374" i="12" s="1"/>
  <c r="I374" i="12"/>
  <c r="K374" i="12"/>
  <c r="O374" i="12"/>
  <c r="Q374" i="12"/>
  <c r="V374" i="12"/>
  <c r="G437" i="12"/>
  <c r="M437" i="12" s="1"/>
  <c r="I437" i="12"/>
  <c r="K437" i="12"/>
  <c r="O437" i="12"/>
  <c r="Q437" i="12"/>
  <c r="V437" i="12"/>
  <c r="G492" i="12"/>
  <c r="M492" i="12" s="1"/>
  <c r="I492" i="12"/>
  <c r="K492" i="12"/>
  <c r="O492" i="12"/>
  <c r="Q492" i="12"/>
  <c r="V492" i="12"/>
  <c r="G543" i="12"/>
  <c r="M543" i="12" s="1"/>
  <c r="I543" i="12"/>
  <c r="K543" i="12"/>
  <c r="O543" i="12"/>
  <c r="Q543" i="12"/>
  <c r="V543" i="12"/>
  <c r="G547" i="12"/>
  <c r="M547" i="12" s="1"/>
  <c r="I547" i="12"/>
  <c r="K547" i="12"/>
  <c r="O547" i="12"/>
  <c r="Q547" i="12"/>
  <c r="V547" i="12"/>
  <c r="G552" i="12"/>
  <c r="M552" i="12" s="1"/>
  <c r="I552" i="12"/>
  <c r="K552" i="12"/>
  <c r="O552" i="12"/>
  <c r="Q552" i="12"/>
  <c r="V552" i="12"/>
  <c r="G556" i="12"/>
  <c r="M556" i="12" s="1"/>
  <c r="I556" i="12"/>
  <c r="K556" i="12"/>
  <c r="O556" i="12"/>
  <c r="Q556" i="12"/>
  <c r="V556" i="12"/>
  <c r="G567" i="12"/>
  <c r="M567" i="12" s="1"/>
  <c r="I567" i="12"/>
  <c r="K567" i="12"/>
  <c r="O567" i="12"/>
  <c r="Q567" i="12"/>
  <c r="V567" i="12"/>
  <c r="G573" i="12"/>
  <c r="M573" i="12" s="1"/>
  <c r="I573" i="12"/>
  <c r="K573" i="12"/>
  <c r="O573" i="12"/>
  <c r="Q573" i="12"/>
  <c r="V573" i="12"/>
  <c r="G583" i="12"/>
  <c r="M583" i="12" s="1"/>
  <c r="I583" i="12"/>
  <c r="K583" i="12"/>
  <c r="O583" i="12"/>
  <c r="Q583" i="12"/>
  <c r="V583" i="12"/>
  <c r="G586" i="12"/>
  <c r="M586" i="12" s="1"/>
  <c r="I586" i="12"/>
  <c r="K586" i="12"/>
  <c r="O586" i="12"/>
  <c r="Q586" i="12"/>
  <c r="V586" i="12"/>
  <c r="G589" i="12"/>
  <c r="M589" i="12" s="1"/>
  <c r="I589" i="12"/>
  <c r="I585" i="12" s="1"/>
  <c r="K589" i="12"/>
  <c r="O589" i="12"/>
  <c r="Q589" i="12"/>
  <c r="V589" i="12"/>
  <c r="G593" i="12"/>
  <c r="M593" i="12" s="1"/>
  <c r="I593" i="12"/>
  <c r="K593" i="12"/>
  <c r="O593" i="12"/>
  <c r="Q593" i="12"/>
  <c r="V593" i="12"/>
  <c r="G596" i="12"/>
  <c r="M596" i="12" s="1"/>
  <c r="I596" i="12"/>
  <c r="I595" i="12" s="1"/>
  <c r="K596" i="12"/>
  <c r="O596" i="12"/>
  <c r="Q596" i="12"/>
  <c r="V596" i="12"/>
  <c r="V595" i="12" s="1"/>
  <c r="G607" i="12"/>
  <c r="M607" i="12" s="1"/>
  <c r="I607" i="12"/>
  <c r="K607" i="12"/>
  <c r="O607" i="12"/>
  <c r="Q607" i="12"/>
  <c r="V607" i="12"/>
  <c r="G611" i="12"/>
  <c r="M611" i="12" s="1"/>
  <c r="I611" i="12"/>
  <c r="K611" i="12"/>
  <c r="O611" i="12"/>
  <c r="Q611" i="12"/>
  <c r="V611" i="12"/>
  <c r="G614" i="12"/>
  <c r="M614" i="12" s="1"/>
  <c r="I614" i="12"/>
  <c r="K614" i="12"/>
  <c r="O614" i="12"/>
  <c r="Q614" i="12"/>
  <c r="V614" i="12"/>
  <c r="G618" i="12"/>
  <c r="G617" i="12" s="1"/>
  <c r="I65" i="1" s="1"/>
  <c r="I18" i="1" s="1"/>
  <c r="I618" i="12"/>
  <c r="I617" i="12" s="1"/>
  <c r="K618" i="12"/>
  <c r="K617" i="12" s="1"/>
  <c r="O618" i="12"/>
  <c r="O617" i="12" s="1"/>
  <c r="Q618" i="12"/>
  <c r="Q617" i="12" s="1"/>
  <c r="V618" i="12"/>
  <c r="V617" i="12" s="1"/>
  <c r="G621" i="12"/>
  <c r="M621" i="12" s="1"/>
  <c r="I621" i="12"/>
  <c r="K621" i="12"/>
  <c r="O621" i="12"/>
  <c r="Q621" i="12"/>
  <c r="V621" i="12"/>
  <c r="G626" i="12"/>
  <c r="M626" i="12" s="1"/>
  <c r="I626" i="12"/>
  <c r="K626" i="12"/>
  <c r="O626" i="12"/>
  <c r="Q626" i="12"/>
  <c r="V626" i="12"/>
  <c r="G629" i="12"/>
  <c r="M629" i="12" s="1"/>
  <c r="I629" i="12"/>
  <c r="K629" i="12"/>
  <c r="O629" i="12"/>
  <c r="Q629" i="12"/>
  <c r="V629" i="12"/>
  <c r="G631" i="12"/>
  <c r="M631" i="12" s="1"/>
  <c r="I631" i="12"/>
  <c r="K631" i="12"/>
  <c r="O631" i="12"/>
  <c r="Q631" i="12"/>
  <c r="V631" i="12"/>
  <c r="G633" i="12"/>
  <c r="M633" i="12" s="1"/>
  <c r="I633" i="12"/>
  <c r="K633" i="12"/>
  <c r="O633" i="12"/>
  <c r="Q633" i="12"/>
  <c r="V633" i="12"/>
  <c r="G635" i="12"/>
  <c r="M635" i="12" s="1"/>
  <c r="I635" i="12"/>
  <c r="K635" i="12"/>
  <c r="O635" i="12"/>
  <c r="Q635" i="12"/>
  <c r="V635" i="12"/>
  <c r="G637" i="12"/>
  <c r="M637" i="12" s="1"/>
  <c r="I637" i="12"/>
  <c r="K637" i="12"/>
  <c r="O637" i="12"/>
  <c r="Q637" i="12"/>
  <c r="V637" i="12"/>
  <c r="G639" i="12"/>
  <c r="M639" i="12" s="1"/>
  <c r="I639" i="12"/>
  <c r="K639" i="12"/>
  <c r="O639" i="12"/>
  <c r="Q639" i="12"/>
  <c r="V639" i="12"/>
  <c r="G641" i="12"/>
  <c r="M641" i="12" s="1"/>
  <c r="I641" i="12"/>
  <c r="K641" i="12"/>
  <c r="O641" i="12"/>
  <c r="Q641" i="12"/>
  <c r="V641" i="12"/>
  <c r="G644" i="12"/>
  <c r="I644" i="12"/>
  <c r="K644" i="12"/>
  <c r="O644" i="12"/>
  <c r="Q644" i="12"/>
  <c r="V644" i="12"/>
  <c r="G647" i="12"/>
  <c r="M647" i="12" s="1"/>
  <c r="I647" i="12"/>
  <c r="K647" i="12"/>
  <c r="O647" i="12"/>
  <c r="Q647" i="12"/>
  <c r="V647" i="12"/>
  <c r="G650" i="12"/>
  <c r="M650" i="12" s="1"/>
  <c r="I650" i="12"/>
  <c r="K650" i="12"/>
  <c r="O650" i="12"/>
  <c r="Q650" i="12"/>
  <c r="V650" i="12"/>
  <c r="G653" i="12"/>
  <c r="M653" i="12" s="1"/>
  <c r="I653" i="12"/>
  <c r="K653" i="12"/>
  <c r="O653" i="12"/>
  <c r="Q653" i="12"/>
  <c r="V653" i="12"/>
  <c r="G657" i="12"/>
  <c r="I657" i="12"/>
  <c r="K657" i="12"/>
  <c r="O657" i="12"/>
  <c r="Q657" i="12"/>
  <c r="V657" i="12"/>
  <c r="G660" i="12"/>
  <c r="M660" i="12" s="1"/>
  <c r="I660" i="12"/>
  <c r="K660" i="12"/>
  <c r="O660" i="12"/>
  <c r="Q660" i="12"/>
  <c r="V660" i="12"/>
  <c r="G664" i="12"/>
  <c r="M664" i="12" s="1"/>
  <c r="I664" i="12"/>
  <c r="K664" i="12"/>
  <c r="O664" i="12"/>
  <c r="Q664" i="12"/>
  <c r="V664" i="12"/>
  <c r="G667" i="12"/>
  <c r="M667" i="12" s="1"/>
  <c r="I667" i="12"/>
  <c r="K667" i="12"/>
  <c r="O667" i="12"/>
  <c r="Q667" i="12"/>
  <c r="V667" i="12"/>
  <c r="G670" i="12"/>
  <c r="M670" i="12" s="1"/>
  <c r="I670" i="12"/>
  <c r="K670" i="12"/>
  <c r="O670" i="12"/>
  <c r="Q670" i="12"/>
  <c r="V670" i="12"/>
  <c r="G673" i="12"/>
  <c r="M673" i="12" s="1"/>
  <c r="I673" i="12"/>
  <c r="K673" i="12"/>
  <c r="O673" i="12"/>
  <c r="Q673" i="12"/>
  <c r="V673" i="12"/>
  <c r="G676" i="12"/>
  <c r="M676" i="12" s="1"/>
  <c r="I676" i="12"/>
  <c r="K676" i="12"/>
  <c r="O676" i="12"/>
  <c r="Q676" i="12"/>
  <c r="V676" i="12"/>
  <c r="AF681" i="12"/>
  <c r="G40" i="1" s="1"/>
  <c r="G656" i="12" l="1"/>
  <c r="I68" i="1" s="1"/>
  <c r="I20" i="1" s="1"/>
  <c r="Q610" i="12"/>
  <c r="Q239" i="12"/>
  <c r="V231" i="12"/>
  <c r="G231" i="12"/>
  <c r="I57" i="1" s="1"/>
  <c r="V196" i="12"/>
  <c r="O610" i="12"/>
  <c r="K27" i="12"/>
  <c r="M108" i="12"/>
  <c r="M107" i="12" s="1"/>
  <c r="AE681" i="12"/>
  <c r="F41" i="1" s="1"/>
  <c r="G610" i="12"/>
  <c r="I64" i="1" s="1"/>
  <c r="I239" i="12"/>
  <c r="V56" i="12"/>
  <c r="I643" i="12"/>
  <c r="O643" i="12"/>
  <c r="Q595" i="12"/>
  <c r="K585" i="12"/>
  <c r="I245" i="12"/>
  <c r="V239" i="12"/>
  <c r="O231" i="12"/>
  <c r="K231" i="12"/>
  <c r="O75" i="12"/>
  <c r="V27" i="12"/>
  <c r="Q643" i="12"/>
  <c r="I610" i="12"/>
  <c r="O595" i="12"/>
  <c r="Q245" i="12"/>
  <c r="K239" i="12"/>
  <c r="Q585" i="12"/>
  <c r="O267" i="12"/>
  <c r="M595" i="12"/>
  <c r="I267" i="12"/>
  <c r="I196" i="12"/>
  <c r="I75" i="12"/>
  <c r="I56" i="12"/>
  <c r="I40" i="12"/>
  <c r="V656" i="12"/>
  <c r="K643" i="12"/>
  <c r="O656" i="12"/>
  <c r="M657" i="12"/>
  <c r="M656" i="12" s="1"/>
  <c r="V620" i="12"/>
  <c r="O317" i="12"/>
  <c r="K267" i="12"/>
  <c r="Q267" i="12"/>
  <c r="Q196" i="12"/>
  <c r="G196" i="12"/>
  <c r="I56" i="1" s="1"/>
  <c r="V110" i="12"/>
  <c r="Q75" i="12"/>
  <c r="M75" i="12"/>
  <c r="Q56" i="12"/>
  <c r="K40" i="12"/>
  <c r="Q40" i="12"/>
  <c r="V8" i="12"/>
  <c r="I8" i="12"/>
  <c r="Q620" i="12"/>
  <c r="G41" i="1"/>
  <c r="G39" i="1"/>
  <c r="G42" i="1" s="1"/>
  <c r="G25" i="1" s="1"/>
  <c r="A25" i="1" s="1"/>
  <c r="A26" i="1" s="1"/>
  <c r="G26" i="1" s="1"/>
  <c r="I620" i="12"/>
  <c r="K610" i="12"/>
  <c r="V585" i="12"/>
  <c r="K317" i="12"/>
  <c r="V267" i="12"/>
  <c r="O245" i="12"/>
  <c r="O110" i="12"/>
  <c r="K56" i="12"/>
  <c r="V40" i="12"/>
  <c r="O27" i="12"/>
  <c r="Q8" i="12"/>
  <c r="V643" i="12"/>
  <c r="V317" i="12"/>
  <c r="K245" i="12"/>
  <c r="O620" i="12"/>
  <c r="V610" i="12"/>
  <c r="G239" i="12"/>
  <c r="I58" i="1" s="1"/>
  <c r="Q231" i="12"/>
  <c r="I231" i="12"/>
  <c r="O196" i="12"/>
  <c r="O56" i="12"/>
  <c r="G56" i="12"/>
  <c r="I52" i="1" s="1"/>
  <c r="O40" i="12"/>
  <c r="G40" i="12"/>
  <c r="I51" i="1" s="1"/>
  <c r="I27" i="12"/>
  <c r="K656" i="12"/>
  <c r="Q656" i="12"/>
  <c r="I656" i="12"/>
  <c r="G643" i="12"/>
  <c r="I67" i="1" s="1"/>
  <c r="I19" i="1" s="1"/>
  <c r="K620" i="12"/>
  <c r="K595" i="12"/>
  <c r="O585" i="12"/>
  <c r="Q317" i="12"/>
  <c r="I317" i="12"/>
  <c r="G267" i="12"/>
  <c r="I60" i="1" s="1"/>
  <c r="V245" i="12"/>
  <c r="O239" i="12"/>
  <c r="K196" i="12"/>
  <c r="K110" i="12"/>
  <c r="Q110" i="12"/>
  <c r="I110" i="12"/>
  <c r="V75" i="12"/>
  <c r="K75" i="12"/>
  <c r="M57" i="12"/>
  <c r="M56" i="12" s="1"/>
  <c r="M41" i="12"/>
  <c r="M40" i="12" s="1"/>
  <c r="Q27" i="12"/>
  <c r="G27" i="12"/>
  <c r="I50" i="1" s="1"/>
  <c r="O8" i="12"/>
  <c r="K8" i="12"/>
  <c r="M110" i="12"/>
  <c r="M8" i="12"/>
  <c r="M585" i="12"/>
  <c r="M620" i="12"/>
  <c r="M610" i="12"/>
  <c r="M317" i="12"/>
  <c r="M245" i="12"/>
  <c r="G110" i="12"/>
  <c r="I55" i="1" s="1"/>
  <c r="G75" i="12"/>
  <c r="I53" i="1" s="1"/>
  <c r="G8" i="12"/>
  <c r="M644" i="12"/>
  <c r="M643" i="12" s="1"/>
  <c r="G620" i="12"/>
  <c r="I66" i="1" s="1"/>
  <c r="M618" i="12"/>
  <c r="M617" i="12" s="1"/>
  <c r="G595" i="12"/>
  <c r="I63" i="1" s="1"/>
  <c r="G585" i="12"/>
  <c r="I62" i="1" s="1"/>
  <c r="G317" i="12"/>
  <c r="I61" i="1" s="1"/>
  <c r="M273" i="12"/>
  <c r="M267" i="12" s="1"/>
  <c r="G245" i="12"/>
  <c r="I59" i="1" s="1"/>
  <c r="M243" i="12"/>
  <c r="M239" i="12" s="1"/>
  <c r="M234" i="12"/>
  <c r="M231" i="12" s="1"/>
  <c r="M197" i="12"/>
  <c r="M196" i="12" s="1"/>
  <c r="M28" i="12"/>
  <c r="M27" i="12" s="1"/>
  <c r="J28" i="1"/>
  <c r="J26" i="1"/>
  <c r="G38" i="1"/>
  <c r="F38" i="1"/>
  <c r="H32" i="1"/>
  <c r="J23" i="1"/>
  <c r="J24" i="1"/>
  <c r="J25" i="1"/>
  <c r="J27" i="1"/>
  <c r="E24" i="1"/>
  <c r="E26" i="1"/>
  <c r="F39" i="1" l="1"/>
  <c r="F42" i="1" s="1"/>
  <c r="F40" i="1"/>
  <c r="H40" i="1" s="1"/>
  <c r="I40" i="1" s="1"/>
  <c r="G681" i="12"/>
  <c r="I49" i="1"/>
  <c r="H39" i="1"/>
  <c r="I17" i="1"/>
  <c r="H41" i="1"/>
  <c r="I41" i="1" s="1"/>
  <c r="G23" i="1" l="1"/>
  <c r="A23" i="1" s="1"/>
  <c r="A24" i="1" s="1"/>
  <c r="G24" i="1" s="1"/>
  <c r="A27" i="1" s="1"/>
  <c r="A29" i="1" s="1"/>
  <c r="G29" i="1" s="1"/>
  <c r="G27" i="1" s="1"/>
  <c r="G28" i="1"/>
  <c r="I39" i="1"/>
  <c r="I42" i="1" s="1"/>
  <c r="H42" i="1"/>
  <c r="I69" i="1"/>
  <c r="I16" i="1"/>
  <c r="I21" i="1" s="1"/>
  <c r="J65" i="1" l="1"/>
  <c r="J62" i="1"/>
  <c r="J67" i="1"/>
  <c r="J64" i="1"/>
  <c r="J51" i="1"/>
  <c r="J57" i="1"/>
  <c r="J58" i="1"/>
  <c r="J68" i="1"/>
  <c r="J60" i="1"/>
  <c r="J59" i="1"/>
  <c r="J52" i="1"/>
  <c r="J53" i="1"/>
  <c r="J50" i="1"/>
  <c r="J55" i="1"/>
  <c r="J63" i="1"/>
  <c r="J66" i="1"/>
  <c r="J56" i="1"/>
  <c r="J61" i="1"/>
  <c r="J54" i="1"/>
  <c r="J49" i="1"/>
  <c r="J41" i="1"/>
  <c r="J39" i="1"/>
  <c r="J42" i="1" s="1"/>
  <c r="J40" i="1"/>
  <c r="J6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<sst xmlns="http://schemas.openxmlformats.org/spreadsheetml/2006/main" count="1929" uniqueCount="674">
  <si>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</si>
  <si>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</si>
  <si>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</si>
  <si>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</si>
  <si>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</si>
  <si>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</si>
  <si>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</si>
  <si>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</si>
  <si>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</si>
  <si>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</si>
  <si>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</si>
  <si>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</si>
  <si>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</si>
  <si>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</si>
  <si>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</si>
  <si>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</si>
  <si>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</si>
  <si>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</si>
  <si>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</si>
  <si>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</si>
  <si>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</si>
  <si>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</si>
  <si>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</si>
  <si>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</si>
  <si>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</si>
  <si>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</si>
  <si>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</si>
  <si>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</si>
  <si>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</si>
  <si>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</si>
  <si>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</si>
  <si>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</si>
  <si>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</si>
  <si>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</si>
  <si>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</si>
  <si>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</si>
  <si>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</si>
  <si>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</si>
  <si>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</si>
  <si>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</si>
  <si>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</si>
  <si>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</si>
  <si>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</si>
  <si>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</si>
  <si>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Architektonicko-stavební řešení</t>
  </si>
  <si>
    <t>SO 01</t>
  </si>
  <si>
    <t>Objekt:</t>
  </si>
  <si>
    <t>Rozpočet:</t>
  </si>
  <si>
    <t>1150</t>
  </si>
  <si>
    <t>SEN objektu Centrum 83, Mladá Boleslav</t>
  </si>
  <si>
    <t>Centrum 83, poskytovatel sociálních služeb</t>
  </si>
  <si>
    <t>Václavkova 950</t>
  </si>
  <si>
    <t>Mladá Boleslav-Mladá Boleslav II</t>
  </si>
  <si>
    <t>29301</t>
  </si>
  <si>
    <t>00874680</t>
  </si>
  <si>
    <t>Energy Benefit Centre a.s.</t>
  </si>
  <si>
    <t>Křenova 438/3</t>
  </si>
  <si>
    <t>Praha-Veleslavín</t>
  </si>
  <si>
    <t>16200</t>
  </si>
  <si>
    <t>29029210</t>
  </si>
  <si>
    <t>CZ29029210</t>
  </si>
  <si>
    <t>Stavba</t>
  </si>
  <si>
    <t>Celkem za stavbu</t>
  </si>
  <si>
    <t>CZK</t>
  </si>
  <si>
    <t>Rekapitulace dílů</t>
  </si>
  <si>
    <t>Typ dílu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</si>
  <si>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</si>
  <si>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</si>
  <si>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</si>
  <si>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</si>
  <si>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</si>
  <si>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</si>
  <si>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</si>
  <si>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</si>
  <si>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</si>
  <si>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</si>
  <si>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</si>
  <si>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</si>
  <si>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</si>
  <si>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</si>
  <si>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</si>
  <si>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</si>
  <si>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</si>
  <si>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Vnitřní kanalizace</t>
  </si>
  <si>
    <t>734</t>
  </si>
  <si>
    <t>Armatury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</si>
  <si>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</si>
  <si>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</si>
  <si>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</si>
  <si>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</si>
  <si>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</si>
  <si>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</si>
  <si>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</si>
  <si>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</si>
  <si>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782</t>
  </si>
  <si>
    <t>Konstrukce z přírodního kamene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</si>
  <si>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</si>
  <si>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</si>
  <si>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</si>
  <si>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</si>
  <si>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</si>
  <si>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</si>
  <si>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</si>
  <si>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</si>
  <si>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</si>
  <si>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</si>
  <si>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</si>
  <si>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</si>
  <si>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</si>
  <si>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</si>
  <si>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</si>
  <si>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</si>
  <si>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</si>
  <si>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</si>
  <si>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</si>
  <si>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</si>
  <si>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</si>
  <si>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</si>
  <si>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</si>
  <si>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</si>
  <si>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</si>
  <si>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</si>
  <si>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</si>
  <si>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</si>
  <si>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</si>
  <si>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</si>
  <si>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</si>
  <si>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</si>
  <si>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</si>
  <si>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</si>
  <si>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</si>
  <si>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</si>
  <si>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610991004R00</t>
  </si>
  <si>
    <t>Začišťovací okenní lišta pro omítku tl. 15 mm</t>
  </si>
  <si>
    <t>m</t>
  </si>
  <si>
    <t>RTS 18/ I</t>
  </si>
  <si>
    <t>RTS 17/ I</t>
  </si>
  <si>
    <t>POL1_1</t>
  </si>
  <si>
    <t>dle výpočtu těsnění : 628,55</t>
  </si>
  <si>
    <t>VV</t>
  </si>
  <si>
    <t>SPU</t>
  </si>
  <si>
    <t>610991111R00</t>
  </si>
  <si>
    <t>Zakrývání výplní vnitřních otvorů</t>
  </si>
  <si>
    <t>m2</t>
  </si>
  <si>
    <t>okna 1,08 : 337,595</t>
  </si>
  <si>
    <t>okna hist : 13,6</t>
  </si>
  <si>
    <t>okna ocel : 0,8</t>
  </si>
  <si>
    <t>dveře 1,08 : 19,1475</t>
  </si>
  <si>
    <t>612401191RT2</t>
  </si>
  <si>
    <t>Omítka malých ploch vnitřních stěn do 0,09 m2, vápennou štukovou omítkou</t>
  </si>
  <si>
    <t>kus</t>
  </si>
  <si>
    <t>612401291RT2</t>
  </si>
  <si>
    <t>Omítka malých ploch vnitřních stěn do 0,25 m2, vápennou štukovovou omítkou</t>
  </si>
  <si>
    <t>612401391RT2</t>
  </si>
  <si>
    <t>Omítka malých ploch vnitřních stěn do 1 m2, vápennou štukovou omítkou</t>
  </si>
  <si>
    <t>612425931R00</t>
  </si>
  <si>
    <t>Omítka vápenná vnitřního ostění - štuková</t>
  </si>
  <si>
    <t>dle výpočtu těsnění : 628,55*0,25</t>
  </si>
  <si>
    <t>632451021R00</t>
  </si>
  <si>
    <t>Vyrovnávací potěr MC 15, v pásu, tl. 20 mm</t>
  </si>
  <si>
    <t>dle výpočtu těsnění : 203,1*0,25</t>
  </si>
  <si>
    <t>631100001RA0</t>
  </si>
  <si>
    <t>Drobné opravy stáv.podlah dle PD, po vybourání otvorů</t>
  </si>
  <si>
    <t>POL2_1</t>
  </si>
  <si>
    <t>POP</t>
  </si>
  <si>
    <t>D02 : 1,1*1</t>
  </si>
  <si>
    <t>D03 : 1,1*1</t>
  </si>
  <si>
    <t>D04 : 1*1</t>
  </si>
  <si>
    <t>D05 : 1*1</t>
  </si>
  <si>
    <t>D06 : 1,05*1</t>
  </si>
  <si>
    <t>D07 : 1*1</t>
  </si>
  <si>
    <t>D09 : 2,2*1</t>
  </si>
  <si>
    <t>946941102RT3</t>
  </si>
  <si>
    <t>Montáž sestavy pojízdného hliníkového lešení (věže) plochy 2,5 x 1,45 m, pracovní výšky do 8,3 m</t>
  </si>
  <si>
    <t>sada</t>
  </si>
  <si>
    <t>800-3</t>
  </si>
  <si>
    <t>POL1_</t>
  </si>
  <si>
    <t>při výměně výplní : 2</t>
  </si>
  <si>
    <t>946941192RT3</t>
  </si>
  <si>
    <t>Montáž sestavy pojízdného hliníkového lešení (věže) nájemné sestavy pojízdného hliníkového lešení (věže)_x000D_
 plochy 2,5 x 1,45 m, pracovní výšky do 8,3 m</t>
  </si>
  <si>
    <t>den</t>
  </si>
  <si>
    <t>946941802RT3</t>
  </si>
  <si>
    <t>Demontáž sestavy pojízdného hliníkového lešení (věže) plochy 2,5 x 1,45 m, pracovní výšky do 8,3 m</t>
  </si>
  <si>
    <t>949942101R00</t>
  </si>
  <si>
    <t>Hydraulická zvedací plošina včetně obsluhy instalovaná na automobilovém podvozku, výšky zdvihu do 27 m</t>
  </si>
  <si>
    <t>h</t>
  </si>
  <si>
    <t>včetně obsluhy instalovaná na automobilovém podvozku,</t>
  </si>
  <si>
    <t>SPI</t>
  </si>
  <si>
    <t>při výměně výplní : 20</t>
  </si>
  <si>
    <t>9419000000RR0</t>
  </si>
  <si>
    <t>Lešení lehké pomocné, výška podlahy do 1,2 m, pro veškeré pomocné práce</t>
  </si>
  <si>
    <t>Vlastní</t>
  </si>
  <si>
    <t>Kalkul</t>
  </si>
  <si>
    <t>9419000001RR0</t>
  </si>
  <si>
    <t>Lešení lehké pomocné - při výměně oken, pro veškeré práce - dle zhotovitele</t>
  </si>
  <si>
    <t>952902110R00</t>
  </si>
  <si>
    <t>Čištění budov zametáním v místnostech, chodbách, na schodišti a na půdě</t>
  </si>
  <si>
    <t>801-4</t>
  </si>
  <si>
    <t xml:space="preserve">výměra změřena kreslícím programem : </t>
  </si>
  <si>
    <t>F05 : 137,3</t>
  </si>
  <si>
    <t>952901199RS1</t>
  </si>
  <si>
    <t>Vyčištění budov o výšce podlaží 4 m</t>
  </si>
  <si>
    <t>952991111R00</t>
  </si>
  <si>
    <t>Zakrývání  vnitřních podlah dle PD, OSB + geotextilie</t>
  </si>
  <si>
    <t>dle výpočtu těsnění : 203,1*1</t>
  </si>
  <si>
    <t>900      RT1</t>
  </si>
  <si>
    <t>HZS, Práce v tarifní třídě 4</t>
  </si>
  <si>
    <t>Prav.M</t>
  </si>
  <si>
    <t>POL10_</t>
  </si>
  <si>
    <t>stěhování nábytku : 120</t>
  </si>
  <si>
    <t>zakrývání nábytku : 40</t>
  </si>
  <si>
    <t>28323201R</t>
  </si>
  <si>
    <t>fólie ochranná separační; PE; čirá; tl = 0,05 mm; š = 2 000 mm; l = 50,000 m</t>
  </si>
  <si>
    <t>SPCM</t>
  </si>
  <si>
    <t>POL3_</t>
  </si>
  <si>
    <t>zakrývání : 300</t>
  </si>
  <si>
    <t>28328118.AR</t>
  </si>
  <si>
    <t>páska těsnicí samolepicí; jednostranně; tl. 0,15 mm; š = 50,0 mm</t>
  </si>
  <si>
    <t>965041441RT3</t>
  </si>
  <si>
    <t>Bourání podkladů pod dlažby nebo litých celistvých dlažeb a mazanin  lehčených, tloušťky přes 100 mm, plochy přes 4 m2</t>
  </si>
  <si>
    <t>m3</t>
  </si>
  <si>
    <t>801-3</t>
  </si>
  <si>
    <t>F05 : 137,3*0,32</t>
  </si>
  <si>
    <t>965048115R00</t>
  </si>
  <si>
    <t>Dočištění povrchu po vybourání dlažeb do tmele, plochy do 15%</t>
  </si>
  <si>
    <t>968092001R00</t>
  </si>
  <si>
    <t>Vybourání vnitřních parapetů kamenných, šířky do 30 cm, tloušťky 3 cm</t>
  </si>
  <si>
    <t>W01 : 1,3</t>
  </si>
  <si>
    <t>W02 : 2,05</t>
  </si>
  <si>
    <t>W06 : 2,05</t>
  </si>
  <si>
    <t>W13 : 1,25*2</t>
  </si>
  <si>
    <t>W25 : 2,65*2</t>
  </si>
  <si>
    <t>W26a : 1,05*5</t>
  </si>
  <si>
    <t>W27 : 0,55</t>
  </si>
  <si>
    <t>W28 : 1,65</t>
  </si>
  <si>
    <t>W26b : 1,05</t>
  </si>
  <si>
    <t>968062360R00</t>
  </si>
  <si>
    <t>Vyvěšení, vybourání výplní otvorů, včetně vnitřního parapetu, sítí, žaluzií, obkladu</t>
  </si>
  <si>
    <t>968062361R00</t>
  </si>
  <si>
    <t>Příplatek za šetrné vybourání výplní, min porušení vnější špalety</t>
  </si>
  <si>
    <t>999281111R00</t>
  </si>
  <si>
    <t xml:space="preserve">výšky do 25 m,  </t>
  </si>
  <si>
    <t>t</t>
  </si>
  <si>
    <t>POL7_</t>
  </si>
  <si>
    <t>712300833RT3</t>
  </si>
  <si>
    <t>Odstranění povlakové krytiny a mechu na střechách plochých do 10° povlakové krytiny_x000D_
 třívrstvé, z ploch jednotlivě přes 20 m</t>
  </si>
  <si>
    <t>800-711</t>
  </si>
  <si>
    <t>boky atiky : 40*0,45</t>
  </si>
  <si>
    <t>vrch atiky : 40*0,35</t>
  </si>
  <si>
    <t>712300834RT3</t>
  </si>
  <si>
    <t>Odstranění povlakové krytiny a mechu na střechách plochých do 10° povlakové krytiny_x000D_
 každé další vrstvy, z ploch jednotlivě přes 20 m</t>
  </si>
  <si>
    <t>Mezisoučet</t>
  </si>
  <si>
    <t>celkem 5 vrstev : 169,3</t>
  </si>
  <si>
    <t>712311106RZ4</t>
  </si>
  <si>
    <t>Povlakové krytiny střech do 10° za studena asfaltovou penetrační suspenzí, včetně dodávky emulze 0,4 kg/m2</t>
  </si>
  <si>
    <t>712341559RT1</t>
  </si>
  <si>
    <t>Povlakové krytiny střech do 10° pásy přitavením v celé ploše, 1 vrstva, bez dodávky pásu</t>
  </si>
  <si>
    <t>712373111RV1</t>
  </si>
  <si>
    <t>Povlakové krytiny střech do 10° termoplasty kotvené do betonu, 6 kotev/m2, tl. izolace do 300 mm, bez dodávky fólie, bez rozlišení tloušťky fólie</t>
  </si>
  <si>
    <t>včetně ukotvení k podkladu hmoždinkami, svaření všech spojů a překrytí kotev fólií.</t>
  </si>
  <si>
    <t>712378006R00</t>
  </si>
  <si>
    <t>Doplňkové konstrukce k povlakovým krytinám z fólií rohová lišta vnější, RŠ 100 mm, z pozinkovaného plechu s povrchovou úpravou PVC</t>
  </si>
  <si>
    <t>včetně dodávek výrobků</t>
  </si>
  <si>
    <t>Úprava délky a připevnění rohové lišty natloukacími hmoždinkami včetně dodávky lišty.</t>
  </si>
  <si>
    <t xml:space="preserve">dle výpisu klempířských konstrukcí : </t>
  </si>
  <si>
    <t>k17 : 37,7</t>
  </si>
  <si>
    <t>712378007R00</t>
  </si>
  <si>
    <t>Doplňkové konstrukce k povlakovým krytinám z fólií rohová lišta vnitřní, RŠ 100 mm, z pozinkovaného plechu s povrchovou úpravou PVC</t>
  </si>
  <si>
    <t>k16 : 48</t>
  </si>
  <si>
    <t>712378101RT4</t>
  </si>
  <si>
    <t>Doplňkové konstrukce k povlakovým krytinám z fólií odvětrání kanalizace, průměr 125 mm, s manžetou z fólie z měkčeného PVC</t>
  </si>
  <si>
    <t>Osazení a ukotvení komínku, přitavení těsnicí manžety.</t>
  </si>
  <si>
    <t>712378104RT3</t>
  </si>
  <si>
    <t>Doplňkové konstrukce k povlakovým krytinám z fólií prostup pro kabely, průměr 75 mm, s manžetou z fólie z měkčeného PVC</t>
  </si>
  <si>
    <t>Osazení a ukotvení prostupu, utěsnění PU pěnou, přitavení límce a doplnění zálivkovou hmotou.</t>
  </si>
  <si>
    <t>712391171RT1</t>
  </si>
  <si>
    <t>podkladní, 1 vrstva, bez dodávky textílie</t>
  </si>
  <si>
    <t>283220012R</t>
  </si>
  <si>
    <t>fólie izolační střešní hydroizolační; tloušťka 1,50 mm; plošná hmotnost 1 850 g/m2; PVC-P, PES výztuž; µ = 15 000,0</t>
  </si>
  <si>
    <t>12 % : 169,3*0,12</t>
  </si>
  <si>
    <t>628522691R</t>
  </si>
  <si>
    <t>pás izolační z modifikovaného asfaltu natavitelný; nosná vložka skelná rohož + Al fólie; horní strana jemný minerální posyp; spodní strana PE fólie; tl. 4,0 mm</t>
  </si>
  <si>
    <t>15 % : 169,3*0,15</t>
  </si>
  <si>
    <t>69366195R</t>
  </si>
  <si>
    <t>geotextilie skelná vlákna; funkce separační; plošná hmotnost 120 g/m2</t>
  </si>
  <si>
    <t>5 % : 169,3*0,05</t>
  </si>
  <si>
    <t>998712103R00</t>
  </si>
  <si>
    <t>v objektech výšky přes 12 do 24 m</t>
  </si>
  <si>
    <t>713141125R00</t>
  </si>
  <si>
    <t>Montáž tepelné izolace střech na plný podklad desky, na lepidlo</t>
  </si>
  <si>
    <t>800-713</t>
  </si>
  <si>
    <t>POL1_7</t>
  </si>
  <si>
    <t>Včetně očištění podkladu od nesoudržných vrstev.</t>
  </si>
  <si>
    <t>F05 : 137,3*2</t>
  </si>
  <si>
    <t>713181141RT1</t>
  </si>
  <si>
    <t>Izolace foukaná foukaná volně, minerální</t>
  </si>
  <si>
    <t>Vyříznutí otvoru v podkladu pro osazení stroje na foukání izolace, foukání a dodávka izolace. Zapravení vyřezaného otvoru.</t>
  </si>
  <si>
    <t>F02b : 151*0,3</t>
  </si>
  <si>
    <t>221*0,3</t>
  </si>
  <si>
    <t>10 % : 111,6*0,1</t>
  </si>
  <si>
    <t>28375460R</t>
  </si>
  <si>
    <t>deska izolační tepelně izol.; extrudovaný polystyren; povrch hladký; součinitel tepelné vodivosti 0,035 W/mK; obj. hmotnost 40,00 kg/m3</t>
  </si>
  <si>
    <t>vrch atiky : 40*0,35*0,06</t>
  </si>
  <si>
    <t>2 % : 0,84*0,02</t>
  </si>
  <si>
    <t>28375768.A</t>
  </si>
  <si>
    <t>Deska izolační polystyrén samozhášivý EPS 150</t>
  </si>
  <si>
    <t>POL3_7</t>
  </si>
  <si>
    <t>F05 : 137,3*2*0,15</t>
  </si>
  <si>
    <t>boky atiky : 40*0,45*0,08</t>
  </si>
  <si>
    <t>2 % : 42,63*0,02</t>
  </si>
  <si>
    <t>28375972R</t>
  </si>
  <si>
    <t>deska spádová, klín EPS 150; pěnový polystyren; součinitel tepelné vodivosti 0,035 W/mK</t>
  </si>
  <si>
    <t>2 % : 41,19*0,02</t>
  </si>
  <si>
    <t>998713103R00</t>
  </si>
  <si>
    <t>v objektech výšky do 24 m</t>
  </si>
  <si>
    <t>721231212RT7</t>
  </si>
  <si>
    <t>Střešní vtoky vtok střešní sanační v povlakové krytině, střecha zateplená, D 160 mm</t>
  </si>
  <si>
    <t>800-721</t>
  </si>
  <si>
    <t>721231311R00</t>
  </si>
  <si>
    <t>Střešní vtoky Doplňky pro střešní vtoky zápachová klapka pro střešní vtoky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</si>
  <si>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</si>
  <si>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</si>
  <si>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</si>
  <si>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73422521RR00</t>
  </si>
  <si>
    <t>Demontáž, montáž a dodávka termostatické hlavice bez šroubení, s termostatickou hlavicí standart</t>
  </si>
  <si>
    <t>Indiv</t>
  </si>
  <si>
    <t>dle TZ : 50</t>
  </si>
  <si>
    <t>998734103R00</t>
  </si>
  <si>
    <t>Přesun hmot pro armatury v objektech výšky do 4 m</t>
  </si>
  <si>
    <t>800-731</t>
  </si>
  <si>
    <t>762441113R00</t>
  </si>
  <si>
    <t>Obložení atiky montáž z dřevoštěpkových desek, 1 vrstva, připevnění hmoždinkami a šrouby</t>
  </si>
  <si>
    <t>800-762</t>
  </si>
  <si>
    <t>762595000R00</t>
  </si>
  <si>
    <t>Spojovací a ochranné prostředky k položení podlah</t>
  </si>
  <si>
    <t>Začátek provozního součtu</t>
  </si>
  <si>
    <t xml:space="preserve">  výměra změřena kreslícím programem : </t>
  </si>
  <si>
    <t xml:space="preserve">  vrch atiky : 40*0,35</t>
  </si>
  <si>
    <t xml:space="preserve">  8 % : 14*0,08</t>
  </si>
  <si>
    <t>Konec provozního součtu</t>
  </si>
  <si>
    <t>15,12*0,025</t>
  </si>
  <si>
    <t>60725017R</t>
  </si>
  <si>
    <t>deska dřevoštěpková třívrstvá pro prostředí vlhké; strana nebroušená; hrana rovná; tl = 25,0 mm</t>
  </si>
  <si>
    <t>8 % : 14*0,08</t>
  </si>
  <si>
    <t>998762103R00</t>
  </si>
  <si>
    <t>Přesun hmot pro konstrukce tesařské v objektech výšky do 24 m</t>
  </si>
  <si>
    <t>50 m vodorovně</t>
  </si>
  <si>
    <t>764233420R00</t>
  </si>
  <si>
    <t>Lemování z titanzinkového plechu výroba a montáž lemování zdí_x000D_
 na plochých střechách včetně rohů, spojů, lišt a dilatací, rš 250 mm</t>
  </si>
  <si>
    <t>800-764</t>
  </si>
  <si>
    <t>včetně zedniké výpomoci a spojovacích prostředků.</t>
  </si>
  <si>
    <t>k08 : 11</t>
  </si>
  <si>
    <t>764510450R00</t>
  </si>
  <si>
    <t>Oplechování parapetů z titanzinkového plechu výroba a montáž včetně rohů a spojovacích prostředků _x000D_
 rš 330 mm</t>
  </si>
  <si>
    <t>k01 : 1,3*2</t>
  </si>
  <si>
    <t>k02 : 0,6*2</t>
  </si>
  <si>
    <t>k03 : 1,7*1</t>
  </si>
  <si>
    <t>k04 : 1,6*3</t>
  </si>
  <si>
    <t>k05 : 0,5*1</t>
  </si>
  <si>
    <t>k06 : 1,4*1</t>
  </si>
  <si>
    <t>k09 : 2,6*1</t>
  </si>
  <si>
    <t>k10 : 2,9*1</t>
  </si>
  <si>
    <t>k11 : 3,2*1</t>
  </si>
  <si>
    <t>k12 : 5,2*1</t>
  </si>
  <si>
    <t>k13 : 1*1</t>
  </si>
  <si>
    <t>k14 : 0,7*1</t>
  </si>
  <si>
    <t>k15 : 1,1*4</t>
  </si>
  <si>
    <t>764530450R00</t>
  </si>
  <si>
    <t>Oplechování zdí a nadezdívek z titanzinkového plechu výroba a montáž včetně rohů _x000D_
 rš 600 mm</t>
  </si>
  <si>
    <t>včetně spojovacích prostředků.</t>
  </si>
  <si>
    <t>k07 : 40</t>
  </si>
  <si>
    <t>764410850R00</t>
  </si>
  <si>
    <t>Demontáž oplechování parapetů rš od 100 do 330 mm</t>
  </si>
  <si>
    <t>764430840R00</t>
  </si>
  <si>
    <t>Demontáž oplechování zdí a nadezdívek rš od 330 do 500 mm</t>
  </si>
  <si>
    <t>998764103R00</t>
  </si>
  <si>
    <t>Přesun hmot pro konstrukce klempířské v objektech výšky do 24 m</t>
  </si>
  <si>
    <t>648952421RT2</t>
  </si>
  <si>
    <t>Osazení parapetních desek dřevěných včetně dodávky parapetní desky_x000D_
 šířky 300 mm</t>
  </si>
  <si>
    <t>801-1</t>
  </si>
  <si>
    <t>na montážní pěnu, zapravení omítky pod parapetem, těsnění spáry mezi parapetem a rámem okna, dodávka silikonu.</t>
  </si>
  <si>
    <t xml:space="preserve">podrobná specifikace v TZ a Tabulce výplní otvorů : </t>
  </si>
  <si>
    <t>W01 : 1,25*1</t>
  </si>
  <si>
    <t>W02 : 2*1</t>
  </si>
  <si>
    <t>W03 : 1,8*5</t>
  </si>
  <si>
    <t>W04 : 0,6*3</t>
  </si>
  <si>
    <t>W05 : 2*5</t>
  </si>
  <si>
    <t>W06 : 2*1</t>
  </si>
  <si>
    <t>W07 : 1,2*2</t>
  </si>
  <si>
    <t>W08 : 0,5*2</t>
  </si>
  <si>
    <t>W09 : 1,7*2</t>
  </si>
  <si>
    <t>W12 : 1,6*1</t>
  </si>
  <si>
    <t>W13 : 1,2*2</t>
  </si>
  <si>
    <t>W14 : 0,5*14</t>
  </si>
  <si>
    <t>W15 : 0,75*1</t>
  </si>
  <si>
    <t>W16 : 1,5*1</t>
  </si>
  <si>
    <t>W14 : 1,25*2</t>
  </si>
  <si>
    <t>W18 : 2*1</t>
  </si>
  <si>
    <t>W25 : 2,6*2</t>
  </si>
  <si>
    <t>W26a : 1*5</t>
  </si>
  <si>
    <t>W27 : 0,8*1</t>
  </si>
  <si>
    <t>W28 : 1,6*1</t>
  </si>
  <si>
    <t>W29 : 2,6*14</t>
  </si>
  <si>
    <t>W31 : 1,8*10</t>
  </si>
  <si>
    <t>W32 : 2*10</t>
  </si>
  <si>
    <t>W33 : 0,9*1</t>
  </si>
  <si>
    <t>W34 : 1,6*3</t>
  </si>
  <si>
    <t>W35 : 1,2*4</t>
  </si>
  <si>
    <t>W36 : 2,1*1</t>
  </si>
  <si>
    <t>W37 : 2,1*1</t>
  </si>
  <si>
    <t>W38 : 2,1*1</t>
  </si>
  <si>
    <t>W39 : 1,4*2</t>
  </si>
  <si>
    <t>W43 : 2,2*1</t>
  </si>
  <si>
    <t>W44 : 2,2*1</t>
  </si>
  <si>
    <t>W45 : 1,6*2</t>
  </si>
  <si>
    <t>W46 : 1*3</t>
  </si>
  <si>
    <t>W47 : 2,55*1</t>
  </si>
  <si>
    <t>0,9*1</t>
  </si>
  <si>
    <t>W48 : 2,1*1</t>
  </si>
  <si>
    <t>W49 : 2,5*1</t>
  </si>
  <si>
    <t>W50 : 2,8*1</t>
  </si>
  <si>
    <t>W51 : 3,1*1</t>
  </si>
  <si>
    <t>W52 : 5,1*1</t>
  </si>
  <si>
    <t>W53 : 0,9*1</t>
  </si>
  <si>
    <t>W54 : 0,55*1</t>
  </si>
  <si>
    <t>W55 : 0,95*2</t>
  </si>
  <si>
    <t>W56 : 0,95*2</t>
  </si>
  <si>
    <t>W57 : 1*2</t>
  </si>
  <si>
    <t>W58 : 1,2*1</t>
  </si>
  <si>
    <t>W42 : 3,4*2</t>
  </si>
  <si>
    <t>W26b : 1*1</t>
  </si>
  <si>
    <t>766601217RT1</t>
  </si>
  <si>
    <t>Těsnění oken.spáry, ostění</t>
  </si>
  <si>
    <t>POL1_0</t>
  </si>
  <si>
    <t>W01 : (1,25+2*0,95)*1</t>
  </si>
  <si>
    <t>W02 : (2+2*0,95)*1</t>
  </si>
  <si>
    <t>W03 : (1,8+2*1,6)*5</t>
  </si>
  <si>
    <t>W04 : (0,6+2*1,6)*3</t>
  </si>
  <si>
    <t>W05 : (2+2*1,6)*5</t>
  </si>
  <si>
    <t>W06 : (2+2*2)*1</t>
  </si>
  <si>
    <t>W07 : (1,2+2*1,6)*2</t>
  </si>
  <si>
    <t>W08 : (0,5+2*1,6)*2</t>
  </si>
  <si>
    <t>W09 : (1,7+2*1,6)*2</t>
  </si>
  <si>
    <t>W12 : (1,6+2*1,6)*1</t>
  </si>
  <si>
    <t>W13 : (1,2+2*1)*2</t>
  </si>
  <si>
    <t>W14 : (0,5+2*0,5)*14</t>
  </si>
  <si>
    <t>W15 : (0,75+2*0,5)*1</t>
  </si>
  <si>
    <t>W16 : (1,5+2*1)*1</t>
  </si>
  <si>
    <t>W14 : (1,25+2*1,5)*2</t>
  </si>
  <si>
    <t>W18 : (2+2*1,5)*1</t>
  </si>
  <si>
    <t>W25 : (2,6+2*0,8)*2</t>
  </si>
  <si>
    <t>W26a : (1+2*0,8)*5</t>
  </si>
  <si>
    <t>W27 : (0,8+2*0,8)*1</t>
  </si>
  <si>
    <t>W28 : (1,6+2*0,8)*1</t>
  </si>
  <si>
    <t>W29 : (2,6+2*2)*14</t>
  </si>
  <si>
    <t>W31 : (1,8+2*2)*10</t>
  </si>
  <si>
    <t>W32 : (2+2*2)*10</t>
  </si>
  <si>
    <t>W33 : (0,9+2*2)*1</t>
  </si>
  <si>
    <t>W34 : (1,6+2*2)*3</t>
  </si>
  <si>
    <t>W35 : (1,2+2*1)*4</t>
  </si>
  <si>
    <t>W36 : (2,1+2*1,6)*1</t>
  </si>
  <si>
    <t>W37 : (2,1+2*3,1)*1</t>
  </si>
  <si>
    <t>W38 : (2,1+2*2,6)*1</t>
  </si>
  <si>
    <t>W39 : (1,4+2*2)*2</t>
  </si>
  <si>
    <t>W43 : (2,2+2*3,1)*1</t>
  </si>
  <si>
    <t>W44 : (2,2+2*4,5)*1</t>
  </si>
  <si>
    <t>W45 : (1,6+2*1,9)*2</t>
  </si>
  <si>
    <t>W46 : (1+2*1)*3</t>
  </si>
  <si>
    <t>W47 : (3,55+2*2,1)*1</t>
  </si>
  <si>
    <t>(0,9+2*0,85)*1</t>
  </si>
  <si>
    <t>W48 : (3,1+2*2)*1</t>
  </si>
  <si>
    <t>W49 : (2,5+2*1,7)*1</t>
  </si>
  <si>
    <t>W50 : (2,8+2*1,8)*1</t>
  </si>
  <si>
    <t>(0,9+2*0,8)*1</t>
  </si>
  <si>
    <t>W51 : (3,1+2*1,6)*1</t>
  </si>
  <si>
    <t>W52 : (5,1+2*1,6)*1</t>
  </si>
  <si>
    <t>W53 : (0,9+2*1,6)*1</t>
  </si>
  <si>
    <t>W54 : (0,55+2*0,55)*1</t>
  </si>
  <si>
    <t>W55 : (0,95+2*0,85)*2</t>
  </si>
  <si>
    <t>W56 : (0,95+2*1,55)*2</t>
  </si>
  <si>
    <t>W57 : (1+2*0,6)*2</t>
  </si>
  <si>
    <t>W58 : (1,2+2*2)*1</t>
  </si>
  <si>
    <t>W42 : (3,4+2*2)*2</t>
  </si>
  <si>
    <t>W26b : (1+2*0,8)*1</t>
  </si>
  <si>
    <t>D02 : (1,1+2*2,1)*1</t>
  </si>
  <si>
    <t>D03 : (1,1+2*2,1)*1</t>
  </si>
  <si>
    <t>D04 : (1+2*2,1)*1</t>
  </si>
  <si>
    <t>D05 : (1+2*2,1)*1</t>
  </si>
  <si>
    <t>D06 : (1,05+2*2,35)*1</t>
  </si>
  <si>
    <t>D07 : (1+2*2,8)*1</t>
  </si>
  <si>
    <t>D09 : (2,2+2*2,3)*1</t>
  </si>
  <si>
    <t>766601230RT1</t>
  </si>
  <si>
    <t>Těsnění oken.spáry,parapet</t>
  </si>
  <si>
    <t>766911RR00</t>
  </si>
  <si>
    <t>Dodávka a montáž dřevěných oken s izolačním zasklením, Uw= max. 1,08 W/m2K</t>
  </si>
  <si>
    <t>W01 : 1,25*0,95*1</t>
  </si>
  <si>
    <t>W02 : 2*0,95*1</t>
  </si>
  <si>
    <t>W03 : 1,8*1,6*5</t>
  </si>
  <si>
    <t>W04 : 0,6*1,6*3</t>
  </si>
  <si>
    <t>W05 : 2*1,6*5</t>
  </si>
  <si>
    <t>W06 : 2*2*1</t>
  </si>
  <si>
    <t>W07 : 1,2*1,6*2</t>
  </si>
  <si>
    <t>W08 : 0,5*1,6*2</t>
  </si>
  <si>
    <t>W09 : 1,7*1,6*2</t>
  </si>
  <si>
    <t>W12 : 1,6*1,6*1</t>
  </si>
  <si>
    <t>W13 : 1,2*1*2</t>
  </si>
  <si>
    <t>W14 : 0,5*0,5*14</t>
  </si>
  <si>
    <t>W15 : 0,75*0,5*1</t>
  </si>
  <si>
    <t>W16 : 1,5*1*1</t>
  </si>
  <si>
    <t>W14 : 1,25*1,5*2</t>
  </si>
  <si>
    <t>W18 : 2*1,5*1</t>
  </si>
  <si>
    <t>W25 : 2,6*0,8*2</t>
  </si>
  <si>
    <t>W26a : 1*0,8*5</t>
  </si>
  <si>
    <t>W27 : 0,8*0,8*1</t>
  </si>
  <si>
    <t>W28 : 1,6*0,8*1</t>
  </si>
  <si>
    <t>W29 : 2,6*2*14</t>
  </si>
  <si>
    <t>W31 : 1,8*2*10</t>
  </si>
  <si>
    <t>W32 : 2*2*10</t>
  </si>
  <si>
    <t>W33 : 0,9*2*1</t>
  </si>
  <si>
    <t>W34 : 1,6*2*3</t>
  </si>
  <si>
    <t>W35 : 1,2*1*4</t>
  </si>
  <si>
    <t>W36 : 2,1*1,6*1</t>
  </si>
  <si>
    <t>W37 : 2,1*3,1*1</t>
  </si>
  <si>
    <t>W38 : 2,1*2,6*1</t>
  </si>
  <si>
    <t>W39 : 1,4*2*2</t>
  </si>
  <si>
    <t>W43 : 2,2*3,1*1</t>
  </si>
  <si>
    <t>W44 : 2,2*4,5*1</t>
  </si>
  <si>
    <t>W45 : 1,6*1,9*2</t>
  </si>
  <si>
    <t>W46 : 1*1*3</t>
  </si>
  <si>
    <t>W47 : 3,55*2,1*1</t>
  </si>
  <si>
    <t>0,9*0,85*1</t>
  </si>
  <si>
    <t>W48 : 3,1*2*1</t>
  </si>
  <si>
    <t>W49 : 2,5*1,7*1</t>
  </si>
  <si>
    <t>W50 : 2,8*1,8*1</t>
  </si>
  <si>
    <t>0,9*0,8*1</t>
  </si>
  <si>
    <t>W51 : 3,1*1,6*1</t>
  </si>
  <si>
    <t>W52 : 5,1*1,6*1</t>
  </si>
  <si>
    <t>W53 : 0,9*1,6*1</t>
  </si>
  <si>
    <t>W54 : 0,55*0,55*1</t>
  </si>
  <si>
    <t>W55 : 0,95*0,85*2</t>
  </si>
  <si>
    <t>W56 : 0,95*1,55*2</t>
  </si>
  <si>
    <t>W57 : 1*0,6*2</t>
  </si>
  <si>
    <t>W58 : 1,2*2*1</t>
  </si>
  <si>
    <t>766912RR00</t>
  </si>
  <si>
    <t>Dodávka a montáž dřevěných oken - vnitřní křídlo a špaleta W30</t>
  </si>
  <si>
    <t>W30 : 2,62*2*1</t>
  </si>
  <si>
    <t>766913RR00</t>
  </si>
  <si>
    <t>Dodávka a montáž dřevěných oken - špaletové okno - replika historického, bez požadavku na Uw</t>
  </si>
  <si>
    <t xml:space="preserve">výměrou je pohledová plocha okna : </t>
  </si>
  <si>
    <t>W42 : 3,4*2*2</t>
  </si>
  <si>
    <t>766914RR00</t>
  </si>
  <si>
    <t>Dodávka a montáž sítí proti hmyzu do oken</t>
  </si>
  <si>
    <t>W31 : 1,8*2*1</t>
  </si>
  <si>
    <t>W32 : 2*2*1</t>
  </si>
  <si>
    <t>766925RR00</t>
  </si>
  <si>
    <t>Dodávka a montáž dřevěných dveří s izolačním zasklením, Ud= max. 1,08 W/m2K</t>
  </si>
  <si>
    <t xml:space="preserve">výměrou je pohledová plocha dveří : </t>
  </si>
  <si>
    <t>D02 : 1,1*2,1*1</t>
  </si>
  <si>
    <t>D03 : 1,1*2,1*1</t>
  </si>
  <si>
    <t>D04 : 1*2,1*1</t>
  </si>
  <si>
    <t>D05 : 1*2,1*1</t>
  </si>
  <si>
    <t>D06 : 1,05*2,35*1</t>
  </si>
  <si>
    <t>D07 : 1*2,8*1</t>
  </si>
  <si>
    <t>D09 : 2,2*2,3*1</t>
  </si>
  <si>
    <t>76695002RR00</t>
  </si>
  <si>
    <t>Oprava dřevěných dveří, opálení a nátěr, s výměnou prvků - kování dle PD</t>
  </si>
  <si>
    <t>D01 : 2,2*2,75*1</t>
  </si>
  <si>
    <t>D08 : 0,62*2,6*1</t>
  </si>
  <si>
    <t>76695003RR00</t>
  </si>
  <si>
    <t>Oprava dřevěných oken, opálení a nátěr, s výměnou prvků - kování dle PD</t>
  </si>
  <si>
    <t>W10 : 2*1,6*1</t>
  </si>
  <si>
    <t>0,9*1,2*1</t>
  </si>
  <si>
    <t>W11 : 1,6*1,6*1</t>
  </si>
  <si>
    <t>W30 : 4,5*2*2</t>
  </si>
  <si>
    <t>998766103R00</t>
  </si>
  <si>
    <t>767996801R00</t>
  </si>
  <si>
    <t>Demontáž ostatních doplňků staveb atypických konstrukcí_x000D_
 o hmotnosti přes 20 do 50 kg</t>
  </si>
  <si>
    <t>kg</t>
  </si>
  <si>
    <t>800-767</t>
  </si>
  <si>
    <t>ocelové mříže : 60*10</t>
  </si>
  <si>
    <t>767911RR00</t>
  </si>
  <si>
    <t>Dodávka a montáž oken ocelových, bez požadavku na Uw</t>
  </si>
  <si>
    <t>W26b : 1*0,8*1</t>
  </si>
  <si>
    <t>998767103R00</t>
  </si>
  <si>
    <t>782631323RT2</t>
  </si>
  <si>
    <t>Montáž obkladu parapetů deskami z tvrdých kamenů včetně dodávky parapetů leštěná žula, tloušťka 3 cm</t>
  </si>
  <si>
    <t>800-782</t>
  </si>
  <si>
    <t>W01 : 1,3*0,27</t>
  </si>
  <si>
    <t>W02 : 2,05*0,27</t>
  </si>
  <si>
    <t>W06 : 2,05*0,27</t>
  </si>
  <si>
    <t>W13 : 1,25*0,27*2</t>
  </si>
  <si>
    <t>W25 : 2,65*0,27*2</t>
  </si>
  <si>
    <t>W26a : 1,05*0,27*5</t>
  </si>
  <si>
    <t>W27 : 0,55*0,27</t>
  </si>
  <si>
    <t>W28 : 1,65*0,27</t>
  </si>
  <si>
    <t>W26b : 1,05*0,27</t>
  </si>
  <si>
    <t>998782103R00</t>
  </si>
  <si>
    <t>Přesun hmot pro kamenné obklady v objektech výšky do 60 m</t>
  </si>
  <si>
    <t>784161601R00</t>
  </si>
  <si>
    <t>Penetrace podkladu nátěrem standart, 1 x</t>
  </si>
  <si>
    <t>784165512R00</t>
  </si>
  <si>
    <t>Malba tekutá , bílá, bez penetrace, 2 x</t>
  </si>
  <si>
    <t>M2188RR00</t>
  </si>
  <si>
    <t>Demontáž + zpětná montáž hromosvodového vedení, úprava napojení a pospojkování</t>
  </si>
  <si>
    <t xml:space="preserve">m     </t>
  </si>
  <si>
    <t>979990001R00</t>
  </si>
  <si>
    <t>Poplatek za skládku stavební suti</t>
  </si>
  <si>
    <t>99,59</t>
  </si>
  <si>
    <t>odpočet asf. pásy : -4,4</t>
  </si>
  <si>
    <t>odpočet okna a dveře : -23,01</t>
  </si>
  <si>
    <t>979990121R00</t>
  </si>
  <si>
    <t>Poplatek za skládku suti - asfaltové pásy</t>
  </si>
  <si>
    <t>asf. pásy : 2,37+2,03</t>
  </si>
  <si>
    <t>979990162R00</t>
  </si>
  <si>
    <t>Poplatek za skládku suti - dřevo+sklo</t>
  </si>
  <si>
    <t>979011111R00</t>
  </si>
  <si>
    <t>za prvé podlaží nad nebo pod základním podlažím</t>
  </si>
  <si>
    <t>POL8_</t>
  </si>
  <si>
    <t>979011121R00</t>
  </si>
  <si>
    <t>příplatek za každé další podlaží</t>
  </si>
  <si>
    <t>979082111R00</t>
  </si>
  <si>
    <t>do 10 m</t>
  </si>
  <si>
    <t>979082121R00</t>
  </si>
  <si>
    <t>příplatek k ceně za každých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</si>
  <si>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</si>
  <si>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</si>
  <si>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</si>
  <si>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</si>
  <si>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005121010R</t>
  </si>
  <si>
    <t>Vybudování zařízení staveniště</t>
  </si>
  <si>
    <t>Soubor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</si>
  <si>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</si>
  <si>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</si>
  <si>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</si>
  <si>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</si>
  <si>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</si>
  <si>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</si>
  <si>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</si>
  <si>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</si>
  <si>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</si>
  <si>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</si>
  <si>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</si>
  <si>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</si>
  <si>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</si>
  <si>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</si>
  <si>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005231030R</t>
  </si>
  <si>
    <t xml:space="preserve">Zkušební provoz </t>
  </si>
  <si>
    <t>Náklady zhotovitele na účast na zkušebním provozu včetně všech rizik vyplývajících z nutnosti zásahu či úprav zkoušeného zařízení.</t>
  </si>
  <si>
    <t>vyregulování otopné soustavy : 1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</si>
  <si>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</si>
  <si>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</si>
  <si>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</si>
  <si>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</si>
  <si>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</si>
  <si>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</si>
  <si>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</si>
  <si>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</si>
  <si>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</si>
  <si>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</si>
  <si>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</si>
  <si>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</si>
  <si>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ON 766</t>
  </si>
  <si>
    <t xml:space="preserve">podrobná specifikace v TZ a Tabulce výplní otvorů - typový vzorkový prvek k odsouhlasení : </t>
  </si>
  <si>
    <t>SUM</t>
  </si>
  <si>
    <t>JKSO:</t>
  </si>
  <si>
    <t>801.93</t>
  </si>
  <si>
    <t>budovy ústavů pro mentálně postižené dospělé občany</t>
  </si>
  <si>
    <t>JKSO</t>
  </si>
  <si>
    <t xml:space="preserve"> m3</t>
  </si>
  <si>
    <t>svislá nosná konstrukce zděná z cihel,tvárnic, bloků</t>
  </si>
  <si>
    <t>JKSOChar</t>
  </si>
  <si>
    <t>rekonstrukce a modernizace objektu prostá</t>
  </si>
  <si>
    <t>JKSOAkce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</si>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</sst>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QI5FO2sg9YATIPzGeUJrTjPGHc+UTeEEtE0al4L5e6Ov53L8L2gPMQbqNzKbt/7+Z7vW+Ud+658YArtEeMzSZA==" saltValue="CUng4CjV/XAaMb5OzGvla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N13" sqref="N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36</v>
      </c>
      <c r="B1" s="220" t="s">
        <v>41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3"/>
      <c r="B2" s="78" t="s">
        <v>22</v>
      </c>
      <c r="C2" s="79"/>
      <c r="D2" s="80" t="s">
        <v>48</v>
      </c>
      <c r="E2" s="226" t="s">
        <v>49</v>
      </c>
      <c r="F2" s="227"/>
      <c r="G2" s="227"/>
      <c r="H2" s="227"/>
      <c r="I2" s="227"/>
      <c r="J2" s="228"/>
      <c r="O2" s="2"/>
    </row>
    <row r="3" spans="1:15" ht="27" customHeight="1" x14ac:dyDescent="0.2">
      <c r="A3" s="3"/>
      <c r="B3" s="81" t="s">
        <v>46</v>
      </c>
      <c r="C3" s="79"/>
      <c r="D3" s="82" t="s">
        <v>45</v>
      </c>
      <c r="E3" s="229" t="s">
        <v>44</v>
      </c>
      <c r="F3" s="230"/>
      <c r="G3" s="230"/>
      <c r="H3" s="230"/>
      <c r="I3" s="230"/>
      <c r="J3" s="231"/>
    </row>
    <row r="4" spans="1:15" ht="23.25" customHeight="1" x14ac:dyDescent="0.2">
      <c r="A4" s="75">
        <v>244</v>
      </c>
      <c r="B4" s="83" t="s">
        <v>47</v>
      </c>
      <c r="C4" s="84"/>
      <c r="D4" s="85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">
      <c r="A5" s="3"/>
      <c r="B5" s="43" t="s">
        <v>42</v>
      </c>
      <c r="C5" s="4"/>
      <c r="D5" s="86" t="s">
        <v>50</v>
      </c>
      <c r="E5" s="25"/>
      <c r="F5" s="25"/>
      <c r="G5" s="25"/>
      <c r="H5" s="26" t="s">
        <v>40</v>
      </c>
      <c r="I5" s="86" t="s">
        <v>54</v>
      </c>
      <c r="J5" s="10"/>
    </row>
    <row r="6" spans="1:15" ht="15.75" customHeight="1" x14ac:dyDescent="0.2">
      <c r="A6" s="3"/>
      <c r="B6" s="38"/>
      <c r="C6" s="25"/>
      <c r="D6" s="86" t="s">
        <v>51</v>
      </c>
      <c r="E6" s="25"/>
      <c r="F6" s="25"/>
      <c r="G6" s="25"/>
      <c r="H6" s="26" t="s">
        <v>34</v>
      </c>
      <c r="I6" s="31"/>
      <c r="J6" s="10"/>
    </row>
    <row r="7" spans="1:15" ht="15.75" customHeight="1" x14ac:dyDescent="0.2">
      <c r="A7" s="3"/>
      <c r="B7" s="39"/>
      <c r="C7" s="87" t="s">
        <v>53</v>
      </c>
      <c r="D7" s="76" t="s">
        <v>52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77" t="s">
        <v>55</v>
      </c>
      <c r="E8" s="4"/>
      <c r="F8" s="4"/>
      <c r="G8" s="42"/>
      <c r="H8" s="26" t="s">
        <v>40</v>
      </c>
      <c r="I8" s="86" t="s">
        <v>59</v>
      </c>
      <c r="J8" s="10"/>
    </row>
    <row r="9" spans="1:15" ht="15.75" hidden="1" customHeight="1" x14ac:dyDescent="0.2">
      <c r="A9" s="3"/>
      <c r="B9" s="3"/>
      <c r="C9" s="4"/>
      <c r="D9" s="77" t="s">
        <v>56</v>
      </c>
      <c r="E9" s="4"/>
      <c r="F9" s="4"/>
      <c r="G9" s="42"/>
      <c r="H9" s="26" t="s">
        <v>34</v>
      </c>
      <c r="I9" s="86" t="s">
        <v>60</v>
      </c>
      <c r="J9" s="10"/>
    </row>
    <row r="10" spans="1:15" ht="15.75" hidden="1" customHeight="1" x14ac:dyDescent="0.2">
      <c r="A10" s="3"/>
      <c r="B10" s="48"/>
      <c r="C10" s="87" t="s">
        <v>58</v>
      </c>
      <c r="D10" s="88" t="s">
        <v>57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233"/>
      <c r="E11" s="233"/>
      <c r="F11" s="233"/>
      <c r="G11" s="233"/>
      <c r="H11" s="26" t="s">
        <v>40</v>
      </c>
      <c r="I11" s="90"/>
      <c r="J11" s="10"/>
    </row>
    <row r="12" spans="1:15" ht="15.75" customHeight="1" x14ac:dyDescent="0.2">
      <c r="A12" s="3"/>
      <c r="B12" s="38"/>
      <c r="C12" s="25"/>
      <c r="D12" s="215"/>
      <c r="E12" s="215"/>
      <c r="F12" s="215"/>
      <c r="G12" s="215"/>
      <c r="H12" s="26" t="s">
        <v>34</v>
      </c>
      <c r="I12" s="90"/>
      <c r="J12" s="10"/>
    </row>
    <row r="13" spans="1:15" ht="15.75" customHeight="1" x14ac:dyDescent="0.2">
      <c r="A13" s="3"/>
      <c r="B13" s="39"/>
      <c r="C13" s="89"/>
      <c r="D13" s="216"/>
      <c r="E13" s="216"/>
      <c r="F13" s="216"/>
      <c r="G13" s="216"/>
      <c r="H13" s="27"/>
      <c r="I13" s="32"/>
      <c r="J13" s="47"/>
    </row>
    <row r="14" spans="1:15" ht="24" hidden="1" customHeight="1" x14ac:dyDescent="0.2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232"/>
      <c r="F15" s="232"/>
      <c r="G15" s="234"/>
      <c r="H15" s="234"/>
      <c r="I15" s="234" t="s">
        <v>29</v>
      </c>
      <c r="J15" s="235"/>
    </row>
    <row r="16" spans="1:15" ht="23.25" customHeight="1" x14ac:dyDescent="0.2">
      <c r="A16" s="142" t="s">
        <v>24</v>
      </c>
      <c r="B16" s="53" t="s">
        <v>24</v>
      </c>
      <c r="C16" s="54"/>
      <c r="D16" s="55"/>
      <c r="E16" s="208"/>
      <c r="F16" s="209"/>
      <c r="G16" s="208"/>
      <c r="H16" s="209"/>
      <c r="I16" s="208">
        <f>SUMIF(F49:F68,A16,I49:I68)+SUMIF(F49:F68,"PSU",I49:I68)</f>
        <v>0</v>
      </c>
      <c r="J16" s="210"/>
    </row>
    <row r="17" spans="1:10" ht="23.25" customHeight="1" x14ac:dyDescent="0.2">
      <c r="A17" s="142" t="s">
        <v>25</v>
      </c>
      <c r="B17" s="53" t="s">
        <v>25</v>
      </c>
      <c r="C17" s="54"/>
      <c r="D17" s="55"/>
      <c r="E17" s="208"/>
      <c r="F17" s="209"/>
      <c r="G17" s="208"/>
      <c r="H17" s="209"/>
      <c r="I17" s="208">
        <f>SUMIF(F49:F68,A17,I49:I68)</f>
        <v>0</v>
      </c>
      <c r="J17" s="210"/>
    </row>
    <row r="18" spans="1:10" ht="23.25" customHeight="1" x14ac:dyDescent="0.2">
      <c r="A18" s="142" t="s">
        <v>26</v>
      </c>
      <c r="B18" s="53" t="s">
        <v>26</v>
      </c>
      <c r="C18" s="54"/>
      <c r="D18" s="55"/>
      <c r="E18" s="208"/>
      <c r="F18" s="209"/>
      <c r="G18" s="208"/>
      <c r="H18" s="209"/>
      <c r="I18" s="208">
        <f>SUMIF(F49:F68,A18,I49:I68)</f>
        <v>0</v>
      </c>
      <c r="J18" s="210"/>
    </row>
    <row r="19" spans="1:10" ht="23.25" customHeight="1" x14ac:dyDescent="0.2">
      <c r="A19" s="142" t="s">
        <v>103</v>
      </c>
      <c r="B19" s="53" t="s">
        <v>27</v>
      </c>
      <c r="C19" s="54"/>
      <c r="D19" s="55"/>
      <c r="E19" s="208"/>
      <c r="F19" s="209"/>
      <c r="G19" s="208"/>
      <c r="H19" s="209"/>
      <c r="I19" s="208">
        <f>SUMIF(F49:F68,A19,I49:I68)</f>
        <v>0</v>
      </c>
      <c r="J19" s="210"/>
    </row>
    <row r="20" spans="1:10" ht="23.25" customHeight="1" x14ac:dyDescent="0.2">
      <c r="A20" s="142" t="s">
        <v>104</v>
      </c>
      <c r="B20" s="53" t="s">
        <v>28</v>
      </c>
      <c r="C20" s="54"/>
      <c r="D20" s="55"/>
      <c r="E20" s="208"/>
      <c r="F20" s="209"/>
      <c r="G20" s="208"/>
      <c r="H20" s="209"/>
      <c r="I20" s="208">
        <f>SUMIF(F49:F68,A20,I49:I68)</f>
        <v>0</v>
      </c>
      <c r="J20" s="210"/>
    </row>
    <row r="21" spans="1:10" ht="23.25" customHeight="1" x14ac:dyDescent="0.2">
      <c r="A21" s="3"/>
      <c r="B21" s="70" t="s">
        <v>29</v>
      </c>
      <c r="C21" s="71"/>
      <c r="D21" s="72"/>
      <c r="E21" s="211"/>
      <c r="F21" s="236"/>
      <c r="G21" s="211"/>
      <c r="H21" s="236"/>
      <c r="I21" s="211">
        <f>SUM(I16:J20)</f>
        <v>0</v>
      </c>
      <c r="J21" s="212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06">
        <f>ZakladDPHSniVypocet</f>
        <v>0</v>
      </c>
      <c r="H23" s="207"/>
      <c r="I23" s="207"/>
      <c r="J23" s="58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204">
        <f>IF(A24&gt;50, ROUNDUP(A23, 0), ROUNDDOWN(A23, 0))</f>
        <v>0</v>
      </c>
      <c r="H24" s="205"/>
      <c r="I24" s="205"/>
      <c r="J24" s="58" t="str">
        <f t="shared" si="0"/>
        <v>CZK</v>
      </c>
    </row>
    <row r="25" spans="1:10" ht="23.25" customHeight="1" x14ac:dyDescent="0.2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206">
        <f>ZakladDPHZaklVypocet</f>
        <v>0</v>
      </c>
      <c r="H25" s="207"/>
      <c r="I25" s="207"/>
      <c r="J25" s="58" t="str">
        <f t="shared" si="0"/>
        <v>CZK</v>
      </c>
    </row>
    <row r="26" spans="1:10" ht="23.25" customHeight="1" x14ac:dyDescent="0.2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223">
        <f>IF(A26&gt;50, ROUNDUP(A25, 0), ROUNDDOWN(A25, 0))</f>
        <v>0</v>
      </c>
      <c r="H26" s="224"/>
      <c r="I26" s="224"/>
      <c r="J26" s="52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225">
        <f>CenaCelkem-(ZakladDPHSni+DPHSni+ZakladDPHZakl+DPHZakl)</f>
        <v>0</v>
      </c>
      <c r="H27" s="225"/>
      <c r="I27" s="225"/>
      <c r="J27" s="59" t="str">
        <f t="shared" si="0"/>
        <v>CZK</v>
      </c>
    </row>
    <row r="28" spans="1:10" ht="27.75" hidden="1" customHeight="1" thickBot="1" x14ac:dyDescent="0.25">
      <c r="A28" s="3"/>
      <c r="B28" s="119" t="s">
        <v>23</v>
      </c>
      <c r="C28" s="120"/>
      <c r="D28" s="120"/>
      <c r="E28" s="121"/>
      <c r="F28" s="122"/>
      <c r="G28" s="213">
        <f>ZakladDPHSniVypocet+ZakladDPHZaklVypocet</f>
        <v>0</v>
      </c>
      <c r="H28" s="214"/>
      <c r="I28" s="214"/>
      <c r="J28" s="123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9" t="s">
        <v>35</v>
      </c>
      <c r="C29" s="124"/>
      <c r="D29" s="124"/>
      <c r="E29" s="124"/>
      <c r="F29" s="124"/>
      <c r="G29" s="213">
        <f>IF(A29&gt;50, ROUNDUP(A27, 0), ROUNDDOWN(A27, 0))</f>
        <v>0</v>
      </c>
      <c r="H29" s="213"/>
      <c r="I29" s="213"/>
      <c r="J29" s="125" t="s">
        <v>63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43143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203" t="s">
        <v>2</v>
      </c>
      <c r="E35" s="203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6" t="s">
        <v>16</v>
      </c>
      <c r="C37" s="97"/>
      <c r="D37" s="97"/>
      <c r="E37" s="97"/>
      <c r="F37" s="98"/>
      <c r="G37" s="98"/>
      <c r="H37" s="98"/>
      <c r="I37" s="98"/>
      <c r="J37" s="97"/>
    </row>
    <row r="38" spans="1:10" ht="25.5" hidden="1" customHeight="1" x14ac:dyDescent="0.2">
      <c r="A38" s="95" t="s">
        <v>37</v>
      </c>
      <c r="B38" s="99" t="s">
        <v>17</v>
      </c>
      <c r="C38" s="100" t="s">
        <v>5</v>
      </c>
      <c r="D38" s="101"/>
      <c r="E38" s="101"/>
      <c r="F38" s="102" t="str">
        <f>B23</f>
        <v>Základ pro sníženou DPH</v>
      </c>
      <c r="G38" s="102" t="str">
        <f>B25</f>
        <v>Základ pro základní DPH</v>
      </c>
      <c r="H38" s="103" t="s">
        <v>18</v>
      </c>
      <c r="I38" s="103" t="s">
        <v>1</v>
      </c>
      <c r="J38" s="104" t="s">
        <v>0</v>
      </c>
    </row>
    <row r="39" spans="1:10" ht="25.5" hidden="1" customHeight="1" x14ac:dyDescent="0.2">
      <c r="A39" s="95">
        <v>1</v>
      </c>
      <c r="B39" s="105" t="s">
        <v>61</v>
      </c>
      <c r="C39" s="196"/>
      <c r="D39" s="197"/>
      <c r="E39" s="197"/>
      <c r="F39" s="106">
        <f>'SO 01 1 Pol'!AE681</f>
        <v>0</v>
      </c>
      <c r="G39" s="107">
        <f>'SO 01 1 Pol'!AF681</f>
        <v>0</v>
      </c>
      <c r="H39" s="108">
        <f>(F39*SazbaDPH1/100)+(G39*SazbaDPH2/100)</f>
        <v>0</v>
      </c>
      <c r="I39" s="108">
        <f>F39+G39+H39</f>
        <v>0</v>
      </c>
      <c r="J39" s="109" t="str">
        <f>IF(CenaCelkemVypocet=0,"",I39/CenaCelkemVypocet*100)</f>
        <v/>
      </c>
    </row>
    <row r="40" spans="1:10" ht="25.5" hidden="1" customHeight="1" x14ac:dyDescent="0.2">
      <c r="A40" s="95">
        <v>2</v>
      </c>
      <c r="B40" s="110" t="s">
        <v>45</v>
      </c>
      <c r="C40" s="198" t="s">
        <v>44</v>
      </c>
      <c r="D40" s="199"/>
      <c r="E40" s="199"/>
      <c r="F40" s="111">
        <f>'SO 01 1 Pol'!AE681</f>
        <v>0</v>
      </c>
      <c r="G40" s="112">
        <f>'SO 01 1 Pol'!AF681</f>
        <v>0</v>
      </c>
      <c r="H40" s="112">
        <f>(F40*SazbaDPH1/100)+(G40*SazbaDPH2/100)</f>
        <v>0</v>
      </c>
      <c r="I40" s="112">
        <f>F40+G40+H40</f>
        <v>0</v>
      </c>
      <c r="J40" s="113" t="str">
        <f>IF(CenaCelkemVypocet=0,"",I40/CenaCelkemVypocet*100)</f>
        <v/>
      </c>
    </row>
    <row r="41" spans="1:10" ht="25.5" hidden="1" customHeight="1" x14ac:dyDescent="0.2">
      <c r="A41" s="95">
        <v>3</v>
      </c>
      <c r="B41" s="114" t="s">
        <v>43</v>
      </c>
      <c r="C41" s="196" t="s">
        <v>44</v>
      </c>
      <c r="D41" s="197"/>
      <c r="E41" s="197"/>
      <c r="F41" s="115">
        <f>'SO 01 1 Pol'!AE681</f>
        <v>0</v>
      </c>
      <c r="G41" s="108">
        <f>'SO 01 1 Pol'!AF681</f>
        <v>0</v>
      </c>
      <c r="H41" s="108">
        <f>(F41*SazbaDPH1/100)+(G41*SazbaDPH2/100)</f>
        <v>0</v>
      </c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95"/>
      <c r="B42" s="200" t="s">
        <v>62</v>
      </c>
      <c r="C42" s="201"/>
      <c r="D42" s="201"/>
      <c r="E42" s="202"/>
      <c r="F42" s="116">
        <f>SUMIF(A39:A41,"=1",F39:F41)</f>
        <v>0</v>
      </c>
      <c r="G42" s="117">
        <f>SUMIF(A39:A41,"=1",G39:G41)</f>
        <v>0</v>
      </c>
      <c r="H42" s="117">
        <f>SUMIF(A39:A41,"=1",H39:H41)</f>
        <v>0</v>
      </c>
      <c r="I42" s="117">
        <f>SUMIF(A39:A41,"=1",I39:I41)</f>
        <v>0</v>
      </c>
      <c r="J42" s="118">
        <f>SUMIF(A39:A41,"=1",J39:J41)</f>
        <v>0</v>
      </c>
    </row>
    <row r="46" spans="1:10" ht="15.75" x14ac:dyDescent="0.25">
      <c r="B46" s="126" t="s">
        <v>64</v>
      </c>
    </row>
    <row r="48" spans="1:10" ht="25.5" customHeight="1" x14ac:dyDescent="0.2">
      <c r="A48" s="127"/>
      <c r="B48" s="130" t="s">
        <v>17</v>
      </c>
      <c r="C48" s="130" t="s">
        <v>5</v>
      </c>
      <c r="D48" s="131"/>
      <c r="E48" s="131"/>
      <c r="F48" s="132" t="s">
        <v>65</v>
      </c>
      <c r="G48" s="132"/>
      <c r="H48" s="132"/>
      <c r="I48" s="132" t="s">
        <v>29</v>
      </c>
      <c r="J48" s="132" t="s">
        <v>0</v>
      </c>
    </row>
    <row r="49" spans="1:10" ht="25.5" customHeight="1" x14ac:dyDescent="0.2">
      <c r="A49" s="128"/>
      <c r="B49" s="133" t="s">
        <v>66</v>
      </c>
      <c r="C49" s="194" t="s">
        <v>67</v>
      </c>
      <c r="D49" s="195"/>
      <c r="E49" s="195"/>
      <c r="F49" s="140" t="s">
        <v>24</v>
      </c>
      <c r="G49" s="134"/>
      <c r="H49" s="134"/>
      <c r="I49" s="134">
        <f>'SO 01 1 Pol'!G8</f>
        <v>0</v>
      </c>
      <c r="J49" s="138" t="str">
        <f>IF(I69=0,"",I49/I69*100)</f>
        <v/>
      </c>
    </row>
    <row r="50" spans="1:10" ht="25.5" customHeight="1" x14ac:dyDescent="0.2">
      <c r="A50" s="128"/>
      <c r="B50" s="133" t="s">
        <v>68</v>
      </c>
      <c r="C50" s="194" t="s">
        <v>69</v>
      </c>
      <c r="D50" s="195"/>
      <c r="E50" s="195"/>
      <c r="F50" s="140" t="s">
        <v>24</v>
      </c>
      <c r="G50" s="134"/>
      <c r="H50" s="134"/>
      <c r="I50" s="134">
        <f>'SO 01 1 Pol'!G27</f>
        <v>0</v>
      </c>
      <c r="J50" s="138" t="str">
        <f>IF(I69=0,"",I50/I69*100)</f>
        <v/>
      </c>
    </row>
    <row r="51" spans="1:10" ht="25.5" customHeight="1" x14ac:dyDescent="0.2">
      <c r="A51" s="128"/>
      <c r="B51" s="133" t="s">
        <v>70</v>
      </c>
      <c r="C51" s="194" t="s">
        <v>71</v>
      </c>
      <c r="D51" s="195"/>
      <c r="E51" s="195"/>
      <c r="F51" s="140" t="s">
        <v>24</v>
      </c>
      <c r="G51" s="134"/>
      <c r="H51" s="134"/>
      <c r="I51" s="134">
        <f>'SO 01 1 Pol'!G40</f>
        <v>0</v>
      </c>
      <c r="J51" s="138" t="str">
        <f>IF(I69=0,"",I51/I69*100)</f>
        <v/>
      </c>
    </row>
    <row r="52" spans="1:10" ht="25.5" customHeight="1" x14ac:dyDescent="0.2">
      <c r="A52" s="128"/>
      <c r="B52" s="133" t="s">
        <v>72</v>
      </c>
      <c r="C52" s="194" t="s">
        <v>73</v>
      </c>
      <c r="D52" s="195"/>
      <c r="E52" s="195"/>
      <c r="F52" s="140" t="s">
        <v>24</v>
      </c>
      <c r="G52" s="134"/>
      <c r="H52" s="134"/>
      <c r="I52" s="134">
        <f>'SO 01 1 Pol'!G56</f>
        <v>0</v>
      </c>
      <c r="J52" s="138" t="str">
        <f>IF(I69=0,"",I52/I69*100)</f>
        <v/>
      </c>
    </row>
    <row r="53" spans="1:10" ht="25.5" customHeight="1" x14ac:dyDescent="0.2">
      <c r="A53" s="128"/>
      <c r="B53" s="133" t="s">
        <v>74</v>
      </c>
      <c r="C53" s="194" t="s">
        <v>75</v>
      </c>
      <c r="D53" s="195"/>
      <c r="E53" s="195"/>
      <c r="F53" s="140" t="s">
        <v>24</v>
      </c>
      <c r="G53" s="134"/>
      <c r="H53" s="134"/>
      <c r="I53" s="134">
        <f>'SO 01 1 Pol'!G75</f>
        <v>0</v>
      </c>
      <c r="J53" s="138" t="str">
        <f>IF(I69=0,"",I53/I69*100)</f>
        <v/>
      </c>
    </row>
    <row r="54" spans="1:10" ht="25.5" customHeight="1" x14ac:dyDescent="0.2">
      <c r="A54" s="128"/>
      <c r="B54" s="133" t="s">
        <v>76</v>
      </c>
      <c r="C54" s="194" t="s">
        <v>77</v>
      </c>
      <c r="D54" s="195"/>
      <c r="E54" s="195"/>
      <c r="F54" s="140" t="s">
        <v>24</v>
      </c>
      <c r="G54" s="134"/>
      <c r="H54" s="134"/>
      <c r="I54" s="134">
        <f>'SO 01 1 Pol'!G107</f>
        <v>0</v>
      </c>
      <c r="J54" s="138" t="str">
        <f>IF(I69=0,"",I54/I69*100)</f>
        <v/>
      </c>
    </row>
    <row r="55" spans="1:10" ht="25.5" customHeight="1" x14ac:dyDescent="0.2">
      <c r="A55" s="128"/>
      <c r="B55" s="133" t="s">
        <v>78</v>
      </c>
      <c r="C55" s="194" t="s">
        <v>79</v>
      </c>
      <c r="D55" s="195"/>
      <c r="E55" s="195"/>
      <c r="F55" s="140" t="s">
        <v>25</v>
      </c>
      <c r="G55" s="134"/>
      <c r="H55" s="134"/>
      <c r="I55" s="134">
        <f>'SO 01 1 Pol'!G110</f>
        <v>0</v>
      </c>
      <c r="J55" s="138" t="str">
        <f>IF(I69=0,"",I55/I69*100)</f>
        <v/>
      </c>
    </row>
    <row r="56" spans="1:10" ht="25.5" customHeight="1" x14ac:dyDescent="0.2">
      <c r="A56" s="128"/>
      <c r="B56" s="133" t="s">
        <v>80</v>
      </c>
      <c r="C56" s="194" t="s">
        <v>81</v>
      </c>
      <c r="D56" s="195"/>
      <c r="E56" s="195"/>
      <c r="F56" s="140" t="s">
        <v>25</v>
      </c>
      <c r="G56" s="134"/>
      <c r="H56" s="134"/>
      <c r="I56" s="134">
        <f>'SO 01 1 Pol'!G196</f>
        <v>0</v>
      </c>
      <c r="J56" s="138" t="str">
        <f>IF(I69=0,"",I56/I69*100)</f>
        <v/>
      </c>
    </row>
    <row r="57" spans="1:10" ht="25.5" customHeight="1" x14ac:dyDescent="0.2">
      <c r="A57" s="128"/>
      <c r="B57" s="133" t="s">
        <v>82</v>
      </c>
      <c r="C57" s="194" t="s">
        <v>83</v>
      </c>
      <c r="D57" s="195"/>
      <c r="E57" s="195"/>
      <c r="F57" s="140" t="s">
        <v>25</v>
      </c>
      <c r="G57" s="134"/>
      <c r="H57" s="134"/>
      <c r="I57" s="134">
        <f>'SO 01 1 Pol'!G231</f>
        <v>0</v>
      </c>
      <c r="J57" s="138" t="str">
        <f>IF(I69=0,"",I57/I69*100)</f>
        <v/>
      </c>
    </row>
    <row r="58" spans="1:10" ht="25.5" customHeight="1" x14ac:dyDescent="0.2">
      <c r="A58" s="128"/>
      <c r="B58" s="133" t="s">
        <v>84</v>
      </c>
      <c r="C58" s="194" t="s">
        <v>85</v>
      </c>
      <c r="D58" s="195"/>
      <c r="E58" s="195"/>
      <c r="F58" s="140" t="s">
        <v>25</v>
      </c>
      <c r="G58" s="134"/>
      <c r="H58" s="134"/>
      <c r="I58" s="134">
        <f>'SO 01 1 Pol'!G239</f>
        <v>0</v>
      </c>
      <c r="J58" s="138" t="str">
        <f>IF(I69=0,"",I58/I69*100)</f>
        <v/>
      </c>
    </row>
    <row r="59" spans="1:10" ht="25.5" customHeight="1" x14ac:dyDescent="0.2">
      <c r="A59" s="128"/>
      <c r="B59" s="133" t="s">
        <v>86</v>
      </c>
      <c r="C59" s="194" t="s">
        <v>87</v>
      </c>
      <c r="D59" s="195"/>
      <c r="E59" s="195"/>
      <c r="F59" s="140" t="s">
        <v>25</v>
      </c>
      <c r="G59" s="134"/>
      <c r="H59" s="134"/>
      <c r="I59" s="134">
        <f>'SO 01 1 Pol'!G245</f>
        <v>0</v>
      </c>
      <c r="J59" s="138" t="str">
        <f>IF(I69=0,"",I59/I69*100)</f>
        <v/>
      </c>
    </row>
    <row r="60" spans="1:10" ht="25.5" customHeight="1" x14ac:dyDescent="0.2">
      <c r="A60" s="128"/>
      <c r="B60" s="133" t="s">
        <v>88</v>
      </c>
      <c r="C60" s="194" t="s">
        <v>89</v>
      </c>
      <c r="D60" s="195"/>
      <c r="E60" s="195"/>
      <c r="F60" s="140" t="s">
        <v>25</v>
      </c>
      <c r="G60" s="134"/>
      <c r="H60" s="134"/>
      <c r="I60" s="134">
        <f>'SO 01 1 Pol'!G267</f>
        <v>0</v>
      </c>
      <c r="J60" s="138" t="str">
        <f>IF(I69=0,"",I60/I69*100)</f>
        <v/>
      </c>
    </row>
    <row r="61" spans="1:10" ht="25.5" customHeight="1" x14ac:dyDescent="0.2">
      <c r="A61" s="128"/>
      <c r="B61" s="133" t="s">
        <v>90</v>
      </c>
      <c r="C61" s="194" t="s">
        <v>91</v>
      </c>
      <c r="D61" s="195"/>
      <c r="E61" s="195"/>
      <c r="F61" s="140" t="s">
        <v>25</v>
      </c>
      <c r="G61" s="134"/>
      <c r="H61" s="134"/>
      <c r="I61" s="134">
        <f>'SO 01 1 Pol'!G317</f>
        <v>0</v>
      </c>
      <c r="J61" s="138" t="str">
        <f>IF(I69=0,"",I61/I69*100)</f>
        <v/>
      </c>
    </row>
    <row r="62" spans="1:10" ht="25.5" customHeight="1" x14ac:dyDescent="0.2">
      <c r="A62" s="128"/>
      <c r="B62" s="133" t="s">
        <v>92</v>
      </c>
      <c r="C62" s="194" t="s">
        <v>93</v>
      </c>
      <c r="D62" s="195"/>
      <c r="E62" s="195"/>
      <c r="F62" s="140" t="s">
        <v>25</v>
      </c>
      <c r="G62" s="134"/>
      <c r="H62" s="134"/>
      <c r="I62" s="134">
        <f>'SO 01 1 Pol'!G585</f>
        <v>0</v>
      </c>
      <c r="J62" s="138" t="str">
        <f>IF(I69=0,"",I62/I69*100)</f>
        <v/>
      </c>
    </row>
    <row r="63" spans="1:10" ht="25.5" customHeight="1" x14ac:dyDescent="0.2">
      <c r="A63" s="128"/>
      <c r="B63" s="133" t="s">
        <v>94</v>
      </c>
      <c r="C63" s="194" t="s">
        <v>95</v>
      </c>
      <c r="D63" s="195"/>
      <c r="E63" s="195"/>
      <c r="F63" s="140" t="s">
        <v>25</v>
      </c>
      <c r="G63" s="134"/>
      <c r="H63" s="134"/>
      <c r="I63" s="134">
        <f>'SO 01 1 Pol'!G595</f>
        <v>0</v>
      </c>
      <c r="J63" s="138" t="str">
        <f>IF(I69=0,"",I63/I69*100)</f>
        <v/>
      </c>
    </row>
    <row r="64" spans="1:10" ht="25.5" customHeight="1" x14ac:dyDescent="0.2">
      <c r="A64" s="128"/>
      <c r="B64" s="133" t="s">
        <v>96</v>
      </c>
      <c r="C64" s="194" t="s">
        <v>97</v>
      </c>
      <c r="D64" s="195"/>
      <c r="E64" s="195"/>
      <c r="F64" s="140" t="s">
        <v>25</v>
      </c>
      <c r="G64" s="134"/>
      <c r="H64" s="134"/>
      <c r="I64" s="134">
        <f>'SO 01 1 Pol'!G610</f>
        <v>0</v>
      </c>
      <c r="J64" s="138" t="str">
        <f>IF(I69=0,"",I64/I69*100)</f>
        <v/>
      </c>
    </row>
    <row r="65" spans="1:10" ht="25.5" customHeight="1" x14ac:dyDescent="0.2">
      <c r="A65" s="128"/>
      <c r="B65" s="133" t="s">
        <v>98</v>
      </c>
      <c r="C65" s="194" t="s">
        <v>99</v>
      </c>
      <c r="D65" s="195"/>
      <c r="E65" s="195"/>
      <c r="F65" s="140" t="s">
        <v>26</v>
      </c>
      <c r="G65" s="134"/>
      <c r="H65" s="134"/>
      <c r="I65" s="134">
        <f>'SO 01 1 Pol'!G617</f>
        <v>0</v>
      </c>
      <c r="J65" s="138" t="str">
        <f>IF(I69=0,"",I65/I69*100)</f>
        <v/>
      </c>
    </row>
    <row r="66" spans="1:10" ht="25.5" customHeight="1" x14ac:dyDescent="0.2">
      <c r="A66" s="128"/>
      <c r="B66" s="133" t="s">
        <v>100</v>
      </c>
      <c r="C66" s="194" t="s">
        <v>101</v>
      </c>
      <c r="D66" s="195"/>
      <c r="E66" s="195"/>
      <c r="F66" s="140" t="s">
        <v>102</v>
      </c>
      <c r="G66" s="134"/>
      <c r="H66" s="134"/>
      <c r="I66" s="134">
        <f>'SO 01 1 Pol'!G620</f>
        <v>0</v>
      </c>
      <c r="J66" s="138" t="str">
        <f>IF(I69=0,"",I66/I69*100)</f>
        <v/>
      </c>
    </row>
    <row r="67" spans="1:10" ht="25.5" customHeight="1" x14ac:dyDescent="0.2">
      <c r="A67" s="128"/>
      <c r="B67" s="133" t="s">
        <v>103</v>
      </c>
      <c r="C67" s="194" t="s">
        <v>27</v>
      </c>
      <c r="D67" s="195"/>
      <c r="E67" s="195"/>
      <c r="F67" s="140" t="s">
        <v>103</v>
      </c>
      <c r="G67" s="134"/>
      <c r="H67" s="134"/>
      <c r="I67" s="134">
        <f>'SO 01 1 Pol'!G643</f>
        <v>0</v>
      </c>
      <c r="J67" s="138" t="str">
        <f>IF(I69=0,"",I67/I69*100)</f>
        <v/>
      </c>
    </row>
    <row r="68" spans="1:10" ht="25.5" customHeight="1" x14ac:dyDescent="0.2">
      <c r="A68" s="128"/>
      <c r="B68" s="133" t="s">
        <v>104</v>
      </c>
      <c r="C68" s="194" t="s">
        <v>28</v>
      </c>
      <c r="D68" s="195"/>
      <c r="E68" s="195"/>
      <c r="F68" s="140" t="s">
        <v>104</v>
      </c>
      <c r="G68" s="134"/>
      <c r="H68" s="134"/>
      <c r="I68" s="134">
        <f>'SO 01 1 Pol'!G656</f>
        <v>0</v>
      </c>
      <c r="J68" s="138" t="str">
        <f>IF(I69=0,"",I68/I69*100)</f>
        <v/>
      </c>
    </row>
    <row r="69" spans="1:10" ht="25.5" customHeight="1" x14ac:dyDescent="0.2">
      <c r="A69" s="129"/>
      <c r="B69" s="135" t="s">
        <v>1</v>
      </c>
      <c r="C69" s="135"/>
      <c r="D69" s="136"/>
      <c r="E69" s="136"/>
      <c r="F69" s="141"/>
      <c r="G69" s="137"/>
      <c r="H69" s="137"/>
      <c r="I69" s="137">
        <f>SUM(I49:I68)</f>
        <v>0</v>
      </c>
      <c r="J69" s="139">
        <f>SUM(J49:J68)</f>
        <v>0</v>
      </c>
    </row>
    <row r="70" spans="1:10" x14ac:dyDescent="0.2">
      <c r="F70" s="93"/>
      <c r="G70" s="92"/>
      <c r="H70" s="93"/>
      <c r="I70" s="92"/>
      <c r="J70" s="94"/>
    </row>
    <row r="71" spans="1:10" x14ac:dyDescent="0.2">
      <c r="F71" s="93"/>
      <c r="G71" s="92"/>
      <c r="H71" s="93"/>
      <c r="I71" s="92"/>
      <c r="J71" s="94"/>
    </row>
    <row r="72" spans="1:10" x14ac:dyDescent="0.2">
      <c r="F72" s="93"/>
      <c r="G72" s="92"/>
      <c r="H72" s="93"/>
      <c r="I72" s="92"/>
      <c r="J72" s="94"/>
    </row>
  </sheetData>
  <sheetProtection algorithmName="SHA-512" hashValue="Csg+CJ0nZkNkm2AdDDtLD5t+q8FUH+cLSpGNfcCaD+Z6vfpbufrA+EkD8xa73VAVfen39/Y3KT9DHHhtB7vbuw==" saltValue="cKqzoaLM+xhal/Tp3u6Y7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74" t="s">
        <v>7</v>
      </c>
      <c r="B2" s="73"/>
      <c r="C2" s="239"/>
      <c r="D2" s="239"/>
      <c r="E2" s="239"/>
      <c r="F2" s="239"/>
      <c r="G2" s="240"/>
    </row>
    <row r="3" spans="1:7" ht="24.95" customHeight="1" x14ac:dyDescent="0.2">
      <c r="A3" s="74" t="s">
        <v>8</v>
      </c>
      <c r="B3" s="73"/>
      <c r="C3" s="239"/>
      <c r="D3" s="239"/>
      <c r="E3" s="239"/>
      <c r="F3" s="239"/>
      <c r="G3" s="240"/>
    </row>
    <row r="4" spans="1:7" ht="24.95" customHeight="1" x14ac:dyDescent="0.2">
      <c r="A4" s="74" t="s">
        <v>9</v>
      </c>
      <c r="B4" s="73"/>
      <c r="C4" s="239"/>
      <c r="D4" s="239"/>
      <c r="E4" s="239"/>
      <c r="F4" s="239"/>
      <c r="G4" s="240"/>
    </row>
    <row r="5" spans="1:7" x14ac:dyDescent="0.2">
      <c r="B5" s="6"/>
      <c r="C5" s="7"/>
      <c r="D5" s="8"/>
    </row>
  </sheetData>
  <sheetProtection algorithmName="SHA-512" hashValue="5dkIovFvadUAmfKaWvlDdtmCZoHZpYT61M8/Qc3b4y3/9gJsmHvlmC54v8c07lXLYEsgQDPmK4lI9kvoo5Eu6g==" saltValue="pHOcBLAYjwvFaAgp93/1P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77"/>
  <sheetViews>
    <sheetView workbookViewId="0">
      <pane ySplit="7" topLeftCell="A8" activePane="bottomLeft" state="frozen"/>
      <selection pane="bottomLeft" activeCell="AD16" sqref="AD16"/>
    </sheetView>
  </sheetViews>
  <sheetFormatPr defaultRowHeight="12.75" outlineLevelRow="1" x14ac:dyDescent="0.2"/>
  <cols>
    <col min="1" max="1" width="3.42578125" customWidth="1"/>
    <col min="2" max="2" width="12.5703125" style="91" customWidth="1"/>
    <col min="3" max="3" width="63.28515625" style="9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105</v>
      </c>
      <c r="B1" s="251"/>
      <c r="C1" s="251"/>
      <c r="D1" s="251"/>
      <c r="E1" s="251"/>
      <c r="F1" s="251"/>
      <c r="G1" s="251"/>
      <c r="AG1" t="s">
        <v>106</v>
      </c>
    </row>
    <row r="2" spans="1:60" ht="24.95" customHeight="1" x14ac:dyDescent="0.2">
      <c r="A2" s="144" t="s">
        <v>7</v>
      </c>
      <c r="B2" s="73" t="s">
        <v>48</v>
      </c>
      <c r="C2" s="252" t="s">
        <v>49</v>
      </c>
      <c r="D2" s="253"/>
      <c r="E2" s="253"/>
      <c r="F2" s="253"/>
      <c r="G2" s="254"/>
      <c r="AG2" t="s">
        <v>107</v>
      </c>
    </row>
    <row r="3" spans="1:60" ht="24.95" customHeight="1" x14ac:dyDescent="0.2">
      <c r="A3" s="144" t="s">
        <v>8</v>
      </c>
      <c r="B3" s="73" t="s">
        <v>45</v>
      </c>
      <c r="C3" s="252" t="s">
        <v>44</v>
      </c>
      <c r="D3" s="253"/>
      <c r="E3" s="253"/>
      <c r="F3" s="253"/>
      <c r="G3" s="254"/>
      <c r="AC3" s="91" t="s">
        <v>107</v>
      </c>
      <c r="AG3" t="s">
        <v>108</v>
      </c>
    </row>
    <row r="4" spans="1:60" ht="24.95" customHeight="1" x14ac:dyDescent="0.2">
      <c r="A4" s="145" t="s">
        <v>9</v>
      </c>
      <c r="B4" s="146" t="s">
        <v>43</v>
      </c>
      <c r="C4" s="255" t="s">
        <v>44</v>
      </c>
      <c r="D4" s="256"/>
      <c r="E4" s="256"/>
      <c r="F4" s="256"/>
      <c r="G4" s="257"/>
      <c r="AG4" t="s">
        <v>109</v>
      </c>
    </row>
    <row r="5" spans="1:60" x14ac:dyDescent="0.2">
      <c r="D5" s="143"/>
    </row>
    <row r="6" spans="1:60" ht="38.25" x14ac:dyDescent="0.2">
      <c r="A6" s="148" t="s">
        <v>110</v>
      </c>
      <c r="B6" s="150" t="s">
        <v>111</v>
      </c>
      <c r="C6" s="150" t="s">
        <v>112</v>
      </c>
      <c r="D6" s="149" t="s">
        <v>113</v>
      </c>
      <c r="E6" s="148" t="s">
        <v>114</v>
      </c>
      <c r="F6" s="147" t="s">
        <v>115</v>
      </c>
      <c r="G6" s="148" t="s">
        <v>29</v>
      </c>
      <c r="H6" s="151" t="s">
        <v>30</v>
      </c>
      <c r="I6" s="151" t="s">
        <v>116</v>
      </c>
      <c r="J6" s="151" t="s">
        <v>31</v>
      </c>
      <c r="K6" s="151" t="s">
        <v>117</v>
      </c>
      <c r="L6" s="151" t="s">
        <v>118</v>
      </c>
      <c r="M6" s="151" t="s">
        <v>119</v>
      </c>
      <c r="N6" s="151" t="s">
        <v>120</v>
      </c>
      <c r="O6" s="151" t="s">
        <v>121</v>
      </c>
      <c r="P6" s="151" t="s">
        <v>122</v>
      </c>
      <c r="Q6" s="151" t="s">
        <v>123</v>
      </c>
      <c r="R6" s="151" t="s">
        <v>124</v>
      </c>
      <c r="S6" s="151" t="s">
        <v>125</v>
      </c>
      <c r="T6" s="151" t="s">
        <v>126</v>
      </c>
      <c r="U6" s="151" t="s">
        <v>127</v>
      </c>
      <c r="V6" s="151" t="s">
        <v>128</v>
      </c>
      <c r="W6" s="151" t="s">
        <v>129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9" t="s">
        <v>130</v>
      </c>
      <c r="B8" s="170" t="s">
        <v>66</v>
      </c>
      <c r="C8" s="184" t="s">
        <v>67</v>
      </c>
      <c r="D8" s="171"/>
      <c r="E8" s="172"/>
      <c r="F8" s="173"/>
      <c r="G8" s="173">
        <f>SUMIF(AG9:AG26,"&lt;&gt;NOR",G9:G26)</f>
        <v>0</v>
      </c>
      <c r="H8" s="173"/>
      <c r="I8" s="173">
        <f>SUM(I9:I26)</f>
        <v>47433.429999999993</v>
      </c>
      <c r="J8" s="173"/>
      <c r="K8" s="173">
        <f>SUM(K9:K26)</f>
        <v>91980.81</v>
      </c>
      <c r="L8" s="173"/>
      <c r="M8" s="173">
        <f>SUM(M9:M26)</f>
        <v>0</v>
      </c>
      <c r="N8" s="173"/>
      <c r="O8" s="173">
        <f>SUM(O9:O26)</f>
        <v>9.39</v>
      </c>
      <c r="P8" s="173"/>
      <c r="Q8" s="173">
        <f>SUM(Q9:Q26)</f>
        <v>0</v>
      </c>
      <c r="R8" s="173"/>
      <c r="S8" s="173"/>
      <c r="T8" s="174"/>
      <c r="U8" s="168"/>
      <c r="V8" s="168">
        <f>SUM(V9:V26)</f>
        <v>0</v>
      </c>
      <c r="W8" s="168"/>
      <c r="AG8" t="s">
        <v>131</v>
      </c>
    </row>
    <row r="9" spans="1:60" outlineLevel="1" x14ac:dyDescent="0.2">
      <c r="A9" s="175">
        <v>1</v>
      </c>
      <c r="B9" s="176" t="s">
        <v>132</v>
      </c>
      <c r="C9" s="185" t="s">
        <v>133</v>
      </c>
      <c r="D9" s="177" t="s">
        <v>134</v>
      </c>
      <c r="E9" s="178">
        <v>628.54999999999995</v>
      </c>
      <c r="F9" s="179">
        <v>0</v>
      </c>
      <c r="G9" s="180">
        <f>ROUND(E9*F9,2)</f>
        <v>0</v>
      </c>
      <c r="H9" s="179">
        <v>42.35</v>
      </c>
      <c r="I9" s="180">
        <f>ROUND(E9*H9,2)</f>
        <v>26619.09</v>
      </c>
      <c r="J9" s="179">
        <v>15.95</v>
      </c>
      <c r="K9" s="180">
        <f>ROUND(E9*J9,2)</f>
        <v>10025.370000000001</v>
      </c>
      <c r="L9" s="180">
        <v>15</v>
      </c>
      <c r="M9" s="180">
        <f>G9*(1+L9/100)</f>
        <v>0</v>
      </c>
      <c r="N9" s="180">
        <v>2.3000000000000001E-4</v>
      </c>
      <c r="O9" s="180">
        <f>ROUND(E9*N9,2)</f>
        <v>0.14000000000000001</v>
      </c>
      <c r="P9" s="180">
        <v>0</v>
      </c>
      <c r="Q9" s="180">
        <f>ROUND(E9*P9,2)</f>
        <v>0</v>
      </c>
      <c r="R9" s="180"/>
      <c r="S9" s="180" t="s">
        <v>135</v>
      </c>
      <c r="T9" s="181" t="s">
        <v>136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137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186" t="s">
        <v>138</v>
      </c>
      <c r="D10" s="162"/>
      <c r="E10" s="163">
        <v>628.54999999999995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139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241"/>
      <c r="D11" s="242"/>
      <c r="E11" s="242"/>
      <c r="F11" s="242"/>
      <c r="G11" s="242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140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75">
        <v>2</v>
      </c>
      <c r="B12" s="176" t="s">
        <v>141</v>
      </c>
      <c r="C12" s="185" t="s">
        <v>142</v>
      </c>
      <c r="D12" s="177" t="s">
        <v>143</v>
      </c>
      <c r="E12" s="178">
        <v>371.14249999999998</v>
      </c>
      <c r="F12" s="179">
        <v>0</v>
      </c>
      <c r="G12" s="180">
        <f>ROUND(E12*F12,2)</f>
        <v>0</v>
      </c>
      <c r="H12" s="179">
        <v>13.24</v>
      </c>
      <c r="I12" s="180">
        <f>ROUND(E12*H12,2)</f>
        <v>4913.93</v>
      </c>
      <c r="J12" s="179">
        <v>24.86</v>
      </c>
      <c r="K12" s="180">
        <f>ROUND(E12*J12,2)</f>
        <v>9226.6</v>
      </c>
      <c r="L12" s="180">
        <v>15</v>
      </c>
      <c r="M12" s="180">
        <f>G12*(1+L12/100)</f>
        <v>0</v>
      </c>
      <c r="N12" s="180">
        <v>4.0000000000000003E-5</v>
      </c>
      <c r="O12" s="180">
        <f>ROUND(E12*N12,2)</f>
        <v>0.01</v>
      </c>
      <c r="P12" s="180">
        <v>0</v>
      </c>
      <c r="Q12" s="180">
        <f>ROUND(E12*P12,2)</f>
        <v>0</v>
      </c>
      <c r="R12" s="180"/>
      <c r="S12" s="180" t="s">
        <v>135</v>
      </c>
      <c r="T12" s="181" t="s">
        <v>136</v>
      </c>
      <c r="U12" s="161">
        <v>0</v>
      </c>
      <c r="V12" s="161">
        <f>ROUND(E12*U12,2)</f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137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86" t="s">
        <v>144</v>
      </c>
      <c r="D13" s="162"/>
      <c r="E13" s="163">
        <v>337.59500000000003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139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9"/>
      <c r="B14" s="160"/>
      <c r="C14" s="186" t="s">
        <v>145</v>
      </c>
      <c r="D14" s="162"/>
      <c r="E14" s="163">
        <v>13.6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139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86" t="s">
        <v>146</v>
      </c>
      <c r="D15" s="162"/>
      <c r="E15" s="163">
        <v>0.8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139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186" t="s">
        <v>147</v>
      </c>
      <c r="D16" s="162"/>
      <c r="E16" s="163">
        <v>19.147500000000001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139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241"/>
      <c r="D17" s="242"/>
      <c r="E17" s="242"/>
      <c r="F17" s="242"/>
      <c r="G17" s="242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140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5">
        <v>3</v>
      </c>
      <c r="B18" s="176" t="s">
        <v>148</v>
      </c>
      <c r="C18" s="185" t="s">
        <v>149</v>
      </c>
      <c r="D18" s="177" t="s">
        <v>150</v>
      </c>
      <c r="E18" s="178">
        <v>5</v>
      </c>
      <c r="F18" s="179">
        <v>0</v>
      </c>
      <c r="G18" s="180">
        <f>ROUND(E18*F18,2)</f>
        <v>0</v>
      </c>
      <c r="H18" s="179">
        <v>20.07</v>
      </c>
      <c r="I18" s="180">
        <f>ROUND(E18*H18,2)</f>
        <v>100.35</v>
      </c>
      <c r="J18" s="179">
        <v>83.43</v>
      </c>
      <c r="K18" s="180">
        <f>ROUND(E18*J18,2)</f>
        <v>417.15</v>
      </c>
      <c r="L18" s="180">
        <v>15</v>
      </c>
      <c r="M18" s="180">
        <f>G18*(1+L18/100)</f>
        <v>0</v>
      </c>
      <c r="N18" s="180">
        <v>3.2000000000000002E-3</v>
      </c>
      <c r="O18" s="180">
        <f>ROUND(E18*N18,2)</f>
        <v>0.02</v>
      </c>
      <c r="P18" s="180">
        <v>0</v>
      </c>
      <c r="Q18" s="180">
        <f>ROUND(E18*P18,2)</f>
        <v>0</v>
      </c>
      <c r="R18" s="180"/>
      <c r="S18" s="180" t="s">
        <v>135</v>
      </c>
      <c r="T18" s="181" t="s">
        <v>136</v>
      </c>
      <c r="U18" s="161">
        <v>0</v>
      </c>
      <c r="V18" s="161">
        <f>ROUND(E18*U18,2)</f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137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245"/>
      <c r="D19" s="246"/>
      <c r="E19" s="246"/>
      <c r="F19" s="246"/>
      <c r="G19" s="246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140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5">
        <v>4</v>
      </c>
      <c r="B20" s="176" t="s">
        <v>151</v>
      </c>
      <c r="C20" s="185" t="s">
        <v>152</v>
      </c>
      <c r="D20" s="177" t="s">
        <v>150</v>
      </c>
      <c r="E20" s="178">
        <v>5</v>
      </c>
      <c r="F20" s="179">
        <v>0</v>
      </c>
      <c r="G20" s="180">
        <f>ROUND(E20*F20,2)</f>
        <v>0</v>
      </c>
      <c r="H20" s="179">
        <v>46.92</v>
      </c>
      <c r="I20" s="180">
        <f>ROUND(E20*H20,2)</f>
        <v>234.6</v>
      </c>
      <c r="J20" s="179">
        <v>133.58000000000001</v>
      </c>
      <c r="K20" s="180">
        <f>ROUND(E20*J20,2)</f>
        <v>667.9</v>
      </c>
      <c r="L20" s="180">
        <v>15</v>
      </c>
      <c r="M20" s="180">
        <f>G20*(1+L20/100)</f>
        <v>0</v>
      </c>
      <c r="N20" s="180">
        <v>8.6700000000000006E-3</v>
      </c>
      <c r="O20" s="180">
        <f>ROUND(E20*N20,2)</f>
        <v>0.04</v>
      </c>
      <c r="P20" s="180">
        <v>0</v>
      </c>
      <c r="Q20" s="180">
        <f>ROUND(E20*P20,2)</f>
        <v>0</v>
      </c>
      <c r="R20" s="180"/>
      <c r="S20" s="180" t="s">
        <v>135</v>
      </c>
      <c r="T20" s="181" t="s">
        <v>136</v>
      </c>
      <c r="U20" s="161">
        <v>0</v>
      </c>
      <c r="V20" s="161">
        <f>ROUND(E20*U20,2)</f>
        <v>0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137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245"/>
      <c r="D21" s="246"/>
      <c r="E21" s="246"/>
      <c r="F21" s="246"/>
      <c r="G21" s="246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140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75">
        <v>5</v>
      </c>
      <c r="B22" s="176" t="s">
        <v>153</v>
      </c>
      <c r="C22" s="185" t="s">
        <v>154</v>
      </c>
      <c r="D22" s="177" t="s">
        <v>150</v>
      </c>
      <c r="E22" s="178">
        <v>5</v>
      </c>
      <c r="F22" s="179">
        <v>0</v>
      </c>
      <c r="G22" s="180">
        <f>ROUND(E22*F22,2)</f>
        <v>0</v>
      </c>
      <c r="H22" s="179">
        <v>137.85</v>
      </c>
      <c r="I22" s="180">
        <f>ROUND(E22*H22,2)</f>
        <v>689.25</v>
      </c>
      <c r="J22" s="179">
        <v>333.15</v>
      </c>
      <c r="K22" s="180">
        <f>ROUND(E22*J22,2)</f>
        <v>1665.75</v>
      </c>
      <c r="L22" s="180">
        <v>15</v>
      </c>
      <c r="M22" s="180">
        <f>G22*(1+L22/100)</f>
        <v>0</v>
      </c>
      <c r="N22" s="180">
        <v>3.5619999999999999E-2</v>
      </c>
      <c r="O22" s="180">
        <f>ROUND(E22*N22,2)</f>
        <v>0.18</v>
      </c>
      <c r="P22" s="180">
        <v>0</v>
      </c>
      <c r="Q22" s="180">
        <f>ROUND(E22*P22,2)</f>
        <v>0</v>
      </c>
      <c r="R22" s="180"/>
      <c r="S22" s="180" t="s">
        <v>135</v>
      </c>
      <c r="T22" s="181" t="s">
        <v>136</v>
      </c>
      <c r="U22" s="161">
        <v>0</v>
      </c>
      <c r="V22" s="161">
        <f>ROUND(E22*U22,2)</f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137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9"/>
      <c r="B23" s="160"/>
      <c r="C23" s="245"/>
      <c r="D23" s="246"/>
      <c r="E23" s="246"/>
      <c r="F23" s="246"/>
      <c r="G23" s="246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140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5">
        <v>6</v>
      </c>
      <c r="B24" s="176" t="s">
        <v>155</v>
      </c>
      <c r="C24" s="185" t="s">
        <v>156</v>
      </c>
      <c r="D24" s="177" t="s">
        <v>143</v>
      </c>
      <c r="E24" s="178">
        <v>157.13749999999999</v>
      </c>
      <c r="F24" s="179">
        <v>0</v>
      </c>
      <c r="G24" s="180">
        <f>ROUND(E24*F24,2)</f>
        <v>0</v>
      </c>
      <c r="H24" s="179">
        <v>94.67</v>
      </c>
      <c r="I24" s="180">
        <f>ROUND(E24*H24,2)</f>
        <v>14876.21</v>
      </c>
      <c r="J24" s="179">
        <v>445.33</v>
      </c>
      <c r="K24" s="180">
        <f>ROUND(E24*J24,2)</f>
        <v>69978.039999999994</v>
      </c>
      <c r="L24" s="180">
        <v>15</v>
      </c>
      <c r="M24" s="180">
        <f>G24*(1+L24/100)</f>
        <v>0</v>
      </c>
      <c r="N24" s="180">
        <v>5.7290000000000001E-2</v>
      </c>
      <c r="O24" s="180">
        <f>ROUND(E24*N24,2)</f>
        <v>9</v>
      </c>
      <c r="P24" s="180">
        <v>0</v>
      </c>
      <c r="Q24" s="180">
        <f>ROUND(E24*P24,2)</f>
        <v>0</v>
      </c>
      <c r="R24" s="180"/>
      <c r="S24" s="180" t="s">
        <v>135</v>
      </c>
      <c r="T24" s="181" t="s">
        <v>136</v>
      </c>
      <c r="U24" s="161">
        <v>0</v>
      </c>
      <c r="V24" s="161">
        <f>ROUND(E24*U24,2)</f>
        <v>0</v>
      </c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137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86" t="s">
        <v>157</v>
      </c>
      <c r="D25" s="162"/>
      <c r="E25" s="163">
        <v>157.13749999999999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139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241"/>
      <c r="D26" s="242"/>
      <c r="E26" s="242"/>
      <c r="F26" s="242"/>
      <c r="G26" s="242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140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x14ac:dyDescent="0.2">
      <c r="A27" s="169" t="s">
        <v>130</v>
      </c>
      <c r="B27" s="170" t="s">
        <v>68</v>
      </c>
      <c r="C27" s="184" t="s">
        <v>69</v>
      </c>
      <c r="D27" s="171"/>
      <c r="E27" s="172"/>
      <c r="F27" s="173"/>
      <c r="G27" s="173">
        <f>SUMIF(AG28:AG39,"&lt;&gt;NOR",G28:G39)</f>
        <v>0</v>
      </c>
      <c r="H27" s="173"/>
      <c r="I27" s="173">
        <f>SUM(I28:I39)</f>
        <v>7682.19</v>
      </c>
      <c r="J27" s="173"/>
      <c r="K27" s="173">
        <f>SUM(K28:K39)</f>
        <v>11555.34</v>
      </c>
      <c r="L27" s="173"/>
      <c r="M27" s="173">
        <f>SUM(M28:M39)</f>
        <v>0</v>
      </c>
      <c r="N27" s="173"/>
      <c r="O27" s="173">
        <f>SUM(O28:O39)</f>
        <v>2.5299999999999998</v>
      </c>
      <c r="P27" s="173"/>
      <c r="Q27" s="173">
        <f>SUM(Q28:Q39)</f>
        <v>0</v>
      </c>
      <c r="R27" s="173"/>
      <c r="S27" s="173"/>
      <c r="T27" s="174"/>
      <c r="U27" s="168"/>
      <c r="V27" s="168">
        <f>SUM(V28:V39)</f>
        <v>0</v>
      </c>
      <c r="W27" s="168"/>
      <c r="AG27" t="s">
        <v>131</v>
      </c>
    </row>
    <row r="28" spans="1:60" outlineLevel="1" x14ac:dyDescent="0.2">
      <c r="A28" s="175">
        <v>7</v>
      </c>
      <c r="B28" s="176" t="s">
        <v>158</v>
      </c>
      <c r="C28" s="185" t="s">
        <v>159</v>
      </c>
      <c r="D28" s="177" t="s">
        <v>143</v>
      </c>
      <c r="E28" s="178">
        <v>50.774999999999999</v>
      </c>
      <c r="F28" s="179">
        <v>0</v>
      </c>
      <c r="G28" s="180">
        <f>ROUND(E28*F28,2)</f>
        <v>0</v>
      </c>
      <c r="H28" s="179">
        <v>60.15</v>
      </c>
      <c r="I28" s="180">
        <f>ROUND(E28*H28,2)</f>
        <v>3054.12</v>
      </c>
      <c r="J28" s="179">
        <v>123.35</v>
      </c>
      <c r="K28" s="180">
        <f>ROUND(E28*J28,2)</f>
        <v>6263.1</v>
      </c>
      <c r="L28" s="180">
        <v>15</v>
      </c>
      <c r="M28" s="180">
        <f>G28*(1+L28/100)</f>
        <v>0</v>
      </c>
      <c r="N28" s="180">
        <v>4.9840000000000002E-2</v>
      </c>
      <c r="O28" s="180">
        <f>ROUND(E28*N28,2)</f>
        <v>2.5299999999999998</v>
      </c>
      <c r="P28" s="180">
        <v>0</v>
      </c>
      <c r="Q28" s="180">
        <f>ROUND(E28*P28,2)</f>
        <v>0</v>
      </c>
      <c r="R28" s="180"/>
      <c r="S28" s="180" t="s">
        <v>135</v>
      </c>
      <c r="T28" s="181" t="s">
        <v>136</v>
      </c>
      <c r="U28" s="161">
        <v>0</v>
      </c>
      <c r="V28" s="161">
        <f>ROUND(E28*U28,2)</f>
        <v>0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137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186" t="s">
        <v>160</v>
      </c>
      <c r="D29" s="162"/>
      <c r="E29" s="163">
        <v>50.774999999999999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139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241"/>
      <c r="D30" s="242"/>
      <c r="E30" s="242"/>
      <c r="F30" s="242"/>
      <c r="G30" s="242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140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5">
        <v>8</v>
      </c>
      <c r="B31" s="176" t="s">
        <v>161</v>
      </c>
      <c r="C31" s="185" t="s">
        <v>162</v>
      </c>
      <c r="D31" s="177" t="s">
        <v>143</v>
      </c>
      <c r="E31" s="178">
        <v>8.4499999999999993</v>
      </c>
      <c r="F31" s="179">
        <v>0</v>
      </c>
      <c r="G31" s="180">
        <f>ROUND(E31*F31,2)</f>
        <v>0</v>
      </c>
      <c r="H31" s="179">
        <v>547.70000000000005</v>
      </c>
      <c r="I31" s="180">
        <f>ROUND(E31*H31,2)</f>
        <v>4628.07</v>
      </c>
      <c r="J31" s="179">
        <v>626.29999999999995</v>
      </c>
      <c r="K31" s="180">
        <f>ROUND(E31*J31,2)</f>
        <v>5292.24</v>
      </c>
      <c r="L31" s="180">
        <v>15</v>
      </c>
      <c r="M31" s="180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0"/>
      <c r="S31" s="180" t="s">
        <v>135</v>
      </c>
      <c r="T31" s="181" t="s">
        <v>136</v>
      </c>
      <c r="U31" s="161">
        <v>0</v>
      </c>
      <c r="V31" s="161">
        <f>ROUND(E31*U31,2)</f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163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86" t="s">
        <v>165</v>
      </c>
      <c r="D32" s="162"/>
      <c r="E32" s="163">
        <v>1.1000000000000001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139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86" t="s">
        <v>166</v>
      </c>
      <c r="D33" s="162"/>
      <c r="E33" s="163">
        <v>1.1000000000000001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139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86" t="s">
        <v>167</v>
      </c>
      <c r="D34" s="162"/>
      <c r="E34" s="163">
        <v>1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139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86" t="s">
        <v>168</v>
      </c>
      <c r="D35" s="162"/>
      <c r="E35" s="163">
        <v>1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139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86" t="s">
        <v>169</v>
      </c>
      <c r="D36" s="162"/>
      <c r="E36" s="163">
        <v>1.05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139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86" t="s">
        <v>170</v>
      </c>
      <c r="D37" s="162"/>
      <c r="E37" s="163">
        <v>1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139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86" t="s">
        <v>171</v>
      </c>
      <c r="D38" s="162"/>
      <c r="E38" s="163">
        <v>2.2000000000000002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139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241"/>
      <c r="D39" s="242"/>
      <c r="E39" s="242"/>
      <c r="F39" s="242"/>
      <c r="G39" s="242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140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x14ac:dyDescent="0.2">
      <c r="A40" s="169" t="s">
        <v>130</v>
      </c>
      <c r="B40" s="170" t="s">
        <v>70</v>
      </c>
      <c r="C40" s="184" t="s">
        <v>71</v>
      </c>
      <c r="D40" s="171"/>
      <c r="E40" s="172"/>
      <c r="F40" s="173"/>
      <c r="G40" s="173">
        <f>SUMIF(AG41:AG55,"&lt;&gt;NOR",G41:G55)</f>
        <v>0</v>
      </c>
      <c r="H40" s="173"/>
      <c r="I40" s="173">
        <f>SUM(I41:I55)</f>
        <v>0</v>
      </c>
      <c r="J40" s="173"/>
      <c r="K40" s="173">
        <f>SUM(K41:K55)</f>
        <v>121352</v>
      </c>
      <c r="L40" s="173"/>
      <c r="M40" s="173">
        <f>SUM(M41:M55)</f>
        <v>0</v>
      </c>
      <c r="N40" s="173"/>
      <c r="O40" s="173">
        <f>SUM(O41:O55)</f>
        <v>0</v>
      </c>
      <c r="P40" s="173"/>
      <c r="Q40" s="173">
        <f>SUM(Q41:Q55)</f>
        <v>0</v>
      </c>
      <c r="R40" s="173"/>
      <c r="S40" s="173"/>
      <c r="T40" s="174"/>
      <c r="U40" s="168"/>
      <c r="V40" s="168">
        <f>SUM(V41:V55)</f>
        <v>48.9</v>
      </c>
      <c r="W40" s="168"/>
      <c r="AG40" t="s">
        <v>131</v>
      </c>
    </row>
    <row r="41" spans="1:60" ht="22.5" outlineLevel="1" x14ac:dyDescent="0.2">
      <c r="A41" s="175">
        <v>9</v>
      </c>
      <c r="B41" s="176" t="s">
        <v>172</v>
      </c>
      <c r="C41" s="185" t="s">
        <v>173</v>
      </c>
      <c r="D41" s="177" t="s">
        <v>174</v>
      </c>
      <c r="E41" s="178">
        <v>2</v>
      </c>
      <c r="F41" s="179">
        <v>0</v>
      </c>
      <c r="G41" s="180">
        <f>ROUND(E41*F41,2)</f>
        <v>0</v>
      </c>
      <c r="H41" s="179">
        <v>0</v>
      </c>
      <c r="I41" s="180">
        <f>ROUND(E41*H41,2)</f>
        <v>0</v>
      </c>
      <c r="J41" s="179">
        <v>694</v>
      </c>
      <c r="K41" s="180">
        <f>ROUND(E41*J41,2)</f>
        <v>1388</v>
      </c>
      <c r="L41" s="180">
        <v>15</v>
      </c>
      <c r="M41" s="180">
        <f>G41*(1+L41/100)</f>
        <v>0</v>
      </c>
      <c r="N41" s="180">
        <v>0</v>
      </c>
      <c r="O41" s="180">
        <f>ROUND(E41*N41,2)</f>
        <v>0</v>
      </c>
      <c r="P41" s="180">
        <v>0</v>
      </c>
      <c r="Q41" s="180">
        <f>ROUND(E41*P41,2)</f>
        <v>0</v>
      </c>
      <c r="R41" s="180" t="s">
        <v>175</v>
      </c>
      <c r="S41" s="180" t="s">
        <v>135</v>
      </c>
      <c r="T41" s="181" t="s">
        <v>136</v>
      </c>
      <c r="U41" s="161">
        <v>2.46</v>
      </c>
      <c r="V41" s="161">
        <f>ROUND(E41*U41,2)</f>
        <v>4.92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176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86" t="s">
        <v>177</v>
      </c>
      <c r="D42" s="162"/>
      <c r="E42" s="163">
        <v>2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139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241"/>
      <c r="D43" s="242"/>
      <c r="E43" s="242"/>
      <c r="F43" s="242"/>
      <c r="G43" s="242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140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33.75" outlineLevel="1" x14ac:dyDescent="0.2">
      <c r="A44" s="175">
        <v>10</v>
      </c>
      <c r="B44" s="176" t="s">
        <v>178</v>
      </c>
      <c r="C44" s="185" t="s">
        <v>179</v>
      </c>
      <c r="D44" s="177" t="s">
        <v>180</v>
      </c>
      <c r="E44" s="178">
        <v>10</v>
      </c>
      <c r="F44" s="179">
        <v>0</v>
      </c>
      <c r="G44" s="180">
        <f>ROUND(E44*F44,2)</f>
        <v>0</v>
      </c>
      <c r="H44" s="179">
        <v>0</v>
      </c>
      <c r="I44" s="180">
        <f>ROUND(E44*H44,2)</f>
        <v>0</v>
      </c>
      <c r="J44" s="179">
        <v>552</v>
      </c>
      <c r="K44" s="180">
        <f>ROUND(E44*J44,2)</f>
        <v>5520</v>
      </c>
      <c r="L44" s="180">
        <v>15</v>
      </c>
      <c r="M44" s="180">
        <f>G44*(1+L44/100)</f>
        <v>0</v>
      </c>
      <c r="N44" s="180">
        <v>0</v>
      </c>
      <c r="O44" s="180">
        <f>ROUND(E44*N44,2)</f>
        <v>0</v>
      </c>
      <c r="P44" s="180">
        <v>0</v>
      </c>
      <c r="Q44" s="180">
        <f>ROUND(E44*P44,2)</f>
        <v>0</v>
      </c>
      <c r="R44" s="180" t="s">
        <v>175</v>
      </c>
      <c r="S44" s="180" t="s">
        <v>135</v>
      </c>
      <c r="T44" s="181" t="s">
        <v>136</v>
      </c>
      <c r="U44" s="161">
        <v>0</v>
      </c>
      <c r="V44" s="161">
        <f>ROUND(E44*U44,2)</f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176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245"/>
      <c r="D45" s="246"/>
      <c r="E45" s="246"/>
      <c r="F45" s="246"/>
      <c r="G45" s="246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140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ht="22.5" outlineLevel="1" x14ac:dyDescent="0.2">
      <c r="A46" s="175">
        <v>11</v>
      </c>
      <c r="B46" s="176" t="s">
        <v>181</v>
      </c>
      <c r="C46" s="185" t="s">
        <v>182</v>
      </c>
      <c r="D46" s="177" t="s">
        <v>174</v>
      </c>
      <c r="E46" s="178">
        <v>2</v>
      </c>
      <c r="F46" s="179">
        <v>0</v>
      </c>
      <c r="G46" s="180">
        <f>ROUND(E46*F46,2)</f>
        <v>0</v>
      </c>
      <c r="H46" s="179">
        <v>0</v>
      </c>
      <c r="I46" s="180">
        <f>ROUND(E46*H46,2)</f>
        <v>0</v>
      </c>
      <c r="J46" s="179">
        <v>562</v>
      </c>
      <c r="K46" s="180">
        <f>ROUND(E46*J46,2)</f>
        <v>1124</v>
      </c>
      <c r="L46" s="180">
        <v>15</v>
      </c>
      <c r="M46" s="180">
        <f>G46*(1+L46/100)</f>
        <v>0</v>
      </c>
      <c r="N46" s="180">
        <v>0</v>
      </c>
      <c r="O46" s="180">
        <f>ROUND(E46*N46,2)</f>
        <v>0</v>
      </c>
      <c r="P46" s="180">
        <v>0</v>
      </c>
      <c r="Q46" s="180">
        <f>ROUND(E46*P46,2)</f>
        <v>0</v>
      </c>
      <c r="R46" s="180" t="s">
        <v>175</v>
      </c>
      <c r="S46" s="180" t="s">
        <v>135</v>
      </c>
      <c r="T46" s="181" t="s">
        <v>136</v>
      </c>
      <c r="U46" s="161">
        <v>1.99</v>
      </c>
      <c r="V46" s="161">
        <f>ROUND(E46*U46,2)</f>
        <v>3.98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176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245"/>
      <c r="D47" s="246"/>
      <c r="E47" s="246"/>
      <c r="F47" s="246"/>
      <c r="G47" s="246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140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75">
        <v>12</v>
      </c>
      <c r="B48" s="176" t="s">
        <v>183</v>
      </c>
      <c r="C48" s="185" t="s">
        <v>184</v>
      </c>
      <c r="D48" s="177" t="s">
        <v>185</v>
      </c>
      <c r="E48" s="178">
        <v>20</v>
      </c>
      <c r="F48" s="179">
        <v>0</v>
      </c>
      <c r="G48" s="180">
        <f>ROUND(E48*F48,2)</f>
        <v>0</v>
      </c>
      <c r="H48" s="179">
        <v>0</v>
      </c>
      <c r="I48" s="180">
        <f>ROUND(E48*H48,2)</f>
        <v>0</v>
      </c>
      <c r="J48" s="179">
        <v>1416</v>
      </c>
      <c r="K48" s="180">
        <f>ROUND(E48*J48,2)</f>
        <v>28320</v>
      </c>
      <c r="L48" s="180">
        <v>15</v>
      </c>
      <c r="M48" s="180">
        <f>G48*(1+L48/100)</f>
        <v>0</v>
      </c>
      <c r="N48" s="180">
        <v>0</v>
      </c>
      <c r="O48" s="180">
        <f>ROUND(E48*N48,2)</f>
        <v>0</v>
      </c>
      <c r="P48" s="180">
        <v>0</v>
      </c>
      <c r="Q48" s="180">
        <f>ROUND(E48*P48,2)</f>
        <v>0</v>
      </c>
      <c r="R48" s="180" t="s">
        <v>175</v>
      </c>
      <c r="S48" s="180" t="s">
        <v>135</v>
      </c>
      <c r="T48" s="181" t="s">
        <v>136</v>
      </c>
      <c r="U48" s="161">
        <v>2</v>
      </c>
      <c r="V48" s="161">
        <f>ROUND(E48*U48,2)</f>
        <v>40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176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247" t="s">
        <v>186</v>
      </c>
      <c r="D49" s="248"/>
      <c r="E49" s="248"/>
      <c r="F49" s="248"/>
      <c r="G49" s="248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187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186" t="s">
        <v>188</v>
      </c>
      <c r="D50" s="162"/>
      <c r="E50" s="163">
        <v>20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139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241"/>
      <c r="D51" s="242"/>
      <c r="E51" s="242"/>
      <c r="F51" s="242"/>
      <c r="G51" s="242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140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5">
        <v>13</v>
      </c>
      <c r="B52" s="176" t="s">
        <v>189</v>
      </c>
      <c r="C52" s="185" t="s">
        <v>190</v>
      </c>
      <c r="D52" s="177" t="s">
        <v>150</v>
      </c>
      <c r="E52" s="178">
        <v>1</v>
      </c>
      <c r="F52" s="179">
        <v>0</v>
      </c>
      <c r="G52" s="180">
        <f>ROUND(E52*F52,2)</f>
        <v>0</v>
      </c>
      <c r="H52" s="179">
        <v>0</v>
      </c>
      <c r="I52" s="180">
        <f>ROUND(E52*H52,2)</f>
        <v>0</v>
      </c>
      <c r="J52" s="179">
        <v>35000</v>
      </c>
      <c r="K52" s="180">
        <f>ROUND(E52*J52,2)</f>
        <v>35000</v>
      </c>
      <c r="L52" s="180">
        <v>15</v>
      </c>
      <c r="M52" s="180">
        <f>G52*(1+L52/100)</f>
        <v>0</v>
      </c>
      <c r="N52" s="180">
        <v>1.2099999999999999E-3</v>
      </c>
      <c r="O52" s="180">
        <f>ROUND(E52*N52,2)</f>
        <v>0</v>
      </c>
      <c r="P52" s="180">
        <v>0</v>
      </c>
      <c r="Q52" s="180">
        <f>ROUND(E52*P52,2)</f>
        <v>0</v>
      </c>
      <c r="R52" s="180"/>
      <c r="S52" s="180" t="s">
        <v>191</v>
      </c>
      <c r="T52" s="181" t="s">
        <v>192</v>
      </c>
      <c r="U52" s="161">
        <v>0</v>
      </c>
      <c r="V52" s="161">
        <f>ROUND(E52*U52,2)</f>
        <v>0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137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245"/>
      <c r="D53" s="246"/>
      <c r="E53" s="246"/>
      <c r="F53" s="246"/>
      <c r="G53" s="246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140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75">
        <v>14</v>
      </c>
      <c r="B54" s="176" t="s">
        <v>193</v>
      </c>
      <c r="C54" s="185" t="s">
        <v>194</v>
      </c>
      <c r="D54" s="177" t="s">
        <v>150</v>
      </c>
      <c r="E54" s="178">
        <v>1</v>
      </c>
      <c r="F54" s="179">
        <v>0</v>
      </c>
      <c r="G54" s="180">
        <f>ROUND(E54*F54,2)</f>
        <v>0</v>
      </c>
      <c r="H54" s="179">
        <v>0</v>
      </c>
      <c r="I54" s="180">
        <f>ROUND(E54*H54,2)</f>
        <v>0</v>
      </c>
      <c r="J54" s="179">
        <v>50000</v>
      </c>
      <c r="K54" s="180">
        <f>ROUND(E54*J54,2)</f>
        <v>50000</v>
      </c>
      <c r="L54" s="180">
        <v>15</v>
      </c>
      <c r="M54" s="180">
        <f>G54*(1+L54/100)</f>
        <v>0</v>
      </c>
      <c r="N54" s="180">
        <v>1.2099999999999999E-3</v>
      </c>
      <c r="O54" s="180">
        <f>ROUND(E54*N54,2)</f>
        <v>0</v>
      </c>
      <c r="P54" s="180">
        <v>0</v>
      </c>
      <c r="Q54" s="180">
        <f>ROUND(E54*P54,2)</f>
        <v>0</v>
      </c>
      <c r="R54" s="180"/>
      <c r="S54" s="180" t="s">
        <v>191</v>
      </c>
      <c r="T54" s="181" t="s">
        <v>192</v>
      </c>
      <c r="U54" s="161">
        <v>0</v>
      </c>
      <c r="V54" s="161">
        <f>ROUND(E54*U54,2)</f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137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59"/>
      <c r="B55" s="160"/>
      <c r="C55" s="245"/>
      <c r="D55" s="246"/>
      <c r="E55" s="246"/>
      <c r="F55" s="246"/>
      <c r="G55" s="246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140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x14ac:dyDescent="0.2">
      <c r="A56" s="169" t="s">
        <v>130</v>
      </c>
      <c r="B56" s="170" t="s">
        <v>72</v>
      </c>
      <c r="C56" s="184" t="s">
        <v>73</v>
      </c>
      <c r="D56" s="171"/>
      <c r="E56" s="172"/>
      <c r="F56" s="173"/>
      <c r="G56" s="173">
        <f>SUMIF(AG57:AG74,"&lt;&gt;NOR",G57:G74)</f>
        <v>0</v>
      </c>
      <c r="H56" s="173"/>
      <c r="I56" s="173">
        <f>SUM(I57:I74)</f>
        <v>1372</v>
      </c>
      <c r="J56" s="173"/>
      <c r="K56" s="173">
        <f>SUM(K57:K74)</f>
        <v>223133.01</v>
      </c>
      <c r="L56" s="173"/>
      <c r="M56" s="173">
        <f>SUM(M57:M74)</f>
        <v>0</v>
      </c>
      <c r="N56" s="173"/>
      <c r="O56" s="173">
        <f>SUM(O57:O74)</f>
        <v>0.01</v>
      </c>
      <c r="P56" s="173"/>
      <c r="Q56" s="173">
        <f>SUM(Q57:Q74)</f>
        <v>0</v>
      </c>
      <c r="R56" s="173"/>
      <c r="S56" s="173"/>
      <c r="T56" s="174"/>
      <c r="U56" s="168"/>
      <c r="V56" s="168">
        <f>SUM(V57:V74)</f>
        <v>162.06</v>
      </c>
      <c r="W56" s="168"/>
      <c r="AG56" t="s">
        <v>131</v>
      </c>
    </row>
    <row r="57" spans="1:60" outlineLevel="1" x14ac:dyDescent="0.2">
      <c r="A57" s="175">
        <v>15</v>
      </c>
      <c r="B57" s="176" t="s">
        <v>195</v>
      </c>
      <c r="C57" s="185" t="s">
        <v>196</v>
      </c>
      <c r="D57" s="177" t="s">
        <v>143</v>
      </c>
      <c r="E57" s="178">
        <v>137.30000000000001</v>
      </c>
      <c r="F57" s="179">
        <v>0</v>
      </c>
      <c r="G57" s="180">
        <f>ROUND(E57*F57,2)</f>
        <v>0</v>
      </c>
      <c r="H57" s="179">
        <v>0</v>
      </c>
      <c r="I57" s="180">
        <f>ROUND(E57*H57,2)</f>
        <v>0</v>
      </c>
      <c r="J57" s="179">
        <v>3.7</v>
      </c>
      <c r="K57" s="180">
        <f>ROUND(E57*J57,2)</f>
        <v>508.01</v>
      </c>
      <c r="L57" s="180">
        <v>15</v>
      </c>
      <c r="M57" s="180">
        <f>G57*(1+L57/100)</f>
        <v>0</v>
      </c>
      <c r="N57" s="180">
        <v>0</v>
      </c>
      <c r="O57" s="180">
        <f>ROUND(E57*N57,2)</f>
        <v>0</v>
      </c>
      <c r="P57" s="180">
        <v>0</v>
      </c>
      <c r="Q57" s="180">
        <f>ROUND(E57*P57,2)</f>
        <v>0</v>
      </c>
      <c r="R57" s="180" t="s">
        <v>197</v>
      </c>
      <c r="S57" s="180" t="s">
        <v>135</v>
      </c>
      <c r="T57" s="181" t="s">
        <v>136</v>
      </c>
      <c r="U57" s="161">
        <v>1.4999999999999999E-2</v>
      </c>
      <c r="V57" s="161">
        <f>ROUND(E57*U57,2)</f>
        <v>2.06</v>
      </c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176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86" t="s">
        <v>198</v>
      </c>
      <c r="D58" s="162"/>
      <c r="E58" s="163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139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186" t="s">
        <v>199</v>
      </c>
      <c r="D59" s="162"/>
      <c r="E59" s="163">
        <v>137.30000000000001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139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241"/>
      <c r="D60" s="242"/>
      <c r="E60" s="242"/>
      <c r="F60" s="242"/>
      <c r="G60" s="242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140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75">
        <v>16</v>
      </c>
      <c r="B61" s="176" t="s">
        <v>200</v>
      </c>
      <c r="C61" s="185" t="s">
        <v>201</v>
      </c>
      <c r="D61" s="177" t="s">
        <v>150</v>
      </c>
      <c r="E61" s="178">
        <v>1</v>
      </c>
      <c r="F61" s="179">
        <v>0</v>
      </c>
      <c r="G61" s="180">
        <f>ROUND(E61*F61,2)</f>
        <v>0</v>
      </c>
      <c r="H61" s="179">
        <v>0</v>
      </c>
      <c r="I61" s="180">
        <f>ROUND(E61*H61,2)</f>
        <v>0</v>
      </c>
      <c r="J61" s="179">
        <v>150000</v>
      </c>
      <c r="K61" s="180">
        <f>ROUND(E61*J61,2)</f>
        <v>150000</v>
      </c>
      <c r="L61" s="180">
        <v>15</v>
      </c>
      <c r="M61" s="180">
        <f>G61*(1+L61/100)</f>
        <v>0</v>
      </c>
      <c r="N61" s="180">
        <v>0</v>
      </c>
      <c r="O61" s="180">
        <f>ROUND(E61*N61,2)</f>
        <v>0</v>
      </c>
      <c r="P61" s="180">
        <v>0</v>
      </c>
      <c r="Q61" s="180">
        <f>ROUND(E61*P61,2)</f>
        <v>0</v>
      </c>
      <c r="R61" s="180"/>
      <c r="S61" s="180" t="s">
        <v>191</v>
      </c>
      <c r="T61" s="181" t="s">
        <v>192</v>
      </c>
      <c r="U61" s="161">
        <v>0</v>
      </c>
      <c r="V61" s="161">
        <f>ROUND(E61*U61,2)</f>
        <v>0</v>
      </c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137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241"/>
      <c r="D62" s="242"/>
      <c r="E62" s="242"/>
      <c r="F62" s="242"/>
      <c r="G62" s="242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140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75">
        <v>17</v>
      </c>
      <c r="B63" s="176" t="s">
        <v>202</v>
      </c>
      <c r="C63" s="185" t="s">
        <v>203</v>
      </c>
      <c r="D63" s="177" t="s">
        <v>143</v>
      </c>
      <c r="E63" s="178">
        <v>203.1</v>
      </c>
      <c r="F63" s="179">
        <v>0</v>
      </c>
      <c r="G63" s="180">
        <f>ROUND(E63*F63,2)</f>
        <v>0</v>
      </c>
      <c r="H63" s="179">
        <v>0</v>
      </c>
      <c r="I63" s="180">
        <f>ROUND(E63*H63,2)</f>
        <v>0</v>
      </c>
      <c r="J63" s="179">
        <v>150</v>
      </c>
      <c r="K63" s="180">
        <f>ROUND(E63*J63,2)</f>
        <v>30465</v>
      </c>
      <c r="L63" s="180">
        <v>15</v>
      </c>
      <c r="M63" s="180">
        <f>G63*(1+L63/100)</f>
        <v>0</v>
      </c>
      <c r="N63" s="180">
        <v>4.0000000000000003E-5</v>
      </c>
      <c r="O63" s="180">
        <f>ROUND(E63*N63,2)</f>
        <v>0.01</v>
      </c>
      <c r="P63" s="180">
        <v>0</v>
      </c>
      <c r="Q63" s="180">
        <f>ROUND(E63*P63,2)</f>
        <v>0</v>
      </c>
      <c r="R63" s="180"/>
      <c r="S63" s="180" t="s">
        <v>191</v>
      </c>
      <c r="T63" s="181" t="s">
        <v>192</v>
      </c>
      <c r="U63" s="161">
        <v>0</v>
      </c>
      <c r="V63" s="161">
        <f>ROUND(E63*U63,2)</f>
        <v>0</v>
      </c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137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86" t="s">
        <v>204</v>
      </c>
      <c r="D64" s="162"/>
      <c r="E64" s="163">
        <v>203.1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139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241"/>
      <c r="D65" s="242"/>
      <c r="E65" s="242"/>
      <c r="F65" s="242"/>
      <c r="G65" s="242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140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75">
        <v>18</v>
      </c>
      <c r="B66" s="176" t="s">
        <v>205</v>
      </c>
      <c r="C66" s="185" t="s">
        <v>206</v>
      </c>
      <c r="D66" s="177" t="s">
        <v>185</v>
      </c>
      <c r="E66" s="178">
        <v>160</v>
      </c>
      <c r="F66" s="179">
        <v>0</v>
      </c>
      <c r="G66" s="180">
        <f>ROUND(E66*F66,2)</f>
        <v>0</v>
      </c>
      <c r="H66" s="179">
        <v>0</v>
      </c>
      <c r="I66" s="180">
        <f>ROUND(E66*H66,2)</f>
        <v>0</v>
      </c>
      <c r="J66" s="179">
        <v>263.5</v>
      </c>
      <c r="K66" s="180">
        <f>ROUND(E66*J66,2)</f>
        <v>42160</v>
      </c>
      <c r="L66" s="180">
        <v>15</v>
      </c>
      <c r="M66" s="180">
        <f>G66*(1+L66/100)</f>
        <v>0</v>
      </c>
      <c r="N66" s="180">
        <v>0</v>
      </c>
      <c r="O66" s="180">
        <f>ROUND(E66*N66,2)</f>
        <v>0</v>
      </c>
      <c r="P66" s="180">
        <v>0</v>
      </c>
      <c r="Q66" s="180">
        <f>ROUND(E66*P66,2)</f>
        <v>0</v>
      </c>
      <c r="R66" s="180" t="s">
        <v>207</v>
      </c>
      <c r="S66" s="180" t="s">
        <v>135</v>
      </c>
      <c r="T66" s="181" t="s">
        <v>136</v>
      </c>
      <c r="U66" s="161">
        <v>1</v>
      </c>
      <c r="V66" s="161">
        <f>ROUND(E66*U66,2)</f>
        <v>160</v>
      </c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208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186" t="s">
        <v>209</v>
      </c>
      <c r="D67" s="162"/>
      <c r="E67" s="163">
        <v>120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139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86" t="s">
        <v>210</v>
      </c>
      <c r="D68" s="162"/>
      <c r="E68" s="163">
        <v>40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139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59"/>
      <c r="B69" s="160"/>
      <c r="C69" s="241"/>
      <c r="D69" s="242"/>
      <c r="E69" s="242"/>
      <c r="F69" s="242"/>
      <c r="G69" s="242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140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75">
        <v>19</v>
      </c>
      <c r="B70" s="176" t="s">
        <v>211</v>
      </c>
      <c r="C70" s="185" t="s">
        <v>212</v>
      </c>
      <c r="D70" s="177" t="s">
        <v>143</v>
      </c>
      <c r="E70" s="178">
        <v>300</v>
      </c>
      <c r="F70" s="179">
        <v>0</v>
      </c>
      <c r="G70" s="180">
        <f>ROUND(E70*F70,2)</f>
        <v>0</v>
      </c>
      <c r="H70" s="179">
        <v>3.5</v>
      </c>
      <c r="I70" s="180">
        <f>ROUND(E70*H70,2)</f>
        <v>1050</v>
      </c>
      <c r="J70" s="179">
        <v>0</v>
      </c>
      <c r="K70" s="180">
        <f>ROUND(E70*J70,2)</f>
        <v>0</v>
      </c>
      <c r="L70" s="180">
        <v>15</v>
      </c>
      <c r="M70" s="180">
        <f>G70*(1+L70/100)</f>
        <v>0</v>
      </c>
      <c r="N70" s="180">
        <v>1.0000000000000001E-5</v>
      </c>
      <c r="O70" s="180">
        <f>ROUND(E70*N70,2)</f>
        <v>0</v>
      </c>
      <c r="P70" s="180">
        <v>0</v>
      </c>
      <c r="Q70" s="180">
        <f>ROUND(E70*P70,2)</f>
        <v>0</v>
      </c>
      <c r="R70" s="180" t="s">
        <v>213</v>
      </c>
      <c r="S70" s="180" t="s">
        <v>135</v>
      </c>
      <c r="T70" s="181" t="s">
        <v>136</v>
      </c>
      <c r="U70" s="161">
        <v>0</v>
      </c>
      <c r="V70" s="161">
        <f>ROUND(E70*U70,2)</f>
        <v>0</v>
      </c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214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9"/>
      <c r="B71" s="160"/>
      <c r="C71" s="186" t="s">
        <v>215</v>
      </c>
      <c r="D71" s="162"/>
      <c r="E71" s="163">
        <v>300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139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241"/>
      <c r="D72" s="242"/>
      <c r="E72" s="242"/>
      <c r="F72" s="242"/>
      <c r="G72" s="242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140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75">
        <v>20</v>
      </c>
      <c r="B73" s="176" t="s">
        <v>216</v>
      </c>
      <c r="C73" s="185" t="s">
        <v>217</v>
      </c>
      <c r="D73" s="177" t="s">
        <v>150</v>
      </c>
      <c r="E73" s="178">
        <v>10</v>
      </c>
      <c r="F73" s="179">
        <v>0</v>
      </c>
      <c r="G73" s="180">
        <f>ROUND(E73*F73,2)</f>
        <v>0</v>
      </c>
      <c r="H73" s="179">
        <v>32.200000000000003</v>
      </c>
      <c r="I73" s="180">
        <f>ROUND(E73*H73,2)</f>
        <v>322</v>
      </c>
      <c r="J73" s="179">
        <v>0</v>
      </c>
      <c r="K73" s="180">
        <f>ROUND(E73*J73,2)</f>
        <v>0</v>
      </c>
      <c r="L73" s="180">
        <v>15</v>
      </c>
      <c r="M73" s="180">
        <f>G73*(1+L73/100)</f>
        <v>0</v>
      </c>
      <c r="N73" s="180">
        <v>8.0000000000000007E-5</v>
      </c>
      <c r="O73" s="180">
        <f>ROUND(E73*N73,2)</f>
        <v>0</v>
      </c>
      <c r="P73" s="180">
        <v>0</v>
      </c>
      <c r="Q73" s="180">
        <f>ROUND(E73*P73,2)</f>
        <v>0</v>
      </c>
      <c r="R73" s="180" t="s">
        <v>213</v>
      </c>
      <c r="S73" s="180" t="s">
        <v>135</v>
      </c>
      <c r="T73" s="181" t="s">
        <v>136</v>
      </c>
      <c r="U73" s="161">
        <v>0</v>
      </c>
      <c r="V73" s="161">
        <f>ROUND(E73*U73,2)</f>
        <v>0</v>
      </c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214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245"/>
      <c r="D74" s="246"/>
      <c r="E74" s="246"/>
      <c r="F74" s="246"/>
      <c r="G74" s="246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140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x14ac:dyDescent="0.2">
      <c r="A75" s="169" t="s">
        <v>130</v>
      </c>
      <c r="B75" s="170" t="s">
        <v>74</v>
      </c>
      <c r="C75" s="184" t="s">
        <v>75</v>
      </c>
      <c r="D75" s="171"/>
      <c r="E75" s="172"/>
      <c r="F75" s="173"/>
      <c r="G75" s="173">
        <f>SUMIF(AG76:AG106,"&lt;&gt;NOR",G76:G106)</f>
        <v>0</v>
      </c>
      <c r="H75" s="173"/>
      <c r="I75" s="173">
        <f>SUM(I76:I106)</f>
        <v>0</v>
      </c>
      <c r="J75" s="173"/>
      <c r="K75" s="173">
        <f>SUM(K76:K106)</f>
        <v>132849.88999999998</v>
      </c>
      <c r="L75" s="173"/>
      <c r="M75" s="173">
        <f>SUM(M76:M106)</f>
        <v>0</v>
      </c>
      <c r="N75" s="173"/>
      <c r="O75" s="173">
        <f>SUM(O76:O106)</f>
        <v>0.74</v>
      </c>
      <c r="P75" s="173"/>
      <c r="Q75" s="173">
        <f>SUM(Q76:Q106)</f>
        <v>94.460000000000008</v>
      </c>
      <c r="R75" s="173"/>
      <c r="S75" s="173"/>
      <c r="T75" s="174"/>
      <c r="U75" s="168"/>
      <c r="V75" s="168">
        <f>SUM(V76:V106)</f>
        <v>210.19</v>
      </c>
      <c r="W75" s="168"/>
      <c r="AG75" t="s">
        <v>131</v>
      </c>
    </row>
    <row r="76" spans="1:60" ht="22.5" outlineLevel="1" x14ac:dyDescent="0.2">
      <c r="A76" s="175">
        <v>21</v>
      </c>
      <c r="B76" s="176" t="s">
        <v>218</v>
      </c>
      <c r="C76" s="185" t="s">
        <v>219</v>
      </c>
      <c r="D76" s="177" t="s">
        <v>220</v>
      </c>
      <c r="E76" s="178">
        <v>43.936</v>
      </c>
      <c r="F76" s="179">
        <v>0</v>
      </c>
      <c r="G76" s="180">
        <f>ROUND(E76*F76,2)</f>
        <v>0</v>
      </c>
      <c r="H76" s="179">
        <v>0</v>
      </c>
      <c r="I76" s="180">
        <f>ROUND(E76*H76,2)</f>
        <v>0</v>
      </c>
      <c r="J76" s="179">
        <v>1100</v>
      </c>
      <c r="K76" s="180">
        <f>ROUND(E76*J76,2)</f>
        <v>48329.599999999999</v>
      </c>
      <c r="L76" s="180">
        <v>15</v>
      </c>
      <c r="M76" s="180">
        <f>G76*(1+L76/100)</f>
        <v>0</v>
      </c>
      <c r="N76" s="180">
        <v>0</v>
      </c>
      <c r="O76" s="180">
        <f>ROUND(E76*N76,2)</f>
        <v>0</v>
      </c>
      <c r="P76" s="180">
        <v>1.6</v>
      </c>
      <c r="Q76" s="180">
        <f>ROUND(E76*P76,2)</f>
        <v>70.3</v>
      </c>
      <c r="R76" s="180" t="s">
        <v>221</v>
      </c>
      <c r="S76" s="180" t="s">
        <v>135</v>
      </c>
      <c r="T76" s="181" t="s">
        <v>136</v>
      </c>
      <c r="U76" s="161">
        <v>4.5549999999999997</v>
      </c>
      <c r="V76" s="161">
        <f>ROUND(E76*U76,2)</f>
        <v>200.13</v>
      </c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176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186" t="s">
        <v>198</v>
      </c>
      <c r="D77" s="162"/>
      <c r="E77" s="163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139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86" t="s">
        <v>222</v>
      </c>
      <c r="D78" s="162"/>
      <c r="E78" s="163">
        <v>43.936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139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241"/>
      <c r="D79" s="242"/>
      <c r="E79" s="242"/>
      <c r="F79" s="242"/>
      <c r="G79" s="242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140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75">
        <v>22</v>
      </c>
      <c r="B80" s="176" t="s">
        <v>223</v>
      </c>
      <c r="C80" s="185" t="s">
        <v>224</v>
      </c>
      <c r="D80" s="177" t="s">
        <v>143</v>
      </c>
      <c r="E80" s="178">
        <v>137.30000000000001</v>
      </c>
      <c r="F80" s="179">
        <v>0</v>
      </c>
      <c r="G80" s="180">
        <f>ROUND(E80*F80,2)</f>
        <v>0</v>
      </c>
      <c r="H80" s="179">
        <v>0</v>
      </c>
      <c r="I80" s="180">
        <f>ROUND(E80*H80,2)</f>
        <v>0</v>
      </c>
      <c r="J80" s="179">
        <v>12.4</v>
      </c>
      <c r="K80" s="180">
        <f>ROUND(E80*J80,2)</f>
        <v>1702.52</v>
      </c>
      <c r="L80" s="180">
        <v>15</v>
      </c>
      <c r="M80" s="180">
        <f>G80*(1+L80/100)</f>
        <v>0</v>
      </c>
      <c r="N80" s="180">
        <v>0</v>
      </c>
      <c r="O80" s="180">
        <f>ROUND(E80*N80,2)</f>
        <v>0</v>
      </c>
      <c r="P80" s="180">
        <v>5.0000000000000002E-5</v>
      </c>
      <c r="Q80" s="180">
        <f>ROUND(E80*P80,2)</f>
        <v>0.01</v>
      </c>
      <c r="R80" s="180" t="s">
        <v>221</v>
      </c>
      <c r="S80" s="180" t="s">
        <v>135</v>
      </c>
      <c r="T80" s="181" t="s">
        <v>136</v>
      </c>
      <c r="U80" s="161">
        <v>4.9500000000000002E-2</v>
      </c>
      <c r="V80" s="161">
        <f>ROUND(E80*U80,2)</f>
        <v>6.8</v>
      </c>
      <c r="W80" s="161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176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186" t="s">
        <v>198</v>
      </c>
      <c r="D81" s="162"/>
      <c r="E81" s="163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139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186" t="s">
        <v>199</v>
      </c>
      <c r="D82" s="162"/>
      <c r="E82" s="163">
        <v>137.30000000000001</v>
      </c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139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241"/>
      <c r="D83" s="242"/>
      <c r="E83" s="242"/>
      <c r="F83" s="242"/>
      <c r="G83" s="242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140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5">
        <v>23</v>
      </c>
      <c r="B84" s="176" t="s">
        <v>225</v>
      </c>
      <c r="C84" s="185" t="s">
        <v>226</v>
      </c>
      <c r="D84" s="177" t="s">
        <v>134</v>
      </c>
      <c r="E84" s="178">
        <v>21.7</v>
      </c>
      <c r="F84" s="179">
        <v>0</v>
      </c>
      <c r="G84" s="180">
        <f>ROUND(E84*F84,2)</f>
        <v>0</v>
      </c>
      <c r="H84" s="179">
        <v>0</v>
      </c>
      <c r="I84" s="180">
        <f>ROUND(E84*H84,2)</f>
        <v>0</v>
      </c>
      <c r="J84" s="179">
        <v>45.2</v>
      </c>
      <c r="K84" s="180">
        <f>ROUND(E84*J84,2)</f>
        <v>980.84</v>
      </c>
      <c r="L84" s="180">
        <v>15</v>
      </c>
      <c r="M84" s="180">
        <f>G84*(1+L84/100)</f>
        <v>0</v>
      </c>
      <c r="N84" s="180">
        <v>0</v>
      </c>
      <c r="O84" s="180">
        <f>ROUND(E84*N84,2)</f>
        <v>0</v>
      </c>
      <c r="P84" s="180">
        <v>5.2499999999999998E-2</v>
      </c>
      <c r="Q84" s="180">
        <f>ROUND(E84*P84,2)</f>
        <v>1.1399999999999999</v>
      </c>
      <c r="R84" s="180" t="s">
        <v>221</v>
      </c>
      <c r="S84" s="180" t="s">
        <v>135</v>
      </c>
      <c r="T84" s="181" t="s">
        <v>136</v>
      </c>
      <c r="U84" s="161">
        <v>0.15</v>
      </c>
      <c r="V84" s="161">
        <f>ROUND(E84*U84,2)</f>
        <v>3.26</v>
      </c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176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186" t="s">
        <v>227</v>
      </c>
      <c r="D85" s="162"/>
      <c r="E85" s="163">
        <v>1.3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139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86" t="s">
        <v>228</v>
      </c>
      <c r="D86" s="162"/>
      <c r="E86" s="163">
        <v>2.0499999999999998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139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186" t="s">
        <v>229</v>
      </c>
      <c r="D87" s="162"/>
      <c r="E87" s="163">
        <v>2.0499999999999998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139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86" t="s">
        <v>230</v>
      </c>
      <c r="D88" s="162"/>
      <c r="E88" s="163">
        <v>2.5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139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9"/>
      <c r="B89" s="160"/>
      <c r="C89" s="186" t="s">
        <v>231</v>
      </c>
      <c r="D89" s="162"/>
      <c r="E89" s="163">
        <v>5.3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139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186" t="s">
        <v>232</v>
      </c>
      <c r="D90" s="162"/>
      <c r="E90" s="163">
        <v>5.25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139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186" t="s">
        <v>233</v>
      </c>
      <c r="D91" s="162"/>
      <c r="E91" s="163">
        <v>0.55000000000000004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139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186" t="s">
        <v>234</v>
      </c>
      <c r="D92" s="162"/>
      <c r="E92" s="163">
        <v>1.65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139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186" t="s">
        <v>235</v>
      </c>
      <c r="D93" s="162"/>
      <c r="E93" s="163">
        <v>1.05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139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241"/>
      <c r="D94" s="242"/>
      <c r="E94" s="242"/>
      <c r="F94" s="242"/>
      <c r="G94" s="242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140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5">
        <v>24</v>
      </c>
      <c r="B95" s="176" t="s">
        <v>236</v>
      </c>
      <c r="C95" s="185" t="s">
        <v>237</v>
      </c>
      <c r="D95" s="177" t="s">
        <v>143</v>
      </c>
      <c r="E95" s="178">
        <v>371.14249999999998</v>
      </c>
      <c r="F95" s="179">
        <v>0</v>
      </c>
      <c r="G95" s="180">
        <f>ROUND(E95*F95,2)</f>
        <v>0</v>
      </c>
      <c r="H95" s="179">
        <v>0</v>
      </c>
      <c r="I95" s="180">
        <f>ROUND(E95*H95,2)</f>
        <v>0</v>
      </c>
      <c r="J95" s="179">
        <v>170.5</v>
      </c>
      <c r="K95" s="180">
        <f>ROUND(E95*J95,2)</f>
        <v>63279.8</v>
      </c>
      <c r="L95" s="180">
        <v>15</v>
      </c>
      <c r="M95" s="180">
        <f>G95*(1+L95/100)</f>
        <v>0</v>
      </c>
      <c r="N95" s="180">
        <v>1E-3</v>
      </c>
      <c r="O95" s="180">
        <f>ROUND(E95*N95,2)</f>
        <v>0.37</v>
      </c>
      <c r="P95" s="180">
        <v>6.2E-2</v>
      </c>
      <c r="Q95" s="180">
        <f>ROUND(E95*P95,2)</f>
        <v>23.01</v>
      </c>
      <c r="R95" s="180"/>
      <c r="S95" s="180" t="s">
        <v>191</v>
      </c>
      <c r="T95" s="181" t="s">
        <v>192</v>
      </c>
      <c r="U95" s="161">
        <v>0</v>
      </c>
      <c r="V95" s="161">
        <f>ROUND(E95*U95,2)</f>
        <v>0</v>
      </c>
      <c r="W95" s="161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137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9"/>
      <c r="B96" s="160"/>
      <c r="C96" s="186" t="s">
        <v>144</v>
      </c>
      <c r="D96" s="162"/>
      <c r="E96" s="163">
        <v>337.59500000000003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139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186" t="s">
        <v>145</v>
      </c>
      <c r="D97" s="162"/>
      <c r="E97" s="163">
        <v>13.6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139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86" t="s">
        <v>146</v>
      </c>
      <c r="D98" s="162"/>
      <c r="E98" s="163">
        <v>0.8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139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186" t="s">
        <v>147</v>
      </c>
      <c r="D99" s="162"/>
      <c r="E99" s="163">
        <v>19.147500000000001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139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241"/>
      <c r="D100" s="242"/>
      <c r="E100" s="242"/>
      <c r="F100" s="242"/>
      <c r="G100" s="242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140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5">
        <v>25</v>
      </c>
      <c r="B101" s="176" t="s">
        <v>238</v>
      </c>
      <c r="C101" s="185" t="s">
        <v>239</v>
      </c>
      <c r="D101" s="177" t="s">
        <v>143</v>
      </c>
      <c r="E101" s="178">
        <v>371.14249999999998</v>
      </c>
      <c r="F101" s="179">
        <v>0</v>
      </c>
      <c r="G101" s="180">
        <f>ROUND(E101*F101,2)</f>
        <v>0</v>
      </c>
      <c r="H101" s="179">
        <v>0</v>
      </c>
      <c r="I101" s="180">
        <f>ROUND(E101*H101,2)</f>
        <v>0</v>
      </c>
      <c r="J101" s="179">
        <v>50</v>
      </c>
      <c r="K101" s="180">
        <f>ROUND(E101*J101,2)</f>
        <v>18557.13</v>
      </c>
      <c r="L101" s="180">
        <v>15</v>
      </c>
      <c r="M101" s="180">
        <f>G101*(1+L101/100)</f>
        <v>0</v>
      </c>
      <c r="N101" s="180">
        <v>1E-3</v>
      </c>
      <c r="O101" s="180">
        <f>ROUND(E101*N101,2)</f>
        <v>0.37</v>
      </c>
      <c r="P101" s="180">
        <v>0</v>
      </c>
      <c r="Q101" s="180">
        <f>ROUND(E101*P101,2)</f>
        <v>0</v>
      </c>
      <c r="R101" s="180"/>
      <c r="S101" s="180" t="s">
        <v>191</v>
      </c>
      <c r="T101" s="181" t="s">
        <v>192</v>
      </c>
      <c r="U101" s="161">
        <v>0</v>
      </c>
      <c r="V101" s="161">
        <f>ROUND(E101*U101,2)</f>
        <v>0</v>
      </c>
      <c r="W101" s="161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137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186" t="s">
        <v>144</v>
      </c>
      <c r="D102" s="162"/>
      <c r="E102" s="163">
        <v>337.59500000000003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139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86" t="s">
        <v>145</v>
      </c>
      <c r="D103" s="162"/>
      <c r="E103" s="163">
        <v>13.6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139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186" t="s">
        <v>146</v>
      </c>
      <c r="D104" s="162"/>
      <c r="E104" s="163">
        <v>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139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86" t="s">
        <v>147</v>
      </c>
      <c r="D105" s="162"/>
      <c r="E105" s="163">
        <v>19.147500000000001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139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9"/>
      <c r="B106" s="160"/>
      <c r="C106" s="241"/>
      <c r="D106" s="242"/>
      <c r="E106" s="242"/>
      <c r="F106" s="242"/>
      <c r="G106" s="242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140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x14ac:dyDescent="0.2">
      <c r="A107" s="169" t="s">
        <v>130</v>
      </c>
      <c r="B107" s="170" t="s">
        <v>76</v>
      </c>
      <c r="C107" s="184" t="s">
        <v>77</v>
      </c>
      <c r="D107" s="171"/>
      <c r="E107" s="172"/>
      <c r="F107" s="173"/>
      <c r="G107" s="173">
        <f>SUMIF(AG108:AG109,"&lt;&gt;NOR",G108:G109)</f>
        <v>0</v>
      </c>
      <c r="H107" s="173"/>
      <c r="I107" s="173">
        <f>SUM(I108:I109)</f>
        <v>0</v>
      </c>
      <c r="J107" s="173"/>
      <c r="K107" s="173">
        <f>SUM(K108:K109)</f>
        <v>11088.02</v>
      </c>
      <c r="L107" s="173"/>
      <c r="M107" s="173">
        <f>SUM(M108:M109)</f>
        <v>0</v>
      </c>
      <c r="N107" s="173"/>
      <c r="O107" s="173">
        <f>SUM(O108:O109)</f>
        <v>0</v>
      </c>
      <c r="P107" s="173"/>
      <c r="Q107" s="173">
        <f>SUM(Q108:Q109)</f>
        <v>0</v>
      </c>
      <c r="R107" s="173"/>
      <c r="S107" s="173"/>
      <c r="T107" s="174"/>
      <c r="U107" s="168"/>
      <c r="V107" s="168">
        <f>SUM(V108:V109)</f>
        <v>32.69</v>
      </c>
      <c r="W107" s="168"/>
      <c r="AG107" t="s">
        <v>131</v>
      </c>
    </row>
    <row r="108" spans="1:60" outlineLevel="1" x14ac:dyDescent="0.2">
      <c r="A108" s="175">
        <v>26</v>
      </c>
      <c r="B108" s="176" t="s">
        <v>240</v>
      </c>
      <c r="C108" s="185" t="s">
        <v>241</v>
      </c>
      <c r="D108" s="177" t="s">
        <v>242</v>
      </c>
      <c r="E108" s="178">
        <v>12.68652</v>
      </c>
      <c r="F108" s="179">
        <v>0</v>
      </c>
      <c r="G108" s="180">
        <f>ROUND(E108*F108,2)</f>
        <v>0</v>
      </c>
      <c r="H108" s="179">
        <v>0</v>
      </c>
      <c r="I108" s="180">
        <f>ROUND(E108*H108,2)</f>
        <v>0</v>
      </c>
      <c r="J108" s="179">
        <v>874</v>
      </c>
      <c r="K108" s="180">
        <f>ROUND(E108*J108,2)</f>
        <v>11088.02</v>
      </c>
      <c r="L108" s="180">
        <v>15</v>
      </c>
      <c r="M108" s="180">
        <f>G108*(1+L108/100)</f>
        <v>0</v>
      </c>
      <c r="N108" s="180">
        <v>0</v>
      </c>
      <c r="O108" s="180">
        <f>ROUND(E108*N108,2)</f>
        <v>0</v>
      </c>
      <c r="P108" s="180">
        <v>0</v>
      </c>
      <c r="Q108" s="180">
        <f>ROUND(E108*P108,2)</f>
        <v>0</v>
      </c>
      <c r="R108" s="180"/>
      <c r="S108" s="180" t="s">
        <v>135</v>
      </c>
      <c r="T108" s="181" t="s">
        <v>136</v>
      </c>
      <c r="U108" s="161">
        <v>2.577</v>
      </c>
      <c r="V108" s="161">
        <f>ROUND(E108*U108,2)</f>
        <v>32.69</v>
      </c>
      <c r="W108" s="16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243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245"/>
      <c r="D109" s="246"/>
      <c r="E109" s="246"/>
      <c r="F109" s="246"/>
      <c r="G109" s="246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140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x14ac:dyDescent="0.2">
      <c r="A110" s="169" t="s">
        <v>130</v>
      </c>
      <c r="B110" s="170" t="s">
        <v>78</v>
      </c>
      <c r="C110" s="184" t="s">
        <v>79</v>
      </c>
      <c r="D110" s="171"/>
      <c r="E110" s="172"/>
      <c r="F110" s="173"/>
      <c r="G110" s="173">
        <f>SUMIF(AG111:AG195,"&lt;&gt;NOR",G111:G195)</f>
        <v>0</v>
      </c>
      <c r="H110" s="173"/>
      <c r="I110" s="173">
        <f>SUM(I111:I195)</f>
        <v>119446.61</v>
      </c>
      <c r="J110" s="173"/>
      <c r="K110" s="173">
        <f>SUM(K111:K195)</f>
        <v>89699.420000000013</v>
      </c>
      <c r="L110" s="173"/>
      <c r="M110" s="173">
        <f>SUM(M111:M195)</f>
        <v>0</v>
      </c>
      <c r="N110" s="173"/>
      <c r="O110" s="173">
        <f>SUM(O111:O195)</f>
        <v>1.4500000000000002</v>
      </c>
      <c r="P110" s="173"/>
      <c r="Q110" s="173">
        <f>SUM(Q111:Q195)</f>
        <v>4.4000000000000004</v>
      </c>
      <c r="R110" s="173"/>
      <c r="S110" s="173"/>
      <c r="T110" s="174"/>
      <c r="U110" s="168"/>
      <c r="V110" s="168">
        <f>SUM(V111:V195)</f>
        <v>243.25999999999996</v>
      </c>
      <c r="W110" s="168"/>
      <c r="AG110" t="s">
        <v>131</v>
      </c>
    </row>
    <row r="111" spans="1:60" ht="22.5" outlineLevel="1" x14ac:dyDescent="0.2">
      <c r="A111" s="175">
        <v>27</v>
      </c>
      <c r="B111" s="176" t="s">
        <v>244</v>
      </c>
      <c r="C111" s="185" t="s">
        <v>245</v>
      </c>
      <c r="D111" s="177" t="s">
        <v>143</v>
      </c>
      <c r="E111" s="178">
        <v>169.3</v>
      </c>
      <c r="F111" s="179">
        <v>0</v>
      </c>
      <c r="G111" s="180">
        <f>ROUND(E111*F111,2)</f>
        <v>0</v>
      </c>
      <c r="H111" s="179">
        <v>0</v>
      </c>
      <c r="I111" s="180">
        <f>ROUND(E111*H111,2)</f>
        <v>0</v>
      </c>
      <c r="J111" s="179">
        <v>19</v>
      </c>
      <c r="K111" s="180">
        <f>ROUND(E111*J111,2)</f>
        <v>3216.7</v>
      </c>
      <c r="L111" s="180">
        <v>15</v>
      </c>
      <c r="M111" s="180">
        <f>G111*(1+L111/100)</f>
        <v>0</v>
      </c>
      <c r="N111" s="180">
        <v>0</v>
      </c>
      <c r="O111" s="180">
        <f>ROUND(E111*N111,2)</f>
        <v>0</v>
      </c>
      <c r="P111" s="180">
        <v>1.4E-2</v>
      </c>
      <c r="Q111" s="180">
        <f>ROUND(E111*P111,2)</f>
        <v>2.37</v>
      </c>
      <c r="R111" s="180" t="s">
        <v>246</v>
      </c>
      <c r="S111" s="180" t="s">
        <v>135</v>
      </c>
      <c r="T111" s="181" t="s">
        <v>136</v>
      </c>
      <c r="U111" s="161">
        <v>6.5000000000000002E-2</v>
      </c>
      <c r="V111" s="161">
        <f>ROUND(E111*U111,2)</f>
        <v>11</v>
      </c>
      <c r="W111" s="16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176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186" t="s">
        <v>198</v>
      </c>
      <c r="D112" s="162"/>
      <c r="E112" s="163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139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186" t="s">
        <v>199</v>
      </c>
      <c r="D113" s="162"/>
      <c r="E113" s="163">
        <v>137.30000000000001</v>
      </c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139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9"/>
      <c r="B114" s="160"/>
      <c r="C114" s="186" t="s">
        <v>247</v>
      </c>
      <c r="D114" s="162"/>
      <c r="E114" s="163">
        <v>18</v>
      </c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139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86" t="s">
        <v>248</v>
      </c>
      <c r="D115" s="162"/>
      <c r="E115" s="163">
        <v>14</v>
      </c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139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241"/>
      <c r="D116" s="242"/>
      <c r="E116" s="242"/>
      <c r="F116" s="242"/>
      <c r="G116" s="242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140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2.5" outlineLevel="1" x14ac:dyDescent="0.2">
      <c r="A117" s="175">
        <v>28</v>
      </c>
      <c r="B117" s="176" t="s">
        <v>249</v>
      </c>
      <c r="C117" s="185" t="s">
        <v>250</v>
      </c>
      <c r="D117" s="177" t="s">
        <v>143</v>
      </c>
      <c r="E117" s="178">
        <v>338.6</v>
      </c>
      <c r="F117" s="179">
        <v>0</v>
      </c>
      <c r="G117" s="180">
        <f>ROUND(E117*F117,2)</f>
        <v>0</v>
      </c>
      <c r="H117" s="179">
        <v>0</v>
      </c>
      <c r="I117" s="180">
        <f>ROUND(E117*H117,2)</f>
        <v>0</v>
      </c>
      <c r="J117" s="179">
        <v>1.75</v>
      </c>
      <c r="K117" s="180">
        <f>ROUND(E117*J117,2)</f>
        <v>592.54999999999995</v>
      </c>
      <c r="L117" s="180">
        <v>15</v>
      </c>
      <c r="M117" s="180">
        <f>G117*(1+L117/100)</f>
        <v>0</v>
      </c>
      <c r="N117" s="180">
        <v>0</v>
      </c>
      <c r="O117" s="180">
        <f>ROUND(E117*N117,2)</f>
        <v>0</v>
      </c>
      <c r="P117" s="180">
        <v>6.0000000000000001E-3</v>
      </c>
      <c r="Q117" s="180">
        <f>ROUND(E117*P117,2)</f>
        <v>2.0299999999999998</v>
      </c>
      <c r="R117" s="180" t="s">
        <v>246</v>
      </c>
      <c r="S117" s="180" t="s">
        <v>135</v>
      </c>
      <c r="T117" s="181" t="s">
        <v>136</v>
      </c>
      <c r="U117" s="161">
        <v>6.0000000000000001E-3</v>
      </c>
      <c r="V117" s="161">
        <f>ROUND(E117*U117,2)</f>
        <v>2.0299999999999998</v>
      </c>
      <c r="W117" s="161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176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59"/>
      <c r="B118" s="160"/>
      <c r="C118" s="186" t="s">
        <v>198</v>
      </c>
      <c r="D118" s="162"/>
      <c r="E118" s="163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139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186" t="s">
        <v>199</v>
      </c>
      <c r="D119" s="162"/>
      <c r="E119" s="163">
        <v>137.30000000000001</v>
      </c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139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86" t="s">
        <v>247</v>
      </c>
      <c r="D120" s="162"/>
      <c r="E120" s="163">
        <v>18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139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9"/>
      <c r="B121" s="160"/>
      <c r="C121" s="186" t="s">
        <v>248</v>
      </c>
      <c r="D121" s="162"/>
      <c r="E121" s="163">
        <v>14</v>
      </c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139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187" t="s">
        <v>251</v>
      </c>
      <c r="D122" s="164"/>
      <c r="E122" s="165">
        <v>169.3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139</v>
      </c>
      <c r="AH122" s="152">
        <v>1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9"/>
      <c r="B123" s="160"/>
      <c r="C123" s="186" t="s">
        <v>252</v>
      </c>
      <c r="D123" s="162"/>
      <c r="E123" s="163">
        <v>169.3</v>
      </c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139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241"/>
      <c r="D124" s="242"/>
      <c r="E124" s="242"/>
      <c r="F124" s="242"/>
      <c r="G124" s="242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140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ht="22.5" outlineLevel="1" x14ac:dyDescent="0.2">
      <c r="A125" s="175">
        <v>29</v>
      </c>
      <c r="B125" s="176" t="s">
        <v>253</v>
      </c>
      <c r="C125" s="185" t="s">
        <v>254</v>
      </c>
      <c r="D125" s="177" t="s">
        <v>143</v>
      </c>
      <c r="E125" s="178">
        <v>169.3</v>
      </c>
      <c r="F125" s="179">
        <v>0</v>
      </c>
      <c r="G125" s="180">
        <f>ROUND(E125*F125,2)</f>
        <v>0</v>
      </c>
      <c r="H125" s="179">
        <v>16.12</v>
      </c>
      <c r="I125" s="180">
        <f>ROUND(E125*H125,2)</f>
        <v>2729.12</v>
      </c>
      <c r="J125" s="179">
        <v>9.48</v>
      </c>
      <c r="K125" s="180">
        <f>ROUND(E125*J125,2)</f>
        <v>1604.96</v>
      </c>
      <c r="L125" s="180">
        <v>15</v>
      </c>
      <c r="M125" s="180">
        <f>G125*(1+L125/100)</f>
        <v>0</v>
      </c>
      <c r="N125" s="180">
        <v>4.4000000000000002E-4</v>
      </c>
      <c r="O125" s="180">
        <f>ROUND(E125*N125,2)</f>
        <v>7.0000000000000007E-2</v>
      </c>
      <c r="P125" s="180">
        <v>0</v>
      </c>
      <c r="Q125" s="180">
        <f>ROUND(E125*P125,2)</f>
        <v>0</v>
      </c>
      <c r="R125" s="180" t="s">
        <v>246</v>
      </c>
      <c r="S125" s="180" t="s">
        <v>135</v>
      </c>
      <c r="T125" s="181" t="s">
        <v>136</v>
      </c>
      <c r="U125" s="161">
        <v>2.75E-2</v>
      </c>
      <c r="V125" s="161">
        <f>ROUND(E125*U125,2)</f>
        <v>4.66</v>
      </c>
      <c r="W125" s="161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176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186" t="s">
        <v>198</v>
      </c>
      <c r="D126" s="162"/>
      <c r="E126" s="163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139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86" t="s">
        <v>199</v>
      </c>
      <c r="D127" s="162"/>
      <c r="E127" s="163">
        <v>137.30000000000001</v>
      </c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139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186" t="s">
        <v>247</v>
      </c>
      <c r="D128" s="162"/>
      <c r="E128" s="163">
        <v>18</v>
      </c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139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186" t="s">
        <v>248</v>
      </c>
      <c r="D129" s="162"/>
      <c r="E129" s="163">
        <v>14</v>
      </c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139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241"/>
      <c r="D130" s="242"/>
      <c r="E130" s="242"/>
      <c r="F130" s="242"/>
      <c r="G130" s="242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140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ht="22.5" outlineLevel="1" x14ac:dyDescent="0.2">
      <c r="A131" s="175">
        <v>30</v>
      </c>
      <c r="B131" s="176" t="s">
        <v>255</v>
      </c>
      <c r="C131" s="185" t="s">
        <v>256</v>
      </c>
      <c r="D131" s="177" t="s">
        <v>143</v>
      </c>
      <c r="E131" s="178">
        <v>169.3</v>
      </c>
      <c r="F131" s="179">
        <v>0</v>
      </c>
      <c r="G131" s="180">
        <f>ROUND(E131*F131,2)</f>
        <v>0</v>
      </c>
      <c r="H131" s="179">
        <v>9.91</v>
      </c>
      <c r="I131" s="180">
        <f>ROUND(E131*H131,2)</f>
        <v>1677.76</v>
      </c>
      <c r="J131" s="179">
        <v>73.989999999999995</v>
      </c>
      <c r="K131" s="180">
        <f>ROUND(E131*J131,2)</f>
        <v>12526.51</v>
      </c>
      <c r="L131" s="180">
        <v>15</v>
      </c>
      <c r="M131" s="180">
        <f>G131*(1+L131/100)</f>
        <v>0</v>
      </c>
      <c r="N131" s="180">
        <v>3.5E-4</v>
      </c>
      <c r="O131" s="180">
        <f>ROUND(E131*N131,2)</f>
        <v>0.06</v>
      </c>
      <c r="P131" s="180">
        <v>0</v>
      </c>
      <c r="Q131" s="180">
        <f>ROUND(E131*P131,2)</f>
        <v>0</v>
      </c>
      <c r="R131" s="180" t="s">
        <v>246</v>
      </c>
      <c r="S131" s="180" t="s">
        <v>135</v>
      </c>
      <c r="T131" s="181" t="s">
        <v>136</v>
      </c>
      <c r="U131" s="161">
        <v>0.2</v>
      </c>
      <c r="V131" s="161">
        <f>ROUND(E131*U131,2)</f>
        <v>33.86</v>
      </c>
      <c r="W131" s="161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176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186" t="s">
        <v>198</v>
      </c>
      <c r="D132" s="162"/>
      <c r="E132" s="163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139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9"/>
      <c r="B133" s="160"/>
      <c r="C133" s="186" t="s">
        <v>199</v>
      </c>
      <c r="D133" s="162"/>
      <c r="E133" s="163">
        <v>137.30000000000001</v>
      </c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139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186" t="s">
        <v>247</v>
      </c>
      <c r="D134" s="162"/>
      <c r="E134" s="163">
        <v>18</v>
      </c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139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186" t="s">
        <v>248</v>
      </c>
      <c r="D135" s="162"/>
      <c r="E135" s="163">
        <v>14</v>
      </c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139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241"/>
      <c r="D136" s="242"/>
      <c r="E136" s="242"/>
      <c r="F136" s="242"/>
      <c r="G136" s="242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140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ht="22.5" outlineLevel="1" x14ac:dyDescent="0.2">
      <c r="A137" s="175">
        <v>31</v>
      </c>
      <c r="B137" s="176" t="s">
        <v>257</v>
      </c>
      <c r="C137" s="185" t="s">
        <v>258</v>
      </c>
      <c r="D137" s="177" t="s">
        <v>143</v>
      </c>
      <c r="E137" s="178">
        <v>169.3</v>
      </c>
      <c r="F137" s="179">
        <v>0</v>
      </c>
      <c r="G137" s="180">
        <f>ROUND(E137*F137,2)</f>
        <v>0</v>
      </c>
      <c r="H137" s="179">
        <v>193.96</v>
      </c>
      <c r="I137" s="180">
        <f>ROUND(E137*H137,2)</f>
        <v>32837.43</v>
      </c>
      <c r="J137" s="179">
        <v>340.04</v>
      </c>
      <c r="K137" s="180">
        <f>ROUND(E137*J137,2)</f>
        <v>57568.77</v>
      </c>
      <c r="L137" s="180">
        <v>15</v>
      </c>
      <c r="M137" s="180">
        <f>G137*(1+L137/100)</f>
        <v>0</v>
      </c>
      <c r="N137" s="180">
        <v>0</v>
      </c>
      <c r="O137" s="180">
        <f>ROUND(E137*N137,2)</f>
        <v>0</v>
      </c>
      <c r="P137" s="180">
        <v>0</v>
      </c>
      <c r="Q137" s="180">
        <f>ROUND(E137*P137,2)</f>
        <v>0</v>
      </c>
      <c r="R137" s="180" t="s">
        <v>246</v>
      </c>
      <c r="S137" s="180" t="s">
        <v>135</v>
      </c>
      <c r="T137" s="181" t="s">
        <v>136</v>
      </c>
      <c r="U137" s="161">
        <v>0.91459999999999997</v>
      </c>
      <c r="V137" s="161">
        <f>ROUND(E137*U137,2)</f>
        <v>154.84</v>
      </c>
      <c r="W137" s="161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176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243" t="s">
        <v>259</v>
      </c>
      <c r="D138" s="244"/>
      <c r="E138" s="244"/>
      <c r="F138" s="244"/>
      <c r="G138" s="244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164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186" t="s">
        <v>198</v>
      </c>
      <c r="D139" s="162"/>
      <c r="E139" s="163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139</v>
      </c>
      <c r="AH139" s="152">
        <v>0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86" t="s">
        <v>199</v>
      </c>
      <c r="D140" s="162"/>
      <c r="E140" s="163">
        <v>137.30000000000001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139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59"/>
      <c r="B141" s="160"/>
      <c r="C141" s="186" t="s">
        <v>247</v>
      </c>
      <c r="D141" s="162"/>
      <c r="E141" s="163">
        <v>18</v>
      </c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139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86" t="s">
        <v>248</v>
      </c>
      <c r="D142" s="162"/>
      <c r="E142" s="163">
        <v>14</v>
      </c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139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59"/>
      <c r="B143" s="160"/>
      <c r="C143" s="241"/>
      <c r="D143" s="242"/>
      <c r="E143" s="242"/>
      <c r="F143" s="242"/>
      <c r="G143" s="242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140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ht="22.5" outlineLevel="1" x14ac:dyDescent="0.2">
      <c r="A144" s="175">
        <v>32</v>
      </c>
      <c r="B144" s="176" t="s">
        <v>260</v>
      </c>
      <c r="C144" s="185" t="s">
        <v>261</v>
      </c>
      <c r="D144" s="177" t="s">
        <v>134</v>
      </c>
      <c r="E144" s="178">
        <v>37.700000000000003</v>
      </c>
      <c r="F144" s="179">
        <v>0</v>
      </c>
      <c r="G144" s="180">
        <f>ROUND(E144*F144,2)</f>
        <v>0</v>
      </c>
      <c r="H144" s="179">
        <v>49.13</v>
      </c>
      <c r="I144" s="180">
        <f>ROUND(E144*H144,2)</f>
        <v>1852.2</v>
      </c>
      <c r="J144" s="179">
        <v>69.87</v>
      </c>
      <c r="K144" s="180">
        <f>ROUND(E144*J144,2)</f>
        <v>2634.1</v>
      </c>
      <c r="L144" s="180">
        <v>15</v>
      </c>
      <c r="M144" s="180">
        <f>G144*(1+L144/100)</f>
        <v>0</v>
      </c>
      <c r="N144" s="180">
        <v>7.6000000000000004E-4</v>
      </c>
      <c r="O144" s="180">
        <f>ROUND(E144*N144,2)</f>
        <v>0.03</v>
      </c>
      <c r="P144" s="180">
        <v>0</v>
      </c>
      <c r="Q144" s="180">
        <f>ROUND(E144*P144,2)</f>
        <v>0</v>
      </c>
      <c r="R144" s="180" t="s">
        <v>246</v>
      </c>
      <c r="S144" s="180" t="s">
        <v>135</v>
      </c>
      <c r="T144" s="181" t="s">
        <v>136</v>
      </c>
      <c r="U144" s="161">
        <v>0.189</v>
      </c>
      <c r="V144" s="161">
        <f>ROUND(E144*U144,2)</f>
        <v>7.13</v>
      </c>
      <c r="W144" s="161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176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59"/>
      <c r="B145" s="160"/>
      <c r="C145" s="247" t="s">
        <v>262</v>
      </c>
      <c r="D145" s="248"/>
      <c r="E145" s="248"/>
      <c r="F145" s="248"/>
      <c r="G145" s="248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187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249" t="s">
        <v>263</v>
      </c>
      <c r="D146" s="250"/>
      <c r="E146" s="250"/>
      <c r="F146" s="250"/>
      <c r="G146" s="250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164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59"/>
      <c r="B147" s="160"/>
      <c r="C147" s="186" t="s">
        <v>264</v>
      </c>
      <c r="D147" s="162"/>
      <c r="E147" s="163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139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59"/>
      <c r="B148" s="160"/>
      <c r="C148" s="186" t="s">
        <v>265</v>
      </c>
      <c r="D148" s="162"/>
      <c r="E148" s="163">
        <v>37.700000000000003</v>
      </c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139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59"/>
      <c r="B149" s="160"/>
      <c r="C149" s="241"/>
      <c r="D149" s="242"/>
      <c r="E149" s="242"/>
      <c r="F149" s="242"/>
      <c r="G149" s="242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140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ht="22.5" outlineLevel="1" x14ac:dyDescent="0.2">
      <c r="A150" s="175">
        <v>33</v>
      </c>
      <c r="B150" s="176" t="s">
        <v>266</v>
      </c>
      <c r="C150" s="185" t="s">
        <v>267</v>
      </c>
      <c r="D150" s="177" t="s">
        <v>134</v>
      </c>
      <c r="E150" s="178">
        <v>48</v>
      </c>
      <c r="F150" s="179">
        <v>0</v>
      </c>
      <c r="G150" s="180">
        <f>ROUND(E150*F150,2)</f>
        <v>0</v>
      </c>
      <c r="H150" s="179">
        <v>49.13</v>
      </c>
      <c r="I150" s="180">
        <f>ROUND(E150*H150,2)</f>
        <v>2358.2399999999998</v>
      </c>
      <c r="J150" s="179">
        <v>69.87</v>
      </c>
      <c r="K150" s="180">
        <f>ROUND(E150*J150,2)</f>
        <v>3353.76</v>
      </c>
      <c r="L150" s="180">
        <v>15</v>
      </c>
      <c r="M150" s="180">
        <f>G150*(1+L150/100)</f>
        <v>0</v>
      </c>
      <c r="N150" s="180">
        <v>7.6000000000000004E-4</v>
      </c>
      <c r="O150" s="180">
        <f>ROUND(E150*N150,2)</f>
        <v>0.04</v>
      </c>
      <c r="P150" s="180">
        <v>0</v>
      </c>
      <c r="Q150" s="180">
        <f>ROUND(E150*P150,2)</f>
        <v>0</v>
      </c>
      <c r="R150" s="180" t="s">
        <v>246</v>
      </c>
      <c r="S150" s="180" t="s">
        <v>135</v>
      </c>
      <c r="T150" s="181" t="s">
        <v>136</v>
      </c>
      <c r="U150" s="161">
        <v>0.189</v>
      </c>
      <c r="V150" s="161">
        <f>ROUND(E150*U150,2)</f>
        <v>9.07</v>
      </c>
      <c r="W150" s="161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176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59"/>
      <c r="B151" s="160"/>
      <c r="C151" s="247" t="s">
        <v>262</v>
      </c>
      <c r="D151" s="248"/>
      <c r="E151" s="248"/>
      <c r="F151" s="248"/>
      <c r="G151" s="248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187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9"/>
      <c r="B152" s="160"/>
      <c r="C152" s="249" t="s">
        <v>263</v>
      </c>
      <c r="D152" s="250"/>
      <c r="E152" s="250"/>
      <c r="F152" s="250"/>
      <c r="G152" s="250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164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59"/>
      <c r="B153" s="160"/>
      <c r="C153" s="186" t="s">
        <v>264</v>
      </c>
      <c r="D153" s="162"/>
      <c r="E153" s="163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139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186" t="s">
        <v>268</v>
      </c>
      <c r="D154" s="162"/>
      <c r="E154" s="163">
        <v>48</v>
      </c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139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59"/>
      <c r="B155" s="160"/>
      <c r="C155" s="241"/>
      <c r="D155" s="242"/>
      <c r="E155" s="242"/>
      <c r="F155" s="242"/>
      <c r="G155" s="242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140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ht="22.5" outlineLevel="1" x14ac:dyDescent="0.2">
      <c r="A156" s="175">
        <v>34</v>
      </c>
      <c r="B156" s="176" t="s">
        <v>269</v>
      </c>
      <c r="C156" s="185" t="s">
        <v>270</v>
      </c>
      <c r="D156" s="177" t="s">
        <v>150</v>
      </c>
      <c r="E156" s="178">
        <v>1</v>
      </c>
      <c r="F156" s="179">
        <v>0</v>
      </c>
      <c r="G156" s="180">
        <f>ROUND(E156*F156,2)</f>
        <v>0</v>
      </c>
      <c r="H156" s="179">
        <v>893.95</v>
      </c>
      <c r="I156" s="180">
        <f>ROUND(E156*H156,2)</f>
        <v>893.95</v>
      </c>
      <c r="J156" s="179">
        <v>234.05</v>
      </c>
      <c r="K156" s="180">
        <f>ROUND(E156*J156,2)</f>
        <v>234.05</v>
      </c>
      <c r="L156" s="180">
        <v>15</v>
      </c>
      <c r="M156" s="180">
        <f>G156*(1+L156/100)</f>
        <v>0</v>
      </c>
      <c r="N156" s="180">
        <v>1.2999999999999999E-3</v>
      </c>
      <c r="O156" s="180">
        <f>ROUND(E156*N156,2)</f>
        <v>0</v>
      </c>
      <c r="P156" s="180">
        <v>0</v>
      </c>
      <c r="Q156" s="180">
        <f>ROUND(E156*P156,2)</f>
        <v>0</v>
      </c>
      <c r="R156" s="180" t="s">
        <v>246</v>
      </c>
      <c r="S156" s="180" t="s">
        <v>135</v>
      </c>
      <c r="T156" s="181" t="s">
        <v>136</v>
      </c>
      <c r="U156" s="161">
        <v>0.6</v>
      </c>
      <c r="V156" s="161">
        <f>ROUND(E156*U156,2)</f>
        <v>0.6</v>
      </c>
      <c r="W156" s="161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176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59"/>
      <c r="B157" s="160"/>
      <c r="C157" s="247" t="s">
        <v>262</v>
      </c>
      <c r="D157" s="248"/>
      <c r="E157" s="248"/>
      <c r="F157" s="248"/>
      <c r="G157" s="248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187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249" t="s">
        <v>271</v>
      </c>
      <c r="D158" s="250"/>
      <c r="E158" s="250"/>
      <c r="F158" s="250"/>
      <c r="G158" s="250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164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9"/>
      <c r="B159" s="160"/>
      <c r="C159" s="241"/>
      <c r="D159" s="242"/>
      <c r="E159" s="242"/>
      <c r="F159" s="242"/>
      <c r="G159" s="242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140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ht="22.5" outlineLevel="1" x14ac:dyDescent="0.2">
      <c r="A160" s="175">
        <v>35</v>
      </c>
      <c r="B160" s="176" t="s">
        <v>272</v>
      </c>
      <c r="C160" s="185" t="s">
        <v>273</v>
      </c>
      <c r="D160" s="177" t="s">
        <v>150</v>
      </c>
      <c r="E160" s="178">
        <v>1</v>
      </c>
      <c r="F160" s="179">
        <v>0</v>
      </c>
      <c r="G160" s="180">
        <f>ROUND(E160*F160,2)</f>
        <v>0</v>
      </c>
      <c r="H160" s="179">
        <v>879.9</v>
      </c>
      <c r="I160" s="180">
        <f>ROUND(E160*H160,2)</f>
        <v>879.9</v>
      </c>
      <c r="J160" s="179">
        <v>275.10000000000002</v>
      </c>
      <c r="K160" s="180">
        <f>ROUND(E160*J160,2)</f>
        <v>275.10000000000002</v>
      </c>
      <c r="L160" s="180">
        <v>15</v>
      </c>
      <c r="M160" s="180">
        <f>G160*(1+L160/100)</f>
        <v>0</v>
      </c>
      <c r="N160" s="180">
        <v>2.15E-3</v>
      </c>
      <c r="O160" s="180">
        <f>ROUND(E160*N160,2)</f>
        <v>0</v>
      </c>
      <c r="P160" s="180">
        <v>0</v>
      </c>
      <c r="Q160" s="180">
        <f>ROUND(E160*P160,2)</f>
        <v>0</v>
      </c>
      <c r="R160" s="180" t="s">
        <v>246</v>
      </c>
      <c r="S160" s="180" t="s">
        <v>135</v>
      </c>
      <c r="T160" s="181" t="s">
        <v>136</v>
      </c>
      <c r="U160" s="161">
        <v>0.7</v>
      </c>
      <c r="V160" s="161">
        <f>ROUND(E160*U160,2)</f>
        <v>0.7</v>
      </c>
      <c r="W160" s="161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176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9"/>
      <c r="B161" s="160"/>
      <c r="C161" s="247" t="s">
        <v>262</v>
      </c>
      <c r="D161" s="248"/>
      <c r="E161" s="248"/>
      <c r="F161" s="248"/>
      <c r="G161" s="248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187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249" t="s">
        <v>274</v>
      </c>
      <c r="D162" s="250"/>
      <c r="E162" s="250"/>
      <c r="F162" s="250"/>
      <c r="G162" s="250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 t="s">
        <v>164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59"/>
      <c r="B163" s="160"/>
      <c r="C163" s="241"/>
      <c r="D163" s="242"/>
      <c r="E163" s="242"/>
      <c r="F163" s="242"/>
      <c r="G163" s="242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 t="s">
        <v>140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75">
        <v>36</v>
      </c>
      <c r="B164" s="176" t="s">
        <v>275</v>
      </c>
      <c r="C164" s="185" t="s">
        <v>276</v>
      </c>
      <c r="D164" s="177" t="s">
        <v>143</v>
      </c>
      <c r="E164" s="178">
        <v>169.3</v>
      </c>
      <c r="F164" s="179">
        <v>0</v>
      </c>
      <c r="G164" s="180">
        <f>ROUND(E164*F164,2)</f>
        <v>0</v>
      </c>
      <c r="H164" s="179">
        <v>0</v>
      </c>
      <c r="I164" s="180">
        <f>ROUND(E164*H164,2)</f>
        <v>0</v>
      </c>
      <c r="J164" s="179">
        <v>37</v>
      </c>
      <c r="K164" s="180">
        <f>ROUND(E164*J164,2)</f>
        <v>6264.1</v>
      </c>
      <c r="L164" s="180">
        <v>15</v>
      </c>
      <c r="M164" s="180">
        <f>G164*(1+L164/100)</f>
        <v>0</v>
      </c>
      <c r="N164" s="180">
        <v>0</v>
      </c>
      <c r="O164" s="180">
        <f>ROUND(E164*N164,2)</f>
        <v>0</v>
      </c>
      <c r="P164" s="180">
        <v>0</v>
      </c>
      <c r="Q164" s="180">
        <f>ROUND(E164*P164,2)</f>
        <v>0</v>
      </c>
      <c r="R164" s="180"/>
      <c r="S164" s="180" t="s">
        <v>135</v>
      </c>
      <c r="T164" s="181" t="s">
        <v>136</v>
      </c>
      <c r="U164" s="161">
        <v>0.1</v>
      </c>
      <c r="V164" s="161">
        <f>ROUND(E164*U164,2)</f>
        <v>16.93</v>
      </c>
      <c r="W164" s="161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176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9"/>
      <c r="B165" s="160"/>
      <c r="C165" s="186" t="s">
        <v>198</v>
      </c>
      <c r="D165" s="162"/>
      <c r="E165" s="163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 t="s">
        <v>139</v>
      </c>
      <c r="AH165" s="152">
        <v>0</v>
      </c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59"/>
      <c r="B166" s="160"/>
      <c r="C166" s="186" t="s">
        <v>199</v>
      </c>
      <c r="D166" s="162"/>
      <c r="E166" s="163">
        <v>137.30000000000001</v>
      </c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139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59"/>
      <c r="B167" s="160"/>
      <c r="C167" s="186" t="s">
        <v>247</v>
      </c>
      <c r="D167" s="162"/>
      <c r="E167" s="163">
        <v>18</v>
      </c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139</v>
      </c>
      <c r="AH167" s="152">
        <v>0</v>
      </c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9"/>
      <c r="B168" s="160"/>
      <c r="C168" s="186" t="s">
        <v>248</v>
      </c>
      <c r="D168" s="162"/>
      <c r="E168" s="163">
        <v>14</v>
      </c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139</v>
      </c>
      <c r="AH168" s="152">
        <v>0</v>
      </c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59"/>
      <c r="B169" s="160"/>
      <c r="C169" s="241"/>
      <c r="D169" s="242"/>
      <c r="E169" s="242"/>
      <c r="F169" s="242"/>
      <c r="G169" s="242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 t="s">
        <v>140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ht="22.5" outlineLevel="1" x14ac:dyDescent="0.2">
      <c r="A170" s="175">
        <v>37</v>
      </c>
      <c r="B170" s="176" t="s">
        <v>277</v>
      </c>
      <c r="C170" s="185" t="s">
        <v>278</v>
      </c>
      <c r="D170" s="177" t="s">
        <v>143</v>
      </c>
      <c r="E170" s="178">
        <v>189.61600000000001</v>
      </c>
      <c r="F170" s="179">
        <v>0</v>
      </c>
      <c r="G170" s="180">
        <f>ROUND(E170*F170,2)</f>
        <v>0</v>
      </c>
      <c r="H170" s="179">
        <v>227</v>
      </c>
      <c r="I170" s="180">
        <f>ROUND(E170*H170,2)</f>
        <v>43042.83</v>
      </c>
      <c r="J170" s="179">
        <v>0</v>
      </c>
      <c r="K170" s="180">
        <f>ROUND(E170*J170,2)</f>
        <v>0</v>
      </c>
      <c r="L170" s="180">
        <v>15</v>
      </c>
      <c r="M170" s="180">
        <f>G170*(1+L170/100)</f>
        <v>0</v>
      </c>
      <c r="N170" s="180">
        <v>1.8500000000000001E-3</v>
      </c>
      <c r="O170" s="180">
        <f>ROUND(E170*N170,2)</f>
        <v>0.35</v>
      </c>
      <c r="P170" s="180">
        <v>0</v>
      </c>
      <c r="Q170" s="180">
        <f>ROUND(E170*P170,2)</f>
        <v>0</v>
      </c>
      <c r="R170" s="180" t="s">
        <v>213</v>
      </c>
      <c r="S170" s="180" t="s">
        <v>135</v>
      </c>
      <c r="T170" s="181" t="s">
        <v>136</v>
      </c>
      <c r="U170" s="161">
        <v>0</v>
      </c>
      <c r="V170" s="161">
        <f>ROUND(E170*U170,2)</f>
        <v>0</v>
      </c>
      <c r="W170" s="161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214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59"/>
      <c r="B171" s="160"/>
      <c r="C171" s="186" t="s">
        <v>198</v>
      </c>
      <c r="D171" s="162"/>
      <c r="E171" s="163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139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59"/>
      <c r="B172" s="160"/>
      <c r="C172" s="186" t="s">
        <v>199</v>
      </c>
      <c r="D172" s="162"/>
      <c r="E172" s="163">
        <v>137.30000000000001</v>
      </c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 t="s">
        <v>139</v>
      </c>
      <c r="AH172" s="152">
        <v>0</v>
      </c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59"/>
      <c r="B173" s="160"/>
      <c r="C173" s="186" t="s">
        <v>247</v>
      </c>
      <c r="D173" s="162"/>
      <c r="E173" s="163">
        <v>18</v>
      </c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139</v>
      </c>
      <c r="AH173" s="152">
        <v>0</v>
      </c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186" t="s">
        <v>248</v>
      </c>
      <c r="D174" s="162"/>
      <c r="E174" s="163">
        <v>14</v>
      </c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139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9"/>
      <c r="B175" s="160"/>
      <c r="C175" s="187" t="s">
        <v>251</v>
      </c>
      <c r="D175" s="164"/>
      <c r="E175" s="165">
        <v>169.3</v>
      </c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 t="s">
        <v>139</v>
      </c>
      <c r="AH175" s="152">
        <v>1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9"/>
      <c r="B176" s="160"/>
      <c r="C176" s="186" t="s">
        <v>279</v>
      </c>
      <c r="D176" s="162"/>
      <c r="E176" s="163">
        <v>20.315999999999999</v>
      </c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139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9"/>
      <c r="B177" s="160"/>
      <c r="C177" s="241"/>
      <c r="D177" s="242"/>
      <c r="E177" s="242"/>
      <c r="F177" s="242"/>
      <c r="G177" s="242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140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ht="22.5" outlineLevel="1" x14ac:dyDescent="0.2">
      <c r="A178" s="175">
        <v>38</v>
      </c>
      <c r="B178" s="176" t="s">
        <v>280</v>
      </c>
      <c r="C178" s="185" t="s">
        <v>281</v>
      </c>
      <c r="D178" s="177" t="s">
        <v>143</v>
      </c>
      <c r="E178" s="178">
        <v>194.69499999999999</v>
      </c>
      <c r="F178" s="179">
        <v>0</v>
      </c>
      <c r="G178" s="180">
        <f>ROUND(E178*F178,2)</f>
        <v>0</v>
      </c>
      <c r="H178" s="179">
        <v>152.5</v>
      </c>
      <c r="I178" s="180">
        <f>ROUND(E178*H178,2)</f>
        <v>29690.99</v>
      </c>
      <c r="J178" s="179">
        <v>0</v>
      </c>
      <c r="K178" s="180">
        <f>ROUND(E178*J178,2)</f>
        <v>0</v>
      </c>
      <c r="L178" s="180">
        <v>15</v>
      </c>
      <c r="M178" s="180">
        <f>G178*(1+L178/100)</f>
        <v>0</v>
      </c>
      <c r="N178" s="180">
        <v>4.4999999999999997E-3</v>
      </c>
      <c r="O178" s="180">
        <f>ROUND(E178*N178,2)</f>
        <v>0.88</v>
      </c>
      <c r="P178" s="180">
        <v>0</v>
      </c>
      <c r="Q178" s="180">
        <f>ROUND(E178*P178,2)</f>
        <v>0</v>
      </c>
      <c r="R178" s="180" t="s">
        <v>213</v>
      </c>
      <c r="S178" s="180" t="s">
        <v>135</v>
      </c>
      <c r="T178" s="181" t="s">
        <v>136</v>
      </c>
      <c r="U178" s="161">
        <v>0</v>
      </c>
      <c r="V178" s="161">
        <f>ROUND(E178*U178,2)</f>
        <v>0</v>
      </c>
      <c r="W178" s="161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 t="s">
        <v>214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59"/>
      <c r="B179" s="160"/>
      <c r="C179" s="186" t="s">
        <v>198</v>
      </c>
      <c r="D179" s="162"/>
      <c r="E179" s="163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 t="s">
        <v>139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59"/>
      <c r="B180" s="160"/>
      <c r="C180" s="186" t="s">
        <v>199</v>
      </c>
      <c r="D180" s="162"/>
      <c r="E180" s="163">
        <v>137.30000000000001</v>
      </c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139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186" t="s">
        <v>247</v>
      </c>
      <c r="D181" s="162"/>
      <c r="E181" s="163">
        <v>18</v>
      </c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139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59"/>
      <c r="B182" s="160"/>
      <c r="C182" s="186" t="s">
        <v>248</v>
      </c>
      <c r="D182" s="162"/>
      <c r="E182" s="163">
        <v>14</v>
      </c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 t="s">
        <v>139</v>
      </c>
      <c r="AH182" s="152">
        <v>0</v>
      </c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59"/>
      <c r="B183" s="160"/>
      <c r="C183" s="187" t="s">
        <v>251</v>
      </c>
      <c r="D183" s="164"/>
      <c r="E183" s="165">
        <v>169.3</v>
      </c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 t="s">
        <v>139</v>
      </c>
      <c r="AH183" s="152">
        <v>1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9"/>
      <c r="B184" s="160"/>
      <c r="C184" s="186" t="s">
        <v>282</v>
      </c>
      <c r="D184" s="162"/>
      <c r="E184" s="163">
        <v>25.395</v>
      </c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139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241"/>
      <c r="D185" s="242"/>
      <c r="E185" s="242"/>
      <c r="F185" s="242"/>
      <c r="G185" s="242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140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75">
        <v>39</v>
      </c>
      <c r="B186" s="176" t="s">
        <v>283</v>
      </c>
      <c r="C186" s="185" t="s">
        <v>284</v>
      </c>
      <c r="D186" s="177" t="s">
        <v>143</v>
      </c>
      <c r="E186" s="178">
        <v>177.76499999999999</v>
      </c>
      <c r="F186" s="179">
        <v>0</v>
      </c>
      <c r="G186" s="180">
        <f>ROUND(E186*F186,2)</f>
        <v>0</v>
      </c>
      <c r="H186" s="179">
        <v>19.600000000000001</v>
      </c>
      <c r="I186" s="180">
        <f>ROUND(E186*H186,2)</f>
        <v>3484.19</v>
      </c>
      <c r="J186" s="179">
        <v>0</v>
      </c>
      <c r="K186" s="180">
        <f>ROUND(E186*J186,2)</f>
        <v>0</v>
      </c>
      <c r="L186" s="180">
        <v>15</v>
      </c>
      <c r="M186" s="180">
        <f>G186*(1+L186/100)</f>
        <v>0</v>
      </c>
      <c r="N186" s="180">
        <v>1.2E-4</v>
      </c>
      <c r="O186" s="180">
        <f>ROUND(E186*N186,2)</f>
        <v>0.02</v>
      </c>
      <c r="P186" s="180">
        <v>0</v>
      </c>
      <c r="Q186" s="180">
        <f>ROUND(E186*P186,2)</f>
        <v>0</v>
      </c>
      <c r="R186" s="180" t="s">
        <v>213</v>
      </c>
      <c r="S186" s="180" t="s">
        <v>135</v>
      </c>
      <c r="T186" s="181" t="s">
        <v>136</v>
      </c>
      <c r="U186" s="161">
        <v>0</v>
      </c>
      <c r="V186" s="161">
        <f>ROUND(E186*U186,2)</f>
        <v>0</v>
      </c>
      <c r="W186" s="161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 t="s">
        <v>214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">
      <c r="A187" s="159"/>
      <c r="B187" s="160"/>
      <c r="C187" s="186" t="s">
        <v>198</v>
      </c>
      <c r="D187" s="162"/>
      <c r="E187" s="163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 t="s">
        <v>139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59"/>
      <c r="B188" s="160"/>
      <c r="C188" s="186" t="s">
        <v>199</v>
      </c>
      <c r="D188" s="162"/>
      <c r="E188" s="163">
        <v>137.30000000000001</v>
      </c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 t="s">
        <v>139</v>
      </c>
      <c r="AH188" s="152">
        <v>0</v>
      </c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186" t="s">
        <v>247</v>
      </c>
      <c r="D189" s="162"/>
      <c r="E189" s="163">
        <v>18</v>
      </c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 t="s">
        <v>139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59"/>
      <c r="B190" s="160"/>
      <c r="C190" s="186" t="s">
        <v>248</v>
      </c>
      <c r="D190" s="162"/>
      <c r="E190" s="163">
        <v>14</v>
      </c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 t="s">
        <v>139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 x14ac:dyDescent="0.2">
      <c r="A191" s="159"/>
      <c r="B191" s="160"/>
      <c r="C191" s="187" t="s">
        <v>251</v>
      </c>
      <c r="D191" s="164"/>
      <c r="E191" s="165">
        <v>169.3</v>
      </c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 t="s">
        <v>139</v>
      </c>
      <c r="AH191" s="152">
        <v>1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">
      <c r="A192" s="159"/>
      <c r="B192" s="160"/>
      <c r="C192" s="186" t="s">
        <v>285</v>
      </c>
      <c r="D192" s="162"/>
      <c r="E192" s="163">
        <v>8.4649999999999999</v>
      </c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 t="s">
        <v>139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59"/>
      <c r="B193" s="160"/>
      <c r="C193" s="241"/>
      <c r="D193" s="242"/>
      <c r="E193" s="242"/>
      <c r="F193" s="242"/>
      <c r="G193" s="242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 t="s">
        <v>140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75">
        <v>40</v>
      </c>
      <c r="B194" s="176" t="s">
        <v>286</v>
      </c>
      <c r="C194" s="185" t="s">
        <v>287</v>
      </c>
      <c r="D194" s="177" t="s">
        <v>242</v>
      </c>
      <c r="E194" s="178">
        <v>1.45058</v>
      </c>
      <c r="F194" s="179">
        <v>0</v>
      </c>
      <c r="G194" s="180">
        <f>ROUND(E194*F194,2)</f>
        <v>0</v>
      </c>
      <c r="H194" s="179">
        <v>0</v>
      </c>
      <c r="I194" s="180">
        <f>ROUND(E194*H194,2)</f>
        <v>0</v>
      </c>
      <c r="J194" s="179">
        <v>985</v>
      </c>
      <c r="K194" s="180">
        <f>ROUND(E194*J194,2)</f>
        <v>1428.82</v>
      </c>
      <c r="L194" s="180">
        <v>15</v>
      </c>
      <c r="M194" s="180">
        <f>G194*(1+L194/100)</f>
        <v>0</v>
      </c>
      <c r="N194" s="180">
        <v>0</v>
      </c>
      <c r="O194" s="180">
        <f>ROUND(E194*N194,2)</f>
        <v>0</v>
      </c>
      <c r="P194" s="180">
        <v>0</v>
      </c>
      <c r="Q194" s="180">
        <f>ROUND(E194*P194,2)</f>
        <v>0</v>
      </c>
      <c r="R194" s="180"/>
      <c r="S194" s="180" t="s">
        <v>135</v>
      </c>
      <c r="T194" s="181" t="s">
        <v>136</v>
      </c>
      <c r="U194" s="161">
        <v>1.6850000000000001</v>
      </c>
      <c r="V194" s="161">
        <f>ROUND(E194*U194,2)</f>
        <v>2.44</v>
      </c>
      <c r="W194" s="161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 t="s">
        <v>243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245"/>
      <c r="D195" s="246"/>
      <c r="E195" s="246"/>
      <c r="F195" s="246"/>
      <c r="G195" s="246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 t="s">
        <v>140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x14ac:dyDescent="0.2">
      <c r="A196" s="169" t="s">
        <v>130</v>
      </c>
      <c r="B196" s="170" t="s">
        <v>80</v>
      </c>
      <c r="C196" s="184" t="s">
        <v>81</v>
      </c>
      <c r="D196" s="171"/>
      <c r="E196" s="172"/>
      <c r="F196" s="173"/>
      <c r="G196" s="173">
        <f>SUMIF(AG197:AG230,"&lt;&gt;NOR",G197:G230)</f>
        <v>0</v>
      </c>
      <c r="H196" s="173"/>
      <c r="I196" s="173">
        <f>SUM(I197:I230)</f>
        <v>350817.85</v>
      </c>
      <c r="J196" s="173"/>
      <c r="K196" s="173">
        <f>SUM(K197:K230)</f>
        <v>76287.349999999991</v>
      </c>
      <c r="L196" s="173"/>
      <c r="M196" s="173">
        <f>SUM(M197:M230)</f>
        <v>0</v>
      </c>
      <c r="N196" s="173"/>
      <c r="O196" s="173">
        <f>SUM(O197:O230)</f>
        <v>9.3600000000000012</v>
      </c>
      <c r="P196" s="173"/>
      <c r="Q196" s="173">
        <f>SUM(Q197:Q230)</f>
        <v>0</v>
      </c>
      <c r="R196" s="173"/>
      <c r="S196" s="173"/>
      <c r="T196" s="174"/>
      <c r="U196" s="168"/>
      <c r="V196" s="168">
        <f>SUM(V197:V230)</f>
        <v>165.65999999999997</v>
      </c>
      <c r="W196" s="168"/>
      <c r="AG196" t="s">
        <v>131</v>
      </c>
    </row>
    <row r="197" spans="1:60" outlineLevel="1" x14ac:dyDescent="0.2">
      <c r="A197" s="175">
        <v>41</v>
      </c>
      <c r="B197" s="176" t="s">
        <v>288</v>
      </c>
      <c r="C197" s="185" t="s">
        <v>289</v>
      </c>
      <c r="D197" s="177" t="s">
        <v>143</v>
      </c>
      <c r="E197" s="178">
        <v>306.60000000000002</v>
      </c>
      <c r="F197" s="179">
        <v>0</v>
      </c>
      <c r="G197" s="180">
        <f>ROUND(E197*F197,2)</f>
        <v>0</v>
      </c>
      <c r="H197" s="179">
        <v>42.84</v>
      </c>
      <c r="I197" s="180">
        <f>ROUND(E197*H197,2)</f>
        <v>13134.74</v>
      </c>
      <c r="J197" s="179">
        <v>58.16</v>
      </c>
      <c r="K197" s="180">
        <f>ROUND(E197*J197,2)</f>
        <v>17831.86</v>
      </c>
      <c r="L197" s="180">
        <v>15</v>
      </c>
      <c r="M197" s="180">
        <f>G197*(1+L197/100)</f>
        <v>0</v>
      </c>
      <c r="N197" s="180">
        <v>3.3E-4</v>
      </c>
      <c r="O197" s="180">
        <f>ROUND(E197*N197,2)</f>
        <v>0.1</v>
      </c>
      <c r="P197" s="180">
        <v>0</v>
      </c>
      <c r="Q197" s="180">
        <f>ROUND(E197*P197,2)</f>
        <v>0</v>
      </c>
      <c r="R197" s="180" t="s">
        <v>290</v>
      </c>
      <c r="S197" s="180" t="s">
        <v>135</v>
      </c>
      <c r="T197" s="181" t="s">
        <v>136</v>
      </c>
      <c r="U197" s="161">
        <v>0.16</v>
      </c>
      <c r="V197" s="161">
        <f>ROUND(E197*U197,2)</f>
        <v>49.06</v>
      </c>
      <c r="W197" s="161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 t="s">
        <v>291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59"/>
      <c r="B198" s="160"/>
      <c r="C198" s="243" t="s">
        <v>292</v>
      </c>
      <c r="D198" s="244"/>
      <c r="E198" s="244"/>
      <c r="F198" s="244"/>
      <c r="G198" s="244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 t="s">
        <v>164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59"/>
      <c r="B199" s="160"/>
      <c r="C199" s="186" t="s">
        <v>198</v>
      </c>
      <c r="D199" s="162"/>
      <c r="E199" s="163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 t="s">
        <v>139</v>
      </c>
      <c r="AH199" s="152">
        <v>0</v>
      </c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59"/>
      <c r="B200" s="160"/>
      <c r="C200" s="186" t="s">
        <v>293</v>
      </c>
      <c r="D200" s="162"/>
      <c r="E200" s="163">
        <v>274.60000000000002</v>
      </c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 t="s">
        <v>139</v>
      </c>
      <c r="AH200" s="152">
        <v>0</v>
      </c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">
      <c r="A201" s="159"/>
      <c r="B201" s="160"/>
      <c r="C201" s="186" t="s">
        <v>247</v>
      </c>
      <c r="D201" s="162"/>
      <c r="E201" s="163">
        <v>18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 t="s">
        <v>139</v>
      </c>
      <c r="AH201" s="152">
        <v>0</v>
      </c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59"/>
      <c r="B202" s="160"/>
      <c r="C202" s="186" t="s">
        <v>248</v>
      </c>
      <c r="D202" s="162"/>
      <c r="E202" s="163">
        <v>14</v>
      </c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 t="s">
        <v>139</v>
      </c>
      <c r="AH202" s="152">
        <v>0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59"/>
      <c r="B203" s="160"/>
      <c r="C203" s="241"/>
      <c r="D203" s="242"/>
      <c r="E203" s="242"/>
      <c r="F203" s="242"/>
      <c r="G203" s="242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 t="s">
        <v>140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">
      <c r="A204" s="175">
        <v>42</v>
      </c>
      <c r="B204" s="176" t="s">
        <v>294</v>
      </c>
      <c r="C204" s="185" t="s">
        <v>295</v>
      </c>
      <c r="D204" s="177" t="s">
        <v>220</v>
      </c>
      <c r="E204" s="178">
        <v>122.76</v>
      </c>
      <c r="F204" s="179">
        <v>0</v>
      </c>
      <c r="G204" s="180">
        <f>ROUND(E204*F204,2)</f>
        <v>0</v>
      </c>
      <c r="H204" s="179">
        <v>865.37</v>
      </c>
      <c r="I204" s="180">
        <f>ROUND(E204*H204,2)</f>
        <v>106232.82</v>
      </c>
      <c r="J204" s="179">
        <v>404.63</v>
      </c>
      <c r="K204" s="180">
        <f>ROUND(E204*J204,2)</f>
        <v>49672.38</v>
      </c>
      <c r="L204" s="180">
        <v>15</v>
      </c>
      <c r="M204" s="180">
        <f>G204*(1+L204/100)</f>
        <v>0</v>
      </c>
      <c r="N204" s="180">
        <v>5.7750000000000003E-2</v>
      </c>
      <c r="O204" s="180">
        <f>ROUND(E204*N204,2)</f>
        <v>7.09</v>
      </c>
      <c r="P204" s="180">
        <v>0</v>
      </c>
      <c r="Q204" s="180">
        <f>ROUND(E204*P204,2)</f>
        <v>0</v>
      </c>
      <c r="R204" s="180" t="s">
        <v>290</v>
      </c>
      <c r="S204" s="180" t="s">
        <v>135</v>
      </c>
      <c r="T204" s="181" t="s">
        <v>136</v>
      </c>
      <c r="U204" s="161">
        <v>0.8</v>
      </c>
      <c r="V204" s="161">
        <f>ROUND(E204*U204,2)</f>
        <v>98.21</v>
      </c>
      <c r="W204" s="161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176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59"/>
      <c r="B205" s="160"/>
      <c r="C205" s="243" t="s">
        <v>296</v>
      </c>
      <c r="D205" s="244"/>
      <c r="E205" s="244"/>
      <c r="F205" s="244"/>
      <c r="G205" s="244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 t="s">
        <v>164</v>
      </c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">
      <c r="A206" s="159"/>
      <c r="B206" s="160"/>
      <c r="C206" s="186" t="s">
        <v>198</v>
      </c>
      <c r="D206" s="162"/>
      <c r="E206" s="163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 t="s">
        <v>139</v>
      </c>
      <c r="AH206" s="152">
        <v>0</v>
      </c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">
      <c r="A207" s="159"/>
      <c r="B207" s="160"/>
      <c r="C207" s="186" t="s">
        <v>297</v>
      </c>
      <c r="D207" s="162"/>
      <c r="E207" s="163">
        <v>45.3</v>
      </c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 t="s">
        <v>139</v>
      </c>
      <c r="AH207" s="152">
        <v>0</v>
      </c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59"/>
      <c r="B208" s="160"/>
      <c r="C208" s="186" t="s">
        <v>298</v>
      </c>
      <c r="D208" s="162"/>
      <c r="E208" s="163">
        <v>66.3</v>
      </c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 t="s">
        <v>139</v>
      </c>
      <c r="AH208" s="152">
        <v>0</v>
      </c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59"/>
      <c r="B209" s="160"/>
      <c r="C209" s="187" t="s">
        <v>251</v>
      </c>
      <c r="D209" s="164"/>
      <c r="E209" s="165">
        <v>111.6</v>
      </c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 t="s">
        <v>139</v>
      </c>
      <c r="AH209" s="152">
        <v>1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">
      <c r="A210" s="159"/>
      <c r="B210" s="160"/>
      <c r="C210" s="186" t="s">
        <v>299</v>
      </c>
      <c r="D210" s="162"/>
      <c r="E210" s="163">
        <v>11.16</v>
      </c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 t="s">
        <v>139</v>
      </c>
      <c r="AH210" s="152">
        <v>0</v>
      </c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59"/>
      <c r="B211" s="160"/>
      <c r="C211" s="241"/>
      <c r="D211" s="242"/>
      <c r="E211" s="242"/>
      <c r="F211" s="242"/>
      <c r="G211" s="242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 t="s">
        <v>140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ht="22.5" outlineLevel="1" x14ac:dyDescent="0.2">
      <c r="A212" s="175">
        <v>43</v>
      </c>
      <c r="B212" s="176" t="s">
        <v>300</v>
      </c>
      <c r="C212" s="185" t="s">
        <v>301</v>
      </c>
      <c r="D212" s="177" t="s">
        <v>220</v>
      </c>
      <c r="E212" s="178">
        <v>0.85680000000000001</v>
      </c>
      <c r="F212" s="179">
        <v>0</v>
      </c>
      <c r="G212" s="180">
        <f>ROUND(E212*F212,2)</f>
        <v>0</v>
      </c>
      <c r="H212" s="179">
        <v>3390</v>
      </c>
      <c r="I212" s="180">
        <f>ROUND(E212*H212,2)</f>
        <v>2904.55</v>
      </c>
      <c r="J212" s="179">
        <v>0</v>
      </c>
      <c r="K212" s="180">
        <f>ROUND(E212*J212,2)</f>
        <v>0</v>
      </c>
      <c r="L212" s="180">
        <v>15</v>
      </c>
      <c r="M212" s="180">
        <f>G212*(1+L212/100)</f>
        <v>0</v>
      </c>
      <c r="N212" s="180">
        <v>0.03</v>
      </c>
      <c r="O212" s="180">
        <f>ROUND(E212*N212,2)</f>
        <v>0.03</v>
      </c>
      <c r="P212" s="180">
        <v>0</v>
      </c>
      <c r="Q212" s="180">
        <f>ROUND(E212*P212,2)</f>
        <v>0</v>
      </c>
      <c r="R212" s="180" t="s">
        <v>213</v>
      </c>
      <c r="S212" s="180" t="s">
        <v>135</v>
      </c>
      <c r="T212" s="181" t="s">
        <v>136</v>
      </c>
      <c r="U212" s="161">
        <v>0</v>
      </c>
      <c r="V212" s="161">
        <f>ROUND(E212*U212,2)</f>
        <v>0</v>
      </c>
      <c r="W212" s="161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 t="s">
        <v>214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59"/>
      <c r="B213" s="160"/>
      <c r="C213" s="186" t="s">
        <v>302</v>
      </c>
      <c r="D213" s="162"/>
      <c r="E213" s="163">
        <v>0.84</v>
      </c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 t="s">
        <v>139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">
      <c r="A214" s="159"/>
      <c r="B214" s="160"/>
      <c r="C214" s="187" t="s">
        <v>251</v>
      </c>
      <c r="D214" s="164"/>
      <c r="E214" s="165">
        <v>0.84</v>
      </c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 t="s">
        <v>139</v>
      </c>
      <c r="AH214" s="152">
        <v>1</v>
      </c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59"/>
      <c r="B215" s="160"/>
      <c r="C215" s="186" t="s">
        <v>303</v>
      </c>
      <c r="D215" s="162"/>
      <c r="E215" s="163">
        <v>1.6799999999999999E-2</v>
      </c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 t="s">
        <v>139</v>
      </c>
      <c r="AH215" s="152">
        <v>0</v>
      </c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59"/>
      <c r="B216" s="160"/>
      <c r="C216" s="241"/>
      <c r="D216" s="242"/>
      <c r="E216" s="242"/>
      <c r="F216" s="242"/>
      <c r="G216" s="242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 t="s">
        <v>140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75">
        <v>44</v>
      </c>
      <c r="B217" s="176" t="s">
        <v>304</v>
      </c>
      <c r="C217" s="185" t="s">
        <v>305</v>
      </c>
      <c r="D217" s="177" t="s">
        <v>220</v>
      </c>
      <c r="E217" s="178">
        <v>43.482599999999998</v>
      </c>
      <c r="F217" s="179">
        <v>0</v>
      </c>
      <c r="G217" s="180">
        <f>ROUND(E217*F217,2)</f>
        <v>0</v>
      </c>
      <c r="H217" s="179">
        <v>2425</v>
      </c>
      <c r="I217" s="180">
        <f>ROUND(E217*H217,2)</f>
        <v>105445.31</v>
      </c>
      <c r="J217" s="179">
        <v>0</v>
      </c>
      <c r="K217" s="180">
        <f>ROUND(E217*J217,2)</f>
        <v>0</v>
      </c>
      <c r="L217" s="180">
        <v>15</v>
      </c>
      <c r="M217" s="180">
        <f>G217*(1+L217/100)</f>
        <v>0</v>
      </c>
      <c r="N217" s="180">
        <v>2.5000000000000001E-2</v>
      </c>
      <c r="O217" s="180">
        <f>ROUND(E217*N217,2)</f>
        <v>1.0900000000000001</v>
      </c>
      <c r="P217" s="180">
        <v>0</v>
      </c>
      <c r="Q217" s="180">
        <f>ROUND(E217*P217,2)</f>
        <v>0</v>
      </c>
      <c r="R217" s="180" t="s">
        <v>213</v>
      </c>
      <c r="S217" s="180" t="s">
        <v>135</v>
      </c>
      <c r="T217" s="181" t="s">
        <v>136</v>
      </c>
      <c r="U217" s="161">
        <v>0</v>
      </c>
      <c r="V217" s="161">
        <f>ROUND(E217*U217,2)</f>
        <v>0</v>
      </c>
      <c r="W217" s="161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 t="s">
        <v>306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">
      <c r="A218" s="159"/>
      <c r="B218" s="160"/>
      <c r="C218" s="186" t="s">
        <v>198</v>
      </c>
      <c r="D218" s="162"/>
      <c r="E218" s="163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 t="s">
        <v>139</v>
      </c>
      <c r="AH218" s="152">
        <v>0</v>
      </c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 x14ac:dyDescent="0.2">
      <c r="A219" s="159"/>
      <c r="B219" s="160"/>
      <c r="C219" s="186" t="s">
        <v>307</v>
      </c>
      <c r="D219" s="162"/>
      <c r="E219" s="163">
        <v>41.19</v>
      </c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 t="s">
        <v>139</v>
      </c>
      <c r="AH219" s="152">
        <v>0</v>
      </c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59"/>
      <c r="B220" s="160"/>
      <c r="C220" s="186" t="s">
        <v>308</v>
      </c>
      <c r="D220" s="162"/>
      <c r="E220" s="163">
        <v>1.44</v>
      </c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 t="s">
        <v>139</v>
      </c>
      <c r="AH220" s="152">
        <v>0</v>
      </c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59"/>
      <c r="B221" s="160"/>
      <c r="C221" s="187" t="s">
        <v>251</v>
      </c>
      <c r="D221" s="164"/>
      <c r="E221" s="165">
        <v>42.63</v>
      </c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 t="s">
        <v>139</v>
      </c>
      <c r="AH221" s="152">
        <v>1</v>
      </c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 x14ac:dyDescent="0.2">
      <c r="A222" s="159"/>
      <c r="B222" s="160"/>
      <c r="C222" s="186" t="s">
        <v>309</v>
      </c>
      <c r="D222" s="162"/>
      <c r="E222" s="163">
        <v>0.85260000000000002</v>
      </c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 t="s">
        <v>139</v>
      </c>
      <c r="AH222" s="152">
        <v>0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59"/>
      <c r="B223" s="160"/>
      <c r="C223" s="241"/>
      <c r="D223" s="242"/>
      <c r="E223" s="242"/>
      <c r="F223" s="242"/>
      <c r="G223" s="242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 t="s">
        <v>140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ht="22.5" outlineLevel="1" x14ac:dyDescent="0.2">
      <c r="A224" s="175">
        <v>45</v>
      </c>
      <c r="B224" s="176" t="s">
        <v>310</v>
      </c>
      <c r="C224" s="185" t="s">
        <v>311</v>
      </c>
      <c r="D224" s="177" t="s">
        <v>220</v>
      </c>
      <c r="E224" s="178">
        <v>42.013800000000003</v>
      </c>
      <c r="F224" s="179">
        <v>0</v>
      </c>
      <c r="G224" s="180">
        <f>ROUND(E224*F224,2)</f>
        <v>0</v>
      </c>
      <c r="H224" s="179">
        <v>2930</v>
      </c>
      <c r="I224" s="180">
        <f>ROUND(E224*H224,2)</f>
        <v>123100.43</v>
      </c>
      <c r="J224" s="179">
        <v>0</v>
      </c>
      <c r="K224" s="180">
        <f>ROUND(E224*J224,2)</f>
        <v>0</v>
      </c>
      <c r="L224" s="180">
        <v>15</v>
      </c>
      <c r="M224" s="180">
        <f>G224*(1+L224/100)</f>
        <v>0</v>
      </c>
      <c r="N224" s="180">
        <v>2.5000000000000001E-2</v>
      </c>
      <c r="O224" s="180">
        <f>ROUND(E224*N224,2)</f>
        <v>1.05</v>
      </c>
      <c r="P224" s="180">
        <v>0</v>
      </c>
      <c r="Q224" s="180">
        <f>ROUND(E224*P224,2)</f>
        <v>0</v>
      </c>
      <c r="R224" s="180" t="s">
        <v>213</v>
      </c>
      <c r="S224" s="180" t="s">
        <v>135</v>
      </c>
      <c r="T224" s="181" t="s">
        <v>136</v>
      </c>
      <c r="U224" s="161">
        <v>0</v>
      </c>
      <c r="V224" s="161">
        <f>ROUND(E224*U224,2)</f>
        <v>0</v>
      </c>
      <c r="W224" s="161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 t="s">
        <v>214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59"/>
      <c r="B225" s="160"/>
      <c r="C225" s="186" t="s">
        <v>307</v>
      </c>
      <c r="D225" s="162"/>
      <c r="E225" s="163">
        <v>41.19</v>
      </c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 t="s">
        <v>139</v>
      </c>
      <c r="AH225" s="152">
        <v>0</v>
      </c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">
      <c r="A226" s="159"/>
      <c r="B226" s="160"/>
      <c r="C226" s="187" t="s">
        <v>251</v>
      </c>
      <c r="D226" s="164"/>
      <c r="E226" s="165">
        <v>41.19</v>
      </c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 t="s">
        <v>139</v>
      </c>
      <c r="AH226" s="152">
        <v>1</v>
      </c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">
      <c r="A227" s="159"/>
      <c r="B227" s="160"/>
      <c r="C227" s="186" t="s">
        <v>312</v>
      </c>
      <c r="D227" s="162"/>
      <c r="E227" s="163">
        <v>0.82379999999999998</v>
      </c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 t="s">
        <v>139</v>
      </c>
      <c r="AH227" s="152">
        <v>0</v>
      </c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 x14ac:dyDescent="0.2">
      <c r="A228" s="159"/>
      <c r="B228" s="160"/>
      <c r="C228" s="241"/>
      <c r="D228" s="242"/>
      <c r="E228" s="242"/>
      <c r="F228" s="242"/>
      <c r="G228" s="242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 t="s">
        <v>140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75">
        <v>46</v>
      </c>
      <c r="B229" s="176" t="s">
        <v>313</v>
      </c>
      <c r="C229" s="185" t="s">
        <v>314</v>
      </c>
      <c r="D229" s="177" t="s">
        <v>242</v>
      </c>
      <c r="E229" s="178">
        <v>9.3536800000000007</v>
      </c>
      <c r="F229" s="179">
        <v>0</v>
      </c>
      <c r="G229" s="180">
        <f>ROUND(E229*F229,2)</f>
        <v>0</v>
      </c>
      <c r="H229" s="179">
        <v>0</v>
      </c>
      <c r="I229" s="180">
        <f>ROUND(E229*H229,2)</f>
        <v>0</v>
      </c>
      <c r="J229" s="179">
        <v>939</v>
      </c>
      <c r="K229" s="180">
        <f>ROUND(E229*J229,2)</f>
        <v>8783.11</v>
      </c>
      <c r="L229" s="180">
        <v>15</v>
      </c>
      <c r="M229" s="180">
        <f>G229*(1+L229/100)</f>
        <v>0</v>
      </c>
      <c r="N229" s="180">
        <v>0</v>
      </c>
      <c r="O229" s="180">
        <f>ROUND(E229*N229,2)</f>
        <v>0</v>
      </c>
      <c r="P229" s="180">
        <v>0</v>
      </c>
      <c r="Q229" s="180">
        <f>ROUND(E229*P229,2)</f>
        <v>0</v>
      </c>
      <c r="R229" s="180"/>
      <c r="S229" s="180" t="s">
        <v>135</v>
      </c>
      <c r="T229" s="181" t="s">
        <v>136</v>
      </c>
      <c r="U229" s="161">
        <v>1.966</v>
      </c>
      <c r="V229" s="161">
        <f>ROUND(E229*U229,2)</f>
        <v>18.39</v>
      </c>
      <c r="W229" s="161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 t="s">
        <v>243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">
      <c r="A230" s="159"/>
      <c r="B230" s="160"/>
      <c r="C230" s="245"/>
      <c r="D230" s="246"/>
      <c r="E230" s="246"/>
      <c r="F230" s="246"/>
      <c r="G230" s="246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 t="s">
        <v>140</v>
      </c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x14ac:dyDescent="0.2">
      <c r="A231" s="169" t="s">
        <v>130</v>
      </c>
      <c r="B231" s="170" t="s">
        <v>82</v>
      </c>
      <c r="C231" s="184" t="s">
        <v>83</v>
      </c>
      <c r="D231" s="171"/>
      <c r="E231" s="172"/>
      <c r="F231" s="173"/>
      <c r="G231" s="173">
        <f>SUMIF(AG232:AG238,"&lt;&gt;NOR",G232:G238)</f>
        <v>0</v>
      </c>
      <c r="H231" s="173"/>
      <c r="I231" s="173">
        <f>SUM(I232:I238)</f>
        <v>2621.38</v>
      </c>
      <c r="J231" s="173"/>
      <c r="K231" s="173">
        <f>SUM(K232:K238)</f>
        <v>283.66000000000003</v>
      </c>
      <c r="L231" s="173"/>
      <c r="M231" s="173">
        <f>SUM(M232:M238)</f>
        <v>0</v>
      </c>
      <c r="N231" s="173"/>
      <c r="O231" s="173">
        <f>SUM(O232:O238)</f>
        <v>0</v>
      </c>
      <c r="P231" s="173"/>
      <c r="Q231" s="173">
        <f>SUM(Q232:Q238)</f>
        <v>0</v>
      </c>
      <c r="R231" s="173"/>
      <c r="S231" s="173"/>
      <c r="T231" s="174"/>
      <c r="U231" s="168"/>
      <c r="V231" s="168">
        <f>SUM(V232:V238)</f>
        <v>0.73</v>
      </c>
      <c r="W231" s="168"/>
      <c r="AG231" t="s">
        <v>131</v>
      </c>
    </row>
    <row r="232" spans="1:60" outlineLevel="1" x14ac:dyDescent="0.2">
      <c r="A232" s="175">
        <v>47</v>
      </c>
      <c r="B232" s="176" t="s">
        <v>315</v>
      </c>
      <c r="C232" s="185" t="s">
        <v>316</v>
      </c>
      <c r="D232" s="177" t="s">
        <v>150</v>
      </c>
      <c r="E232" s="178">
        <v>1</v>
      </c>
      <c r="F232" s="179">
        <v>0</v>
      </c>
      <c r="G232" s="180">
        <f>ROUND(E232*F232,2)</f>
        <v>0</v>
      </c>
      <c r="H232" s="179">
        <v>2185.27</v>
      </c>
      <c r="I232" s="180">
        <f>ROUND(E232*H232,2)</f>
        <v>2185.27</v>
      </c>
      <c r="J232" s="179">
        <v>274.73</v>
      </c>
      <c r="K232" s="180">
        <f>ROUND(E232*J232,2)</f>
        <v>274.73</v>
      </c>
      <c r="L232" s="180">
        <v>15</v>
      </c>
      <c r="M232" s="180">
        <f>G232*(1+L232/100)</f>
        <v>0</v>
      </c>
      <c r="N232" s="180">
        <v>2.7100000000000002E-3</v>
      </c>
      <c r="O232" s="180">
        <f>ROUND(E232*N232,2)</f>
        <v>0</v>
      </c>
      <c r="P232" s="180">
        <v>0</v>
      </c>
      <c r="Q232" s="180">
        <f>ROUND(E232*P232,2)</f>
        <v>0</v>
      </c>
      <c r="R232" s="180" t="s">
        <v>317</v>
      </c>
      <c r="S232" s="180" t="s">
        <v>135</v>
      </c>
      <c r="T232" s="181" t="s">
        <v>136</v>
      </c>
      <c r="U232" s="161">
        <v>0.71</v>
      </c>
      <c r="V232" s="161">
        <f>ROUND(E232*U232,2)</f>
        <v>0.71</v>
      </c>
      <c r="W232" s="161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 t="s">
        <v>176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">
      <c r="A233" s="159"/>
      <c r="B233" s="160"/>
      <c r="C233" s="245"/>
      <c r="D233" s="246"/>
      <c r="E233" s="246"/>
      <c r="F233" s="246"/>
      <c r="G233" s="246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 t="s">
        <v>140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75">
        <v>48</v>
      </c>
      <c r="B234" s="176" t="s">
        <v>318</v>
      </c>
      <c r="C234" s="185" t="s">
        <v>319</v>
      </c>
      <c r="D234" s="177" t="s">
        <v>150</v>
      </c>
      <c r="E234" s="178">
        <v>1</v>
      </c>
      <c r="F234" s="179">
        <v>0</v>
      </c>
      <c r="G234" s="180">
        <f>ROUND(E234*F234,2)</f>
        <v>0</v>
      </c>
      <c r="H234" s="179">
        <v>436.11</v>
      </c>
      <c r="I234" s="180">
        <f>ROUND(E234*H234,2)</f>
        <v>436.11</v>
      </c>
      <c r="J234" s="179">
        <v>7.39</v>
      </c>
      <c r="K234" s="180">
        <f>ROUND(E234*J234,2)</f>
        <v>7.39</v>
      </c>
      <c r="L234" s="180">
        <v>15</v>
      </c>
      <c r="M234" s="180">
        <f>G234*(1+L234/100)</f>
        <v>0</v>
      </c>
      <c r="N234" s="180">
        <v>1E-4</v>
      </c>
      <c r="O234" s="180">
        <f>ROUND(E234*N234,2)</f>
        <v>0</v>
      </c>
      <c r="P234" s="180">
        <v>0</v>
      </c>
      <c r="Q234" s="180">
        <f>ROUND(E234*P234,2)</f>
        <v>0</v>
      </c>
      <c r="R234" s="180" t="s">
        <v>317</v>
      </c>
      <c r="S234" s="180" t="s">
        <v>135</v>
      </c>
      <c r="T234" s="181" t="s">
        <v>136</v>
      </c>
      <c r="U234" s="161">
        <v>0.02</v>
      </c>
      <c r="V234" s="161">
        <f>ROUND(E234*U234,2)</f>
        <v>0.02</v>
      </c>
      <c r="W234" s="161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 t="s">
        <v>176</v>
      </c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">
      <c r="A235" s="159"/>
      <c r="B235" s="160"/>
      <c r="C235" s="245"/>
      <c r="D235" s="246"/>
      <c r="E235" s="246"/>
      <c r="F235" s="246"/>
      <c r="G235" s="246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 t="s">
        <v>140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75">
        <v>49</v>
      </c>
      <c r="B236" s="176" t="s">
        <v>320</v>
      </c>
      <c r="C236" s="185" t="s">
        <v>321</v>
      </c>
      <c r="D236" s="177" t="s">
        <v>242</v>
      </c>
      <c r="E236" s="178">
        <v>2.81E-3</v>
      </c>
      <c r="F236" s="179">
        <v>0</v>
      </c>
      <c r="G236" s="180">
        <f>ROUND(E236*F236,2)</f>
        <v>0</v>
      </c>
      <c r="H236" s="179">
        <v>0</v>
      </c>
      <c r="I236" s="180">
        <f>ROUND(E236*H236,2)</f>
        <v>0</v>
      </c>
      <c r="J236" s="179">
        <v>549</v>
      </c>
      <c r="K236" s="180">
        <f>ROUND(E236*J236,2)</f>
        <v>1.54</v>
      </c>
      <c r="L236" s="180">
        <v>15</v>
      </c>
      <c r="M236" s="180">
        <f>G236*(1+L236/100)</f>
        <v>0</v>
      </c>
      <c r="N236" s="180">
        <v>0</v>
      </c>
      <c r="O236" s="180">
        <f>ROUND(E236*N236,2)</f>
        <v>0</v>
      </c>
      <c r="P236" s="180">
        <v>0</v>
      </c>
      <c r="Q236" s="180">
        <f>ROUND(E236*P236,2)</f>
        <v>0</v>
      </c>
      <c r="R236" s="180" t="s">
        <v>317</v>
      </c>
      <c r="S236" s="180" t="s">
        <v>135</v>
      </c>
      <c r="T236" s="181" t="s">
        <v>136</v>
      </c>
      <c r="U236" s="161">
        <v>1.47</v>
      </c>
      <c r="V236" s="161">
        <f>ROUND(E236*U236,2)</f>
        <v>0</v>
      </c>
      <c r="W236" s="161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 t="s">
        <v>243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">
      <c r="A237" s="159"/>
      <c r="B237" s="160"/>
      <c r="C237" s="247" t="s">
        <v>322</v>
      </c>
      <c r="D237" s="248"/>
      <c r="E237" s="248"/>
      <c r="F237" s="248"/>
      <c r="G237" s="248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 t="s">
        <v>187</v>
      </c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 x14ac:dyDescent="0.2">
      <c r="A238" s="159"/>
      <c r="B238" s="160"/>
      <c r="C238" s="241"/>
      <c r="D238" s="242"/>
      <c r="E238" s="242"/>
      <c r="F238" s="242"/>
      <c r="G238" s="242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 t="s">
        <v>140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x14ac:dyDescent="0.2">
      <c r="A239" s="169" t="s">
        <v>130</v>
      </c>
      <c r="B239" s="170" t="s">
        <v>84</v>
      </c>
      <c r="C239" s="184" t="s">
        <v>85</v>
      </c>
      <c r="D239" s="171"/>
      <c r="E239" s="172"/>
      <c r="F239" s="173"/>
      <c r="G239" s="173">
        <f>SUMIF(AG240:AG244,"&lt;&gt;NOR",G240:G244)</f>
        <v>0</v>
      </c>
      <c r="H239" s="173"/>
      <c r="I239" s="173">
        <f>SUM(I240:I244)</f>
        <v>25450</v>
      </c>
      <c r="J239" s="173"/>
      <c r="K239" s="173">
        <f>SUM(K240:K244)</f>
        <v>7063.6</v>
      </c>
      <c r="L239" s="173"/>
      <c r="M239" s="173">
        <f>SUM(M240:M244)</f>
        <v>0</v>
      </c>
      <c r="N239" s="173"/>
      <c r="O239" s="173">
        <f>SUM(O240:O244)</f>
        <v>0.02</v>
      </c>
      <c r="P239" s="173"/>
      <c r="Q239" s="173">
        <f>SUM(Q240:Q244)</f>
        <v>0</v>
      </c>
      <c r="R239" s="173"/>
      <c r="S239" s="173"/>
      <c r="T239" s="174"/>
      <c r="U239" s="168"/>
      <c r="V239" s="168">
        <f>SUM(V240:V244)</f>
        <v>12.389999999999999</v>
      </c>
      <c r="W239" s="168"/>
      <c r="AG239" t="s">
        <v>131</v>
      </c>
    </row>
    <row r="240" spans="1:60" ht="22.5" outlineLevel="1" x14ac:dyDescent="0.2">
      <c r="A240" s="175">
        <v>50</v>
      </c>
      <c r="B240" s="176" t="s">
        <v>323</v>
      </c>
      <c r="C240" s="185" t="s">
        <v>324</v>
      </c>
      <c r="D240" s="177" t="s">
        <v>150</v>
      </c>
      <c r="E240" s="178">
        <v>50</v>
      </c>
      <c r="F240" s="179">
        <v>0</v>
      </c>
      <c r="G240" s="180">
        <f>ROUND(E240*F240,2)</f>
        <v>0</v>
      </c>
      <c r="H240" s="179">
        <v>509</v>
      </c>
      <c r="I240" s="180">
        <f>ROUND(E240*H240,2)</f>
        <v>25450</v>
      </c>
      <c r="J240" s="179">
        <v>141</v>
      </c>
      <c r="K240" s="180">
        <f>ROUND(E240*J240,2)</f>
        <v>7050</v>
      </c>
      <c r="L240" s="180">
        <v>15</v>
      </c>
      <c r="M240" s="180">
        <f>G240*(1+L240/100)</f>
        <v>0</v>
      </c>
      <c r="N240" s="180">
        <v>3.2000000000000003E-4</v>
      </c>
      <c r="O240" s="180">
        <f>ROUND(E240*N240,2)</f>
        <v>0.02</v>
      </c>
      <c r="P240" s="180">
        <v>0</v>
      </c>
      <c r="Q240" s="180">
        <f>ROUND(E240*P240,2)</f>
        <v>0</v>
      </c>
      <c r="R240" s="180"/>
      <c r="S240" s="180" t="s">
        <v>191</v>
      </c>
      <c r="T240" s="181" t="s">
        <v>325</v>
      </c>
      <c r="U240" s="161">
        <v>0.247</v>
      </c>
      <c r="V240" s="161">
        <f>ROUND(E240*U240,2)</f>
        <v>12.35</v>
      </c>
      <c r="W240" s="161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 t="s">
        <v>176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59"/>
      <c r="B241" s="160"/>
      <c r="C241" s="186" t="s">
        <v>326</v>
      </c>
      <c r="D241" s="162"/>
      <c r="E241" s="163">
        <v>50</v>
      </c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 t="s">
        <v>139</v>
      </c>
      <c r="AH241" s="152">
        <v>0</v>
      </c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 x14ac:dyDescent="0.2">
      <c r="A242" s="159"/>
      <c r="B242" s="160"/>
      <c r="C242" s="241"/>
      <c r="D242" s="242"/>
      <c r="E242" s="242"/>
      <c r="F242" s="242"/>
      <c r="G242" s="242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 t="s">
        <v>140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75">
        <v>51</v>
      </c>
      <c r="B243" s="176" t="s">
        <v>327</v>
      </c>
      <c r="C243" s="185" t="s">
        <v>328</v>
      </c>
      <c r="D243" s="177" t="s">
        <v>242</v>
      </c>
      <c r="E243" s="178">
        <v>1.6E-2</v>
      </c>
      <c r="F243" s="179">
        <v>0</v>
      </c>
      <c r="G243" s="180">
        <f>ROUND(E243*F243,2)</f>
        <v>0</v>
      </c>
      <c r="H243" s="179">
        <v>0</v>
      </c>
      <c r="I243" s="180">
        <f>ROUND(E243*H243,2)</f>
        <v>0</v>
      </c>
      <c r="J243" s="179">
        <v>850</v>
      </c>
      <c r="K243" s="180">
        <f>ROUND(E243*J243,2)</f>
        <v>13.6</v>
      </c>
      <c r="L243" s="180">
        <v>15</v>
      </c>
      <c r="M243" s="180">
        <f>G243*(1+L243/100)</f>
        <v>0</v>
      </c>
      <c r="N243" s="180">
        <v>0</v>
      </c>
      <c r="O243" s="180">
        <f>ROUND(E243*N243,2)</f>
        <v>0</v>
      </c>
      <c r="P243" s="180">
        <v>0</v>
      </c>
      <c r="Q243" s="180">
        <f>ROUND(E243*P243,2)</f>
        <v>0</v>
      </c>
      <c r="R243" s="180" t="s">
        <v>329</v>
      </c>
      <c r="S243" s="180" t="s">
        <v>135</v>
      </c>
      <c r="T243" s="181" t="s">
        <v>136</v>
      </c>
      <c r="U243" s="161">
        <v>2.351</v>
      </c>
      <c r="V243" s="161">
        <f>ROUND(E243*U243,2)</f>
        <v>0.04</v>
      </c>
      <c r="W243" s="161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 t="s">
        <v>243</v>
      </c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">
      <c r="A244" s="159"/>
      <c r="B244" s="160"/>
      <c r="C244" s="245"/>
      <c r="D244" s="246"/>
      <c r="E244" s="246"/>
      <c r="F244" s="246"/>
      <c r="G244" s="246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 t="s">
        <v>140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x14ac:dyDescent="0.2">
      <c r="A245" s="169" t="s">
        <v>130</v>
      </c>
      <c r="B245" s="170" t="s">
        <v>86</v>
      </c>
      <c r="C245" s="184" t="s">
        <v>87</v>
      </c>
      <c r="D245" s="171"/>
      <c r="E245" s="172"/>
      <c r="F245" s="173"/>
      <c r="G245" s="173">
        <f>SUMIF(AG246:AG266,"&lt;&gt;NOR",G246:G266)</f>
        <v>0</v>
      </c>
      <c r="H245" s="173"/>
      <c r="I245" s="173">
        <f>SUM(I246:I266)</f>
        <v>3214.65</v>
      </c>
      <c r="J245" s="173"/>
      <c r="K245" s="173">
        <f>SUM(K246:K266)</f>
        <v>2535.1800000000003</v>
      </c>
      <c r="L245" s="173"/>
      <c r="M245" s="173">
        <f>SUM(M246:M266)</f>
        <v>0</v>
      </c>
      <c r="N245" s="173"/>
      <c r="O245" s="173">
        <f>SUM(O246:O266)</f>
        <v>0.22</v>
      </c>
      <c r="P245" s="173"/>
      <c r="Q245" s="173">
        <f>SUM(Q246:Q266)</f>
        <v>0</v>
      </c>
      <c r="R245" s="173"/>
      <c r="S245" s="173"/>
      <c r="T245" s="174"/>
      <c r="U245" s="168"/>
      <c r="V245" s="168">
        <f>SUM(V246:V266)</f>
        <v>6.5</v>
      </c>
      <c r="W245" s="168"/>
      <c r="AG245" t="s">
        <v>131</v>
      </c>
    </row>
    <row r="246" spans="1:60" ht="22.5" outlineLevel="1" x14ac:dyDescent="0.2">
      <c r="A246" s="175">
        <v>52</v>
      </c>
      <c r="B246" s="176" t="s">
        <v>330</v>
      </c>
      <c r="C246" s="185" t="s">
        <v>331</v>
      </c>
      <c r="D246" s="177" t="s">
        <v>143</v>
      </c>
      <c r="E246" s="178">
        <v>14</v>
      </c>
      <c r="F246" s="179">
        <v>0</v>
      </c>
      <c r="G246" s="180">
        <f>ROUND(E246*F246,2)</f>
        <v>0</v>
      </c>
      <c r="H246" s="179">
        <v>10.58</v>
      </c>
      <c r="I246" s="180">
        <f>ROUND(E246*H246,2)</f>
        <v>148.12</v>
      </c>
      <c r="J246" s="179">
        <v>159.41999999999999</v>
      </c>
      <c r="K246" s="180">
        <f>ROUND(E246*J246,2)</f>
        <v>2231.88</v>
      </c>
      <c r="L246" s="180">
        <v>15</v>
      </c>
      <c r="M246" s="180">
        <f>G246*(1+L246/100)</f>
        <v>0</v>
      </c>
      <c r="N246" s="180">
        <v>2.0000000000000002E-5</v>
      </c>
      <c r="O246" s="180">
        <f>ROUND(E246*N246,2)</f>
        <v>0</v>
      </c>
      <c r="P246" s="180">
        <v>0</v>
      </c>
      <c r="Q246" s="180">
        <f>ROUND(E246*P246,2)</f>
        <v>0</v>
      </c>
      <c r="R246" s="180" t="s">
        <v>332</v>
      </c>
      <c r="S246" s="180" t="s">
        <v>135</v>
      </c>
      <c r="T246" s="181" t="s">
        <v>136</v>
      </c>
      <c r="U246" s="161">
        <v>0.434</v>
      </c>
      <c r="V246" s="161">
        <f>ROUND(E246*U246,2)</f>
        <v>6.08</v>
      </c>
      <c r="W246" s="161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 t="s">
        <v>176</v>
      </c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59"/>
      <c r="B247" s="160"/>
      <c r="C247" s="186" t="s">
        <v>198</v>
      </c>
      <c r="D247" s="162"/>
      <c r="E247" s="163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 t="s">
        <v>139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59"/>
      <c r="B248" s="160"/>
      <c r="C248" s="186" t="s">
        <v>248</v>
      </c>
      <c r="D248" s="162"/>
      <c r="E248" s="163">
        <v>14</v>
      </c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 t="s">
        <v>139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59"/>
      <c r="B249" s="160"/>
      <c r="C249" s="241"/>
      <c r="D249" s="242"/>
      <c r="E249" s="242"/>
      <c r="F249" s="242"/>
      <c r="G249" s="242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 t="s">
        <v>140</v>
      </c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">
      <c r="A250" s="175">
        <v>53</v>
      </c>
      <c r="B250" s="176" t="s">
        <v>333</v>
      </c>
      <c r="C250" s="185" t="s">
        <v>334</v>
      </c>
      <c r="D250" s="177" t="s">
        <v>220</v>
      </c>
      <c r="E250" s="178">
        <v>0.378</v>
      </c>
      <c r="F250" s="179">
        <v>0</v>
      </c>
      <c r="G250" s="180">
        <f>ROUND(E250*F250,2)</f>
        <v>0</v>
      </c>
      <c r="H250" s="179">
        <v>192.5</v>
      </c>
      <c r="I250" s="180">
        <f>ROUND(E250*H250,2)</f>
        <v>72.77</v>
      </c>
      <c r="J250" s="179">
        <v>0</v>
      </c>
      <c r="K250" s="180">
        <f>ROUND(E250*J250,2)</f>
        <v>0</v>
      </c>
      <c r="L250" s="180">
        <v>15</v>
      </c>
      <c r="M250" s="180">
        <f>G250*(1+L250/100)</f>
        <v>0</v>
      </c>
      <c r="N250" s="180">
        <v>2.9499999999999999E-3</v>
      </c>
      <c r="O250" s="180">
        <f>ROUND(E250*N250,2)</f>
        <v>0</v>
      </c>
      <c r="P250" s="180">
        <v>0</v>
      </c>
      <c r="Q250" s="180">
        <f>ROUND(E250*P250,2)</f>
        <v>0</v>
      </c>
      <c r="R250" s="180"/>
      <c r="S250" s="180" t="s">
        <v>135</v>
      </c>
      <c r="T250" s="181" t="s">
        <v>136</v>
      </c>
      <c r="U250" s="161">
        <v>0</v>
      </c>
      <c r="V250" s="161">
        <f>ROUND(E250*U250,2)</f>
        <v>0</v>
      </c>
      <c r="W250" s="161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 t="s">
        <v>291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59"/>
      <c r="B251" s="160"/>
      <c r="C251" s="188" t="s">
        <v>335</v>
      </c>
      <c r="D251" s="166"/>
      <c r="E251" s="167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 t="s">
        <v>139</v>
      </c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59"/>
      <c r="B252" s="160"/>
      <c r="C252" s="189" t="s">
        <v>336</v>
      </c>
      <c r="D252" s="166"/>
      <c r="E252" s="167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 t="s">
        <v>139</v>
      </c>
      <c r="AH252" s="152">
        <v>2</v>
      </c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 x14ac:dyDescent="0.2">
      <c r="A253" s="159"/>
      <c r="B253" s="160"/>
      <c r="C253" s="189" t="s">
        <v>337</v>
      </c>
      <c r="D253" s="166"/>
      <c r="E253" s="167">
        <v>14</v>
      </c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 t="s">
        <v>139</v>
      </c>
      <c r="AH253" s="152">
        <v>2</v>
      </c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1" x14ac:dyDescent="0.2">
      <c r="A254" s="159"/>
      <c r="B254" s="160"/>
      <c r="C254" s="189" t="s">
        <v>338</v>
      </c>
      <c r="D254" s="166"/>
      <c r="E254" s="167">
        <v>1.1200000000000001</v>
      </c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 t="s">
        <v>139</v>
      </c>
      <c r="AH254" s="152">
        <v>2</v>
      </c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 x14ac:dyDescent="0.2">
      <c r="A255" s="159"/>
      <c r="B255" s="160"/>
      <c r="C255" s="188" t="s">
        <v>339</v>
      </c>
      <c r="D255" s="166"/>
      <c r="E255" s="167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 t="s">
        <v>139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59"/>
      <c r="B256" s="160"/>
      <c r="C256" s="186" t="s">
        <v>340</v>
      </c>
      <c r="D256" s="162"/>
      <c r="E256" s="163">
        <v>0.378</v>
      </c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 t="s">
        <v>139</v>
      </c>
      <c r="AH256" s="152">
        <v>0</v>
      </c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">
      <c r="A257" s="159"/>
      <c r="B257" s="160"/>
      <c r="C257" s="241"/>
      <c r="D257" s="242"/>
      <c r="E257" s="242"/>
      <c r="F257" s="242"/>
      <c r="G257" s="242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 t="s">
        <v>140</v>
      </c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ht="22.5" outlineLevel="1" x14ac:dyDescent="0.2">
      <c r="A258" s="175">
        <v>54</v>
      </c>
      <c r="B258" s="176" t="s">
        <v>341</v>
      </c>
      <c r="C258" s="185" t="s">
        <v>342</v>
      </c>
      <c r="D258" s="177" t="s">
        <v>143</v>
      </c>
      <c r="E258" s="178">
        <v>15.12</v>
      </c>
      <c r="F258" s="179">
        <v>0</v>
      </c>
      <c r="G258" s="180">
        <f>ROUND(E258*F258,2)</f>
        <v>0</v>
      </c>
      <c r="H258" s="179">
        <v>198</v>
      </c>
      <c r="I258" s="180">
        <f>ROUND(E258*H258,2)</f>
        <v>2993.76</v>
      </c>
      <c r="J258" s="179">
        <v>0</v>
      </c>
      <c r="K258" s="180">
        <f>ROUND(E258*J258,2)</f>
        <v>0</v>
      </c>
      <c r="L258" s="180">
        <v>15</v>
      </c>
      <c r="M258" s="180">
        <f>G258*(1+L258/100)</f>
        <v>0</v>
      </c>
      <c r="N258" s="180">
        <v>1.4800000000000001E-2</v>
      </c>
      <c r="O258" s="180">
        <f>ROUND(E258*N258,2)</f>
        <v>0.22</v>
      </c>
      <c r="P258" s="180">
        <v>0</v>
      </c>
      <c r="Q258" s="180">
        <f>ROUND(E258*P258,2)</f>
        <v>0</v>
      </c>
      <c r="R258" s="180" t="s">
        <v>213</v>
      </c>
      <c r="S258" s="180" t="s">
        <v>135</v>
      </c>
      <c r="T258" s="181" t="s">
        <v>136</v>
      </c>
      <c r="U258" s="161">
        <v>0</v>
      </c>
      <c r="V258" s="161">
        <f>ROUND(E258*U258,2)</f>
        <v>0</v>
      </c>
      <c r="W258" s="161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 t="s">
        <v>214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59"/>
      <c r="B259" s="160"/>
      <c r="C259" s="186" t="s">
        <v>198</v>
      </c>
      <c r="D259" s="162"/>
      <c r="E259" s="163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 t="s">
        <v>139</v>
      </c>
      <c r="AH259" s="152">
        <v>0</v>
      </c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">
      <c r="A260" s="159"/>
      <c r="B260" s="160"/>
      <c r="C260" s="186" t="s">
        <v>248</v>
      </c>
      <c r="D260" s="162"/>
      <c r="E260" s="163">
        <v>14</v>
      </c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 t="s">
        <v>139</v>
      </c>
      <c r="AH260" s="152">
        <v>0</v>
      </c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">
      <c r="A261" s="159"/>
      <c r="B261" s="160"/>
      <c r="C261" s="187" t="s">
        <v>251</v>
      </c>
      <c r="D261" s="164"/>
      <c r="E261" s="165">
        <v>14</v>
      </c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 t="s">
        <v>139</v>
      </c>
      <c r="AH261" s="152">
        <v>1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">
      <c r="A262" s="159"/>
      <c r="B262" s="160"/>
      <c r="C262" s="186" t="s">
        <v>343</v>
      </c>
      <c r="D262" s="162"/>
      <c r="E262" s="163">
        <v>1.1200000000000001</v>
      </c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 t="s">
        <v>139</v>
      </c>
      <c r="AH262" s="152">
        <v>0</v>
      </c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59"/>
      <c r="B263" s="160"/>
      <c r="C263" s="241"/>
      <c r="D263" s="242"/>
      <c r="E263" s="242"/>
      <c r="F263" s="242"/>
      <c r="G263" s="242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 t="s">
        <v>140</v>
      </c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75">
        <v>55</v>
      </c>
      <c r="B264" s="176" t="s">
        <v>344</v>
      </c>
      <c r="C264" s="185" t="s">
        <v>345</v>
      </c>
      <c r="D264" s="177" t="s">
        <v>242</v>
      </c>
      <c r="E264" s="178">
        <v>0.22517000000000001</v>
      </c>
      <c r="F264" s="179">
        <v>0</v>
      </c>
      <c r="G264" s="180">
        <f>ROUND(E264*F264,2)</f>
        <v>0</v>
      </c>
      <c r="H264" s="179">
        <v>0</v>
      </c>
      <c r="I264" s="180">
        <f>ROUND(E264*H264,2)</f>
        <v>0</v>
      </c>
      <c r="J264" s="179">
        <v>1347</v>
      </c>
      <c r="K264" s="180">
        <f>ROUND(E264*J264,2)</f>
        <v>303.3</v>
      </c>
      <c r="L264" s="180">
        <v>15</v>
      </c>
      <c r="M264" s="180">
        <f>G264*(1+L264/100)</f>
        <v>0</v>
      </c>
      <c r="N264" s="180">
        <v>0</v>
      </c>
      <c r="O264" s="180">
        <f>ROUND(E264*N264,2)</f>
        <v>0</v>
      </c>
      <c r="P264" s="180">
        <v>0</v>
      </c>
      <c r="Q264" s="180">
        <f>ROUND(E264*P264,2)</f>
        <v>0</v>
      </c>
      <c r="R264" s="180" t="s">
        <v>332</v>
      </c>
      <c r="S264" s="180" t="s">
        <v>135</v>
      </c>
      <c r="T264" s="181" t="s">
        <v>136</v>
      </c>
      <c r="U264" s="161">
        <v>1.863</v>
      </c>
      <c r="V264" s="161">
        <f>ROUND(E264*U264,2)</f>
        <v>0.42</v>
      </c>
      <c r="W264" s="161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 t="s">
        <v>243</v>
      </c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 x14ac:dyDescent="0.2">
      <c r="A265" s="159"/>
      <c r="B265" s="160"/>
      <c r="C265" s="247" t="s">
        <v>346</v>
      </c>
      <c r="D265" s="248"/>
      <c r="E265" s="248"/>
      <c r="F265" s="248"/>
      <c r="G265" s="248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 t="s">
        <v>187</v>
      </c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 x14ac:dyDescent="0.2">
      <c r="A266" s="159"/>
      <c r="B266" s="160"/>
      <c r="C266" s="241"/>
      <c r="D266" s="242"/>
      <c r="E266" s="242"/>
      <c r="F266" s="242"/>
      <c r="G266" s="242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 t="s">
        <v>140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x14ac:dyDescent="0.2">
      <c r="A267" s="169" t="s">
        <v>130</v>
      </c>
      <c r="B267" s="170" t="s">
        <v>88</v>
      </c>
      <c r="C267" s="184" t="s">
        <v>89</v>
      </c>
      <c r="D267" s="171"/>
      <c r="E267" s="172"/>
      <c r="F267" s="173"/>
      <c r="G267" s="173">
        <f>SUMIF(AG268:AG316,"&lt;&gt;NOR",G268:G316)</f>
        <v>0</v>
      </c>
      <c r="H267" s="173"/>
      <c r="I267" s="173">
        <f>SUM(I268:I316)</f>
        <v>24998.9</v>
      </c>
      <c r="J267" s="173"/>
      <c r="K267" s="173">
        <f>SUM(K268:K316)</f>
        <v>28583.66</v>
      </c>
      <c r="L267" s="173"/>
      <c r="M267" s="173">
        <f>SUM(M268:M316)</f>
        <v>0</v>
      </c>
      <c r="N267" s="173"/>
      <c r="O267" s="173">
        <f>SUM(O268:O316)</f>
        <v>0.36</v>
      </c>
      <c r="P267" s="173"/>
      <c r="Q267" s="173">
        <f>SUM(Q268:Q316)</f>
        <v>0.13</v>
      </c>
      <c r="R267" s="173"/>
      <c r="S267" s="173"/>
      <c r="T267" s="174"/>
      <c r="U267" s="168"/>
      <c r="V267" s="168">
        <f>SUM(V268:V316)</f>
        <v>73.64</v>
      </c>
      <c r="W267" s="168"/>
      <c r="AG267" t="s">
        <v>131</v>
      </c>
    </row>
    <row r="268" spans="1:60" ht="22.5" outlineLevel="1" x14ac:dyDescent="0.2">
      <c r="A268" s="175">
        <v>56</v>
      </c>
      <c r="B268" s="176" t="s">
        <v>347</v>
      </c>
      <c r="C268" s="185" t="s">
        <v>348</v>
      </c>
      <c r="D268" s="177" t="s">
        <v>134</v>
      </c>
      <c r="E268" s="178">
        <v>11</v>
      </c>
      <c r="F268" s="179">
        <v>0</v>
      </c>
      <c r="G268" s="180">
        <f>ROUND(E268*F268,2)</f>
        <v>0</v>
      </c>
      <c r="H268" s="179">
        <v>239.12</v>
      </c>
      <c r="I268" s="180">
        <f>ROUND(E268*H268,2)</f>
        <v>2630.32</v>
      </c>
      <c r="J268" s="179">
        <v>309.88</v>
      </c>
      <c r="K268" s="180">
        <f>ROUND(E268*J268,2)</f>
        <v>3408.68</v>
      </c>
      <c r="L268" s="180">
        <v>15</v>
      </c>
      <c r="M268" s="180">
        <f>G268*(1+L268/100)</f>
        <v>0</v>
      </c>
      <c r="N268" s="180">
        <v>3.6700000000000001E-3</v>
      </c>
      <c r="O268" s="180">
        <f>ROUND(E268*N268,2)</f>
        <v>0.04</v>
      </c>
      <c r="P268" s="180">
        <v>0</v>
      </c>
      <c r="Q268" s="180">
        <f>ROUND(E268*P268,2)</f>
        <v>0</v>
      </c>
      <c r="R268" s="180" t="s">
        <v>349</v>
      </c>
      <c r="S268" s="180" t="s">
        <v>135</v>
      </c>
      <c r="T268" s="181" t="s">
        <v>136</v>
      </c>
      <c r="U268" s="161">
        <v>0.78800000000000003</v>
      </c>
      <c r="V268" s="161">
        <f>ROUND(E268*U268,2)</f>
        <v>8.67</v>
      </c>
      <c r="W268" s="161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 t="s">
        <v>176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">
      <c r="A269" s="159"/>
      <c r="B269" s="160"/>
      <c r="C269" s="243" t="s">
        <v>350</v>
      </c>
      <c r="D269" s="244"/>
      <c r="E269" s="244"/>
      <c r="F269" s="244"/>
      <c r="G269" s="244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 t="s">
        <v>164</v>
      </c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59"/>
      <c r="B270" s="160"/>
      <c r="C270" s="186" t="s">
        <v>264</v>
      </c>
      <c r="D270" s="162"/>
      <c r="E270" s="163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 t="s">
        <v>139</v>
      </c>
      <c r="AH270" s="152">
        <v>0</v>
      </c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 x14ac:dyDescent="0.2">
      <c r="A271" s="159"/>
      <c r="B271" s="160"/>
      <c r="C271" s="186" t="s">
        <v>351</v>
      </c>
      <c r="D271" s="162"/>
      <c r="E271" s="163">
        <v>11</v>
      </c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 t="s">
        <v>139</v>
      </c>
      <c r="AH271" s="152">
        <v>0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">
      <c r="A272" s="159"/>
      <c r="B272" s="160"/>
      <c r="C272" s="241"/>
      <c r="D272" s="242"/>
      <c r="E272" s="242"/>
      <c r="F272" s="242"/>
      <c r="G272" s="242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 t="s">
        <v>140</v>
      </c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ht="33.75" outlineLevel="1" x14ac:dyDescent="0.2">
      <c r="A273" s="175">
        <v>57</v>
      </c>
      <c r="B273" s="176" t="s">
        <v>352</v>
      </c>
      <c r="C273" s="185" t="s">
        <v>353</v>
      </c>
      <c r="D273" s="177" t="s">
        <v>134</v>
      </c>
      <c r="E273" s="178">
        <v>32.200000000000003</v>
      </c>
      <c r="F273" s="179">
        <v>0</v>
      </c>
      <c r="G273" s="180">
        <f>ROUND(E273*F273,2)</f>
        <v>0</v>
      </c>
      <c r="H273" s="179">
        <v>214.9</v>
      </c>
      <c r="I273" s="180">
        <f>ROUND(E273*H273,2)</f>
        <v>6919.78</v>
      </c>
      <c r="J273" s="179">
        <v>324.10000000000002</v>
      </c>
      <c r="K273" s="180">
        <f>ROUND(E273*J273,2)</f>
        <v>10436.02</v>
      </c>
      <c r="L273" s="180">
        <v>15</v>
      </c>
      <c r="M273" s="180">
        <f>G273*(1+L273/100)</f>
        <v>0</v>
      </c>
      <c r="N273" s="180">
        <v>3.4099999999999998E-3</v>
      </c>
      <c r="O273" s="180">
        <f>ROUND(E273*N273,2)</f>
        <v>0.11</v>
      </c>
      <c r="P273" s="180">
        <v>0</v>
      </c>
      <c r="Q273" s="180">
        <f>ROUND(E273*P273,2)</f>
        <v>0</v>
      </c>
      <c r="R273" s="180" t="s">
        <v>349</v>
      </c>
      <c r="S273" s="180" t="s">
        <v>135</v>
      </c>
      <c r="T273" s="181" t="s">
        <v>136</v>
      </c>
      <c r="U273" s="161">
        <v>0.84499999999999997</v>
      </c>
      <c r="V273" s="161">
        <f>ROUND(E273*U273,2)</f>
        <v>27.21</v>
      </c>
      <c r="W273" s="161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 t="s">
        <v>176</v>
      </c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">
      <c r="A274" s="159"/>
      <c r="B274" s="160"/>
      <c r="C274" s="186" t="s">
        <v>264</v>
      </c>
      <c r="D274" s="162"/>
      <c r="E274" s="163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52"/>
      <c r="Y274" s="152"/>
      <c r="Z274" s="152"/>
      <c r="AA274" s="152"/>
      <c r="AB274" s="152"/>
      <c r="AC274" s="152"/>
      <c r="AD274" s="152"/>
      <c r="AE274" s="152"/>
      <c r="AF274" s="152"/>
      <c r="AG274" s="152" t="s">
        <v>139</v>
      </c>
      <c r="AH274" s="152">
        <v>0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">
      <c r="A275" s="159"/>
      <c r="B275" s="160"/>
      <c r="C275" s="186" t="s">
        <v>354</v>
      </c>
      <c r="D275" s="162"/>
      <c r="E275" s="163">
        <v>2.6</v>
      </c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 t="s">
        <v>139</v>
      </c>
      <c r="AH275" s="152">
        <v>0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">
      <c r="A276" s="159"/>
      <c r="B276" s="160"/>
      <c r="C276" s="186" t="s">
        <v>355</v>
      </c>
      <c r="D276" s="162"/>
      <c r="E276" s="163">
        <v>1.2</v>
      </c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 t="s">
        <v>139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 x14ac:dyDescent="0.2">
      <c r="A277" s="159"/>
      <c r="B277" s="160"/>
      <c r="C277" s="186" t="s">
        <v>356</v>
      </c>
      <c r="D277" s="162"/>
      <c r="E277" s="163">
        <v>1.7</v>
      </c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52"/>
      <c r="Y277" s="152"/>
      <c r="Z277" s="152"/>
      <c r="AA277" s="152"/>
      <c r="AB277" s="152"/>
      <c r="AC277" s="152"/>
      <c r="AD277" s="152"/>
      <c r="AE277" s="152"/>
      <c r="AF277" s="152"/>
      <c r="AG277" s="152" t="s">
        <v>139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">
      <c r="A278" s="159"/>
      <c r="B278" s="160"/>
      <c r="C278" s="186" t="s">
        <v>357</v>
      </c>
      <c r="D278" s="162"/>
      <c r="E278" s="163">
        <v>4.8</v>
      </c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 t="s">
        <v>139</v>
      </c>
      <c r="AH278" s="152">
        <v>0</v>
      </c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">
      <c r="A279" s="159"/>
      <c r="B279" s="160"/>
      <c r="C279" s="186" t="s">
        <v>358</v>
      </c>
      <c r="D279" s="162"/>
      <c r="E279" s="163">
        <v>0.5</v>
      </c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 t="s">
        <v>139</v>
      </c>
      <c r="AH279" s="152">
        <v>0</v>
      </c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 x14ac:dyDescent="0.2">
      <c r="A280" s="159"/>
      <c r="B280" s="160"/>
      <c r="C280" s="186" t="s">
        <v>359</v>
      </c>
      <c r="D280" s="162"/>
      <c r="E280" s="163">
        <v>1.4</v>
      </c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 t="s">
        <v>139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1" x14ac:dyDescent="0.2">
      <c r="A281" s="159"/>
      <c r="B281" s="160"/>
      <c r="C281" s="186" t="s">
        <v>360</v>
      </c>
      <c r="D281" s="162"/>
      <c r="E281" s="163">
        <v>2.6</v>
      </c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 t="s">
        <v>139</v>
      </c>
      <c r="AH281" s="152">
        <v>0</v>
      </c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1" x14ac:dyDescent="0.2">
      <c r="A282" s="159"/>
      <c r="B282" s="160"/>
      <c r="C282" s="186" t="s">
        <v>361</v>
      </c>
      <c r="D282" s="162"/>
      <c r="E282" s="163">
        <v>2.9</v>
      </c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 t="s">
        <v>139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1" x14ac:dyDescent="0.2">
      <c r="A283" s="159"/>
      <c r="B283" s="160"/>
      <c r="C283" s="186" t="s">
        <v>362</v>
      </c>
      <c r="D283" s="162"/>
      <c r="E283" s="163">
        <v>3.2</v>
      </c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 t="s">
        <v>139</v>
      </c>
      <c r="AH283" s="152">
        <v>0</v>
      </c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59"/>
      <c r="B284" s="160"/>
      <c r="C284" s="186" t="s">
        <v>363</v>
      </c>
      <c r="D284" s="162"/>
      <c r="E284" s="163">
        <v>5.2</v>
      </c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 t="s">
        <v>139</v>
      </c>
      <c r="AH284" s="152">
        <v>0</v>
      </c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1" x14ac:dyDescent="0.2">
      <c r="A285" s="159"/>
      <c r="B285" s="160"/>
      <c r="C285" s="186" t="s">
        <v>364</v>
      </c>
      <c r="D285" s="162"/>
      <c r="E285" s="163">
        <v>1</v>
      </c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 t="s">
        <v>139</v>
      </c>
      <c r="AH285" s="152">
        <v>0</v>
      </c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1" x14ac:dyDescent="0.2">
      <c r="A286" s="159"/>
      <c r="B286" s="160"/>
      <c r="C286" s="186" t="s">
        <v>365</v>
      </c>
      <c r="D286" s="162"/>
      <c r="E286" s="163">
        <v>0.7</v>
      </c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 t="s">
        <v>139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outlineLevel="1" x14ac:dyDescent="0.2">
      <c r="A287" s="159"/>
      <c r="B287" s="160"/>
      <c r="C287" s="186" t="s">
        <v>366</v>
      </c>
      <c r="D287" s="162"/>
      <c r="E287" s="163">
        <v>4.4000000000000004</v>
      </c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52"/>
      <c r="Y287" s="152"/>
      <c r="Z287" s="152"/>
      <c r="AA287" s="152"/>
      <c r="AB287" s="152"/>
      <c r="AC287" s="152"/>
      <c r="AD287" s="152"/>
      <c r="AE287" s="152"/>
      <c r="AF287" s="152"/>
      <c r="AG287" s="152" t="s">
        <v>139</v>
      </c>
      <c r="AH287" s="152">
        <v>0</v>
      </c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 x14ac:dyDescent="0.2">
      <c r="A288" s="159"/>
      <c r="B288" s="160"/>
      <c r="C288" s="241"/>
      <c r="D288" s="242"/>
      <c r="E288" s="242"/>
      <c r="F288" s="242"/>
      <c r="G288" s="242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52"/>
      <c r="Y288" s="152"/>
      <c r="Z288" s="152"/>
      <c r="AA288" s="152"/>
      <c r="AB288" s="152"/>
      <c r="AC288" s="152"/>
      <c r="AD288" s="152"/>
      <c r="AE288" s="152"/>
      <c r="AF288" s="152"/>
      <c r="AG288" s="152" t="s">
        <v>140</v>
      </c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ht="22.5" outlineLevel="1" x14ac:dyDescent="0.2">
      <c r="A289" s="175">
        <v>58</v>
      </c>
      <c r="B289" s="176" t="s">
        <v>367</v>
      </c>
      <c r="C289" s="185" t="s">
        <v>368</v>
      </c>
      <c r="D289" s="177" t="s">
        <v>134</v>
      </c>
      <c r="E289" s="178">
        <v>40</v>
      </c>
      <c r="F289" s="179">
        <v>0</v>
      </c>
      <c r="G289" s="180">
        <f>ROUND(E289*F289,2)</f>
        <v>0</v>
      </c>
      <c r="H289" s="179">
        <v>386.22</v>
      </c>
      <c r="I289" s="180">
        <f>ROUND(E289*H289,2)</f>
        <v>15448.8</v>
      </c>
      <c r="J289" s="179">
        <v>283.77999999999997</v>
      </c>
      <c r="K289" s="180">
        <f>ROUND(E289*J289,2)</f>
        <v>11351.2</v>
      </c>
      <c r="L289" s="180">
        <v>15</v>
      </c>
      <c r="M289" s="180">
        <f>G289*(1+L289/100)</f>
        <v>0</v>
      </c>
      <c r="N289" s="180">
        <v>5.2599999999999999E-3</v>
      </c>
      <c r="O289" s="180">
        <f>ROUND(E289*N289,2)</f>
        <v>0.21</v>
      </c>
      <c r="P289" s="180">
        <v>0</v>
      </c>
      <c r="Q289" s="180">
        <f>ROUND(E289*P289,2)</f>
        <v>0</v>
      </c>
      <c r="R289" s="180" t="s">
        <v>349</v>
      </c>
      <c r="S289" s="180" t="s">
        <v>135</v>
      </c>
      <c r="T289" s="181" t="s">
        <v>136</v>
      </c>
      <c r="U289" s="161">
        <v>0.745</v>
      </c>
      <c r="V289" s="161">
        <f>ROUND(E289*U289,2)</f>
        <v>29.8</v>
      </c>
      <c r="W289" s="161"/>
      <c r="X289" s="152"/>
      <c r="Y289" s="152"/>
      <c r="Z289" s="152"/>
      <c r="AA289" s="152"/>
      <c r="AB289" s="152"/>
      <c r="AC289" s="152"/>
      <c r="AD289" s="152"/>
      <c r="AE289" s="152"/>
      <c r="AF289" s="152"/>
      <c r="AG289" s="152" t="s">
        <v>176</v>
      </c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1" x14ac:dyDescent="0.2">
      <c r="A290" s="159"/>
      <c r="B290" s="160"/>
      <c r="C290" s="247" t="s">
        <v>369</v>
      </c>
      <c r="D290" s="248"/>
      <c r="E290" s="248"/>
      <c r="F290" s="248"/>
      <c r="G290" s="248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52"/>
      <c r="Y290" s="152"/>
      <c r="Z290" s="152"/>
      <c r="AA290" s="152"/>
      <c r="AB290" s="152"/>
      <c r="AC290" s="152"/>
      <c r="AD290" s="152"/>
      <c r="AE290" s="152"/>
      <c r="AF290" s="152"/>
      <c r="AG290" s="152" t="s">
        <v>187</v>
      </c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">
      <c r="A291" s="159"/>
      <c r="B291" s="160"/>
      <c r="C291" s="186" t="s">
        <v>264</v>
      </c>
      <c r="D291" s="162"/>
      <c r="E291" s="163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52"/>
      <c r="Y291" s="152"/>
      <c r="Z291" s="152"/>
      <c r="AA291" s="152"/>
      <c r="AB291" s="152"/>
      <c r="AC291" s="152"/>
      <c r="AD291" s="152"/>
      <c r="AE291" s="152"/>
      <c r="AF291" s="152"/>
      <c r="AG291" s="152" t="s">
        <v>139</v>
      </c>
      <c r="AH291" s="152">
        <v>0</v>
      </c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1" x14ac:dyDescent="0.2">
      <c r="A292" s="159"/>
      <c r="B292" s="160"/>
      <c r="C292" s="186" t="s">
        <v>370</v>
      </c>
      <c r="D292" s="162"/>
      <c r="E292" s="163">
        <v>40</v>
      </c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 t="s">
        <v>139</v>
      </c>
      <c r="AH292" s="152">
        <v>0</v>
      </c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1" x14ac:dyDescent="0.2">
      <c r="A293" s="159"/>
      <c r="B293" s="160"/>
      <c r="C293" s="241"/>
      <c r="D293" s="242"/>
      <c r="E293" s="242"/>
      <c r="F293" s="242"/>
      <c r="G293" s="242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52"/>
      <c r="Y293" s="152"/>
      <c r="Z293" s="152"/>
      <c r="AA293" s="152"/>
      <c r="AB293" s="152"/>
      <c r="AC293" s="152"/>
      <c r="AD293" s="152"/>
      <c r="AE293" s="152"/>
      <c r="AF293" s="152"/>
      <c r="AG293" s="152" t="s">
        <v>140</v>
      </c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outlineLevel="1" x14ac:dyDescent="0.2">
      <c r="A294" s="175">
        <v>59</v>
      </c>
      <c r="B294" s="176" t="s">
        <v>371</v>
      </c>
      <c r="C294" s="185" t="s">
        <v>372</v>
      </c>
      <c r="D294" s="177" t="s">
        <v>134</v>
      </c>
      <c r="E294" s="178">
        <v>32.200000000000003</v>
      </c>
      <c r="F294" s="179">
        <v>0</v>
      </c>
      <c r="G294" s="180">
        <f>ROUND(E294*F294,2)</f>
        <v>0</v>
      </c>
      <c r="H294" s="179">
        <v>0</v>
      </c>
      <c r="I294" s="180">
        <f>ROUND(E294*H294,2)</f>
        <v>0</v>
      </c>
      <c r="J294" s="179">
        <v>38</v>
      </c>
      <c r="K294" s="180">
        <f>ROUND(E294*J294,2)</f>
        <v>1223.5999999999999</v>
      </c>
      <c r="L294" s="180">
        <v>15</v>
      </c>
      <c r="M294" s="180">
        <f>G294*(1+L294/100)</f>
        <v>0</v>
      </c>
      <c r="N294" s="180">
        <v>0</v>
      </c>
      <c r="O294" s="180">
        <f>ROUND(E294*N294,2)</f>
        <v>0</v>
      </c>
      <c r="P294" s="180">
        <v>1.3500000000000001E-3</v>
      </c>
      <c r="Q294" s="180">
        <f>ROUND(E294*P294,2)</f>
        <v>0.04</v>
      </c>
      <c r="R294" s="180" t="s">
        <v>349</v>
      </c>
      <c r="S294" s="180" t="s">
        <v>135</v>
      </c>
      <c r="T294" s="181" t="s">
        <v>136</v>
      </c>
      <c r="U294" s="161">
        <v>0.08</v>
      </c>
      <c r="V294" s="161">
        <f>ROUND(E294*U294,2)</f>
        <v>2.58</v>
      </c>
      <c r="W294" s="161"/>
      <c r="X294" s="152"/>
      <c r="Y294" s="152"/>
      <c r="Z294" s="152"/>
      <c r="AA294" s="152"/>
      <c r="AB294" s="152"/>
      <c r="AC294" s="152"/>
      <c r="AD294" s="152"/>
      <c r="AE294" s="152"/>
      <c r="AF294" s="152"/>
      <c r="AG294" s="152" t="s">
        <v>176</v>
      </c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1" x14ac:dyDescent="0.2">
      <c r="A295" s="159"/>
      <c r="B295" s="160"/>
      <c r="C295" s="186" t="s">
        <v>264</v>
      </c>
      <c r="D295" s="162"/>
      <c r="E295" s="163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 t="s">
        <v>139</v>
      </c>
      <c r="AH295" s="152">
        <v>0</v>
      </c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1" x14ac:dyDescent="0.2">
      <c r="A296" s="159"/>
      <c r="B296" s="160"/>
      <c r="C296" s="186" t="s">
        <v>354</v>
      </c>
      <c r="D296" s="162"/>
      <c r="E296" s="163">
        <v>2.6</v>
      </c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52"/>
      <c r="Y296" s="152"/>
      <c r="Z296" s="152"/>
      <c r="AA296" s="152"/>
      <c r="AB296" s="152"/>
      <c r="AC296" s="152"/>
      <c r="AD296" s="152"/>
      <c r="AE296" s="152"/>
      <c r="AF296" s="152"/>
      <c r="AG296" s="152" t="s">
        <v>139</v>
      </c>
      <c r="AH296" s="152">
        <v>0</v>
      </c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outlineLevel="1" x14ac:dyDescent="0.2">
      <c r="A297" s="159"/>
      <c r="B297" s="160"/>
      <c r="C297" s="186" t="s">
        <v>355</v>
      </c>
      <c r="D297" s="162"/>
      <c r="E297" s="163">
        <v>1.2</v>
      </c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 t="s">
        <v>139</v>
      </c>
      <c r="AH297" s="152">
        <v>0</v>
      </c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 x14ac:dyDescent="0.2">
      <c r="A298" s="159"/>
      <c r="B298" s="160"/>
      <c r="C298" s="186" t="s">
        <v>356</v>
      </c>
      <c r="D298" s="162"/>
      <c r="E298" s="163">
        <v>1.7</v>
      </c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52"/>
      <c r="Y298" s="152"/>
      <c r="Z298" s="152"/>
      <c r="AA298" s="152"/>
      <c r="AB298" s="152"/>
      <c r="AC298" s="152"/>
      <c r="AD298" s="152"/>
      <c r="AE298" s="152"/>
      <c r="AF298" s="152"/>
      <c r="AG298" s="152" t="s">
        <v>139</v>
      </c>
      <c r="AH298" s="152">
        <v>0</v>
      </c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outlineLevel="1" x14ac:dyDescent="0.2">
      <c r="A299" s="159"/>
      <c r="B299" s="160"/>
      <c r="C299" s="186" t="s">
        <v>357</v>
      </c>
      <c r="D299" s="162"/>
      <c r="E299" s="163">
        <v>4.8</v>
      </c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 t="s">
        <v>139</v>
      </c>
      <c r="AH299" s="152">
        <v>0</v>
      </c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</row>
    <row r="300" spans="1:60" outlineLevel="1" x14ac:dyDescent="0.2">
      <c r="A300" s="159"/>
      <c r="B300" s="160"/>
      <c r="C300" s="186" t="s">
        <v>358</v>
      </c>
      <c r="D300" s="162"/>
      <c r="E300" s="163">
        <v>0.5</v>
      </c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 t="s">
        <v>139</v>
      </c>
      <c r="AH300" s="152">
        <v>0</v>
      </c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outlineLevel="1" x14ac:dyDescent="0.2">
      <c r="A301" s="159"/>
      <c r="B301" s="160"/>
      <c r="C301" s="186" t="s">
        <v>359</v>
      </c>
      <c r="D301" s="162"/>
      <c r="E301" s="163">
        <v>1.4</v>
      </c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52"/>
      <c r="Y301" s="152"/>
      <c r="Z301" s="152"/>
      <c r="AA301" s="152"/>
      <c r="AB301" s="152"/>
      <c r="AC301" s="152"/>
      <c r="AD301" s="152"/>
      <c r="AE301" s="152"/>
      <c r="AF301" s="152"/>
      <c r="AG301" s="152" t="s">
        <v>139</v>
      </c>
      <c r="AH301" s="152">
        <v>0</v>
      </c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1" x14ac:dyDescent="0.2">
      <c r="A302" s="159"/>
      <c r="B302" s="160"/>
      <c r="C302" s="186" t="s">
        <v>360</v>
      </c>
      <c r="D302" s="162"/>
      <c r="E302" s="163">
        <v>2.6</v>
      </c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 t="s">
        <v>139</v>
      </c>
      <c r="AH302" s="152">
        <v>0</v>
      </c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outlineLevel="1" x14ac:dyDescent="0.2">
      <c r="A303" s="159"/>
      <c r="B303" s="160"/>
      <c r="C303" s="186" t="s">
        <v>361</v>
      </c>
      <c r="D303" s="162"/>
      <c r="E303" s="163">
        <v>2.9</v>
      </c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52"/>
      <c r="Y303" s="152"/>
      <c r="Z303" s="152"/>
      <c r="AA303" s="152"/>
      <c r="AB303" s="152"/>
      <c r="AC303" s="152"/>
      <c r="AD303" s="152"/>
      <c r="AE303" s="152"/>
      <c r="AF303" s="152"/>
      <c r="AG303" s="152" t="s">
        <v>139</v>
      </c>
      <c r="AH303" s="152">
        <v>0</v>
      </c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1" x14ac:dyDescent="0.2">
      <c r="A304" s="159"/>
      <c r="B304" s="160"/>
      <c r="C304" s="186" t="s">
        <v>362</v>
      </c>
      <c r="D304" s="162"/>
      <c r="E304" s="163">
        <v>3.2</v>
      </c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52"/>
      <c r="Y304" s="152"/>
      <c r="Z304" s="152"/>
      <c r="AA304" s="152"/>
      <c r="AB304" s="152"/>
      <c r="AC304" s="152"/>
      <c r="AD304" s="152"/>
      <c r="AE304" s="152"/>
      <c r="AF304" s="152"/>
      <c r="AG304" s="152" t="s">
        <v>139</v>
      </c>
      <c r="AH304" s="152">
        <v>0</v>
      </c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1" x14ac:dyDescent="0.2">
      <c r="A305" s="159"/>
      <c r="B305" s="160"/>
      <c r="C305" s="186" t="s">
        <v>363</v>
      </c>
      <c r="D305" s="162"/>
      <c r="E305" s="163">
        <v>5.2</v>
      </c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52"/>
      <c r="Y305" s="152"/>
      <c r="Z305" s="152"/>
      <c r="AA305" s="152"/>
      <c r="AB305" s="152"/>
      <c r="AC305" s="152"/>
      <c r="AD305" s="152"/>
      <c r="AE305" s="152"/>
      <c r="AF305" s="152"/>
      <c r="AG305" s="152" t="s">
        <v>139</v>
      </c>
      <c r="AH305" s="152">
        <v>0</v>
      </c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">
      <c r="A306" s="159"/>
      <c r="B306" s="160"/>
      <c r="C306" s="186" t="s">
        <v>364</v>
      </c>
      <c r="D306" s="162"/>
      <c r="E306" s="163">
        <v>1</v>
      </c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52"/>
      <c r="Y306" s="152"/>
      <c r="Z306" s="152"/>
      <c r="AA306" s="152"/>
      <c r="AB306" s="152"/>
      <c r="AC306" s="152"/>
      <c r="AD306" s="152"/>
      <c r="AE306" s="152"/>
      <c r="AF306" s="152"/>
      <c r="AG306" s="152" t="s">
        <v>139</v>
      </c>
      <c r="AH306" s="152">
        <v>0</v>
      </c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59"/>
      <c r="B307" s="160"/>
      <c r="C307" s="186" t="s">
        <v>365</v>
      </c>
      <c r="D307" s="162"/>
      <c r="E307" s="163">
        <v>0.7</v>
      </c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52"/>
      <c r="Y307" s="152"/>
      <c r="Z307" s="152"/>
      <c r="AA307" s="152"/>
      <c r="AB307" s="152"/>
      <c r="AC307" s="152"/>
      <c r="AD307" s="152"/>
      <c r="AE307" s="152"/>
      <c r="AF307" s="152"/>
      <c r="AG307" s="152" t="s">
        <v>139</v>
      </c>
      <c r="AH307" s="152">
        <v>0</v>
      </c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1" x14ac:dyDescent="0.2">
      <c r="A308" s="159"/>
      <c r="B308" s="160"/>
      <c r="C308" s="186" t="s">
        <v>366</v>
      </c>
      <c r="D308" s="162"/>
      <c r="E308" s="163">
        <v>4.4000000000000004</v>
      </c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52"/>
      <c r="Y308" s="152"/>
      <c r="Z308" s="152"/>
      <c r="AA308" s="152"/>
      <c r="AB308" s="152"/>
      <c r="AC308" s="152"/>
      <c r="AD308" s="152"/>
      <c r="AE308" s="152"/>
      <c r="AF308" s="152"/>
      <c r="AG308" s="152" t="s">
        <v>139</v>
      </c>
      <c r="AH308" s="152">
        <v>0</v>
      </c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1" x14ac:dyDescent="0.2">
      <c r="A309" s="159"/>
      <c r="B309" s="160"/>
      <c r="C309" s="241"/>
      <c r="D309" s="242"/>
      <c r="E309" s="242"/>
      <c r="F309" s="242"/>
      <c r="G309" s="242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52"/>
      <c r="Y309" s="152"/>
      <c r="Z309" s="152"/>
      <c r="AA309" s="152"/>
      <c r="AB309" s="152"/>
      <c r="AC309" s="152"/>
      <c r="AD309" s="152"/>
      <c r="AE309" s="152"/>
      <c r="AF309" s="152"/>
      <c r="AG309" s="152" t="s">
        <v>140</v>
      </c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1" x14ac:dyDescent="0.2">
      <c r="A310" s="175">
        <v>60</v>
      </c>
      <c r="B310" s="176" t="s">
        <v>373</v>
      </c>
      <c r="C310" s="185" t="s">
        <v>374</v>
      </c>
      <c r="D310" s="177" t="s">
        <v>134</v>
      </c>
      <c r="E310" s="178">
        <v>40</v>
      </c>
      <c r="F310" s="179">
        <v>0</v>
      </c>
      <c r="G310" s="180">
        <f>ROUND(E310*F310,2)</f>
        <v>0</v>
      </c>
      <c r="H310" s="179">
        <v>0</v>
      </c>
      <c r="I310" s="180">
        <f>ROUND(E310*H310,2)</f>
        <v>0</v>
      </c>
      <c r="J310" s="179">
        <v>39.6</v>
      </c>
      <c r="K310" s="180">
        <f>ROUND(E310*J310,2)</f>
        <v>1584</v>
      </c>
      <c r="L310" s="180">
        <v>15</v>
      </c>
      <c r="M310" s="180">
        <f>G310*(1+L310/100)</f>
        <v>0</v>
      </c>
      <c r="N310" s="180">
        <v>0</v>
      </c>
      <c r="O310" s="180">
        <f>ROUND(E310*N310,2)</f>
        <v>0</v>
      </c>
      <c r="P310" s="180">
        <v>2.3E-3</v>
      </c>
      <c r="Q310" s="180">
        <f>ROUND(E310*P310,2)</f>
        <v>0.09</v>
      </c>
      <c r="R310" s="180" t="s">
        <v>349</v>
      </c>
      <c r="S310" s="180" t="s">
        <v>135</v>
      </c>
      <c r="T310" s="181" t="s">
        <v>136</v>
      </c>
      <c r="U310" s="161">
        <v>0.09</v>
      </c>
      <c r="V310" s="161">
        <f>ROUND(E310*U310,2)</f>
        <v>3.6</v>
      </c>
      <c r="W310" s="161"/>
      <c r="X310" s="152"/>
      <c r="Y310" s="152"/>
      <c r="Z310" s="152"/>
      <c r="AA310" s="152"/>
      <c r="AB310" s="152"/>
      <c r="AC310" s="152"/>
      <c r="AD310" s="152"/>
      <c r="AE310" s="152"/>
      <c r="AF310" s="152"/>
      <c r="AG310" s="152" t="s">
        <v>176</v>
      </c>
      <c r="AH310" s="152"/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1" x14ac:dyDescent="0.2">
      <c r="A311" s="159"/>
      <c r="B311" s="160"/>
      <c r="C311" s="186" t="s">
        <v>264</v>
      </c>
      <c r="D311" s="162"/>
      <c r="E311" s="163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52"/>
      <c r="Y311" s="152"/>
      <c r="Z311" s="152"/>
      <c r="AA311" s="152"/>
      <c r="AB311" s="152"/>
      <c r="AC311" s="152"/>
      <c r="AD311" s="152"/>
      <c r="AE311" s="152"/>
      <c r="AF311" s="152"/>
      <c r="AG311" s="152" t="s">
        <v>139</v>
      </c>
      <c r="AH311" s="152">
        <v>0</v>
      </c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1" x14ac:dyDescent="0.2">
      <c r="A312" s="159"/>
      <c r="B312" s="160"/>
      <c r="C312" s="186" t="s">
        <v>370</v>
      </c>
      <c r="D312" s="162"/>
      <c r="E312" s="163">
        <v>40</v>
      </c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52"/>
      <c r="Y312" s="152"/>
      <c r="Z312" s="152"/>
      <c r="AA312" s="152"/>
      <c r="AB312" s="152"/>
      <c r="AC312" s="152"/>
      <c r="AD312" s="152"/>
      <c r="AE312" s="152"/>
      <c r="AF312" s="152"/>
      <c r="AG312" s="152" t="s">
        <v>139</v>
      </c>
      <c r="AH312" s="152">
        <v>0</v>
      </c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59"/>
      <c r="B313" s="160"/>
      <c r="C313" s="241"/>
      <c r="D313" s="242"/>
      <c r="E313" s="242"/>
      <c r="F313" s="242"/>
      <c r="G313" s="242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52"/>
      <c r="Y313" s="152"/>
      <c r="Z313" s="152"/>
      <c r="AA313" s="152"/>
      <c r="AB313" s="152"/>
      <c r="AC313" s="152"/>
      <c r="AD313" s="152"/>
      <c r="AE313" s="152"/>
      <c r="AF313" s="152"/>
      <c r="AG313" s="152" t="s">
        <v>140</v>
      </c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outlineLevel="1" x14ac:dyDescent="0.2">
      <c r="A314" s="175">
        <v>61</v>
      </c>
      <c r="B314" s="176" t="s">
        <v>375</v>
      </c>
      <c r="C314" s="185" t="s">
        <v>376</v>
      </c>
      <c r="D314" s="177" t="s">
        <v>242</v>
      </c>
      <c r="E314" s="178">
        <v>0.36057</v>
      </c>
      <c r="F314" s="179">
        <v>0</v>
      </c>
      <c r="G314" s="180">
        <f>ROUND(E314*F314,2)</f>
        <v>0</v>
      </c>
      <c r="H314" s="179">
        <v>0</v>
      </c>
      <c r="I314" s="180">
        <f>ROUND(E314*H314,2)</f>
        <v>0</v>
      </c>
      <c r="J314" s="179">
        <v>1609</v>
      </c>
      <c r="K314" s="180">
        <f>ROUND(E314*J314,2)</f>
        <v>580.16</v>
      </c>
      <c r="L314" s="180">
        <v>15</v>
      </c>
      <c r="M314" s="180">
        <f>G314*(1+L314/100)</f>
        <v>0</v>
      </c>
      <c r="N314" s="180">
        <v>0</v>
      </c>
      <c r="O314" s="180">
        <f>ROUND(E314*N314,2)</f>
        <v>0</v>
      </c>
      <c r="P314" s="180">
        <v>0</v>
      </c>
      <c r="Q314" s="180">
        <f>ROUND(E314*P314,2)</f>
        <v>0</v>
      </c>
      <c r="R314" s="180" t="s">
        <v>349</v>
      </c>
      <c r="S314" s="180" t="s">
        <v>135</v>
      </c>
      <c r="T314" s="181" t="s">
        <v>136</v>
      </c>
      <c r="U314" s="161">
        <v>4.9470000000000001</v>
      </c>
      <c r="V314" s="161">
        <f>ROUND(E314*U314,2)</f>
        <v>1.78</v>
      </c>
      <c r="W314" s="161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 t="s">
        <v>243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</row>
    <row r="315" spans="1:60" outlineLevel="1" x14ac:dyDescent="0.2">
      <c r="A315" s="159"/>
      <c r="B315" s="160"/>
      <c r="C315" s="247" t="s">
        <v>346</v>
      </c>
      <c r="D315" s="248"/>
      <c r="E315" s="248"/>
      <c r="F315" s="248"/>
      <c r="G315" s="248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 t="s">
        <v>187</v>
      </c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outlineLevel="1" x14ac:dyDescent="0.2">
      <c r="A316" s="159"/>
      <c r="B316" s="160"/>
      <c r="C316" s="241"/>
      <c r="D316" s="242"/>
      <c r="E316" s="242"/>
      <c r="F316" s="242"/>
      <c r="G316" s="242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 t="s">
        <v>140</v>
      </c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x14ac:dyDescent="0.2">
      <c r="A317" s="169" t="s">
        <v>130</v>
      </c>
      <c r="B317" s="170" t="s">
        <v>90</v>
      </c>
      <c r="C317" s="184" t="s">
        <v>91</v>
      </c>
      <c r="D317" s="171"/>
      <c r="E317" s="172"/>
      <c r="F317" s="173"/>
      <c r="G317" s="173">
        <f>SUMIF(AG318:AG584,"&lt;&gt;NOR",G318:G584)</f>
        <v>0</v>
      </c>
      <c r="H317" s="173"/>
      <c r="I317" s="173">
        <f>SUM(I318:I584)</f>
        <v>75979.710000000006</v>
      </c>
      <c r="J317" s="173"/>
      <c r="K317" s="173">
        <f>SUM(K318:K584)</f>
        <v>6424702.0499999998</v>
      </c>
      <c r="L317" s="173"/>
      <c r="M317" s="173">
        <f>SUM(M318:M584)</f>
        <v>0</v>
      </c>
      <c r="N317" s="173"/>
      <c r="O317" s="173">
        <f>SUM(O318:O584)</f>
        <v>11.799999999999999</v>
      </c>
      <c r="P317" s="173"/>
      <c r="Q317" s="173">
        <f>SUM(Q318:Q584)</f>
        <v>0</v>
      </c>
      <c r="R317" s="173"/>
      <c r="S317" s="173"/>
      <c r="T317" s="174"/>
      <c r="U317" s="168"/>
      <c r="V317" s="168">
        <f>SUM(V318:V584)</f>
        <v>136.54</v>
      </c>
      <c r="W317" s="168"/>
      <c r="AG317" t="s">
        <v>131</v>
      </c>
    </row>
    <row r="318" spans="1:60" ht="22.5" outlineLevel="1" x14ac:dyDescent="0.2">
      <c r="A318" s="175">
        <v>62</v>
      </c>
      <c r="B318" s="176" t="s">
        <v>377</v>
      </c>
      <c r="C318" s="185" t="s">
        <v>378</v>
      </c>
      <c r="D318" s="177" t="s">
        <v>134</v>
      </c>
      <c r="E318" s="178">
        <v>203.1</v>
      </c>
      <c r="F318" s="179">
        <v>0</v>
      </c>
      <c r="G318" s="180">
        <f>ROUND(E318*F318,2)</f>
        <v>0</v>
      </c>
      <c r="H318" s="179">
        <v>374.1</v>
      </c>
      <c r="I318" s="180">
        <f>ROUND(E318*H318,2)</f>
        <v>75979.710000000006</v>
      </c>
      <c r="J318" s="179">
        <v>187.9</v>
      </c>
      <c r="K318" s="180">
        <f>ROUND(E318*J318,2)</f>
        <v>38162.49</v>
      </c>
      <c r="L318" s="180">
        <v>15</v>
      </c>
      <c r="M318" s="180">
        <f>G318*(1+L318/100)</f>
        <v>0</v>
      </c>
      <c r="N318" s="180">
        <v>1.4069999999999999E-2</v>
      </c>
      <c r="O318" s="180">
        <f>ROUND(E318*N318,2)</f>
        <v>2.86</v>
      </c>
      <c r="P318" s="180">
        <v>0</v>
      </c>
      <c r="Q318" s="180">
        <f>ROUND(E318*P318,2)</f>
        <v>0</v>
      </c>
      <c r="R318" s="180" t="s">
        <v>379</v>
      </c>
      <c r="S318" s="180" t="s">
        <v>135</v>
      </c>
      <c r="T318" s="181" t="s">
        <v>136</v>
      </c>
      <c r="U318" s="161">
        <v>0.53</v>
      </c>
      <c r="V318" s="161">
        <f>ROUND(E318*U318,2)</f>
        <v>107.64</v>
      </c>
      <c r="W318" s="161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 t="s">
        <v>176</v>
      </c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1" x14ac:dyDescent="0.2">
      <c r="A319" s="159"/>
      <c r="B319" s="160"/>
      <c r="C319" s="247" t="s">
        <v>380</v>
      </c>
      <c r="D319" s="248"/>
      <c r="E319" s="248"/>
      <c r="F319" s="248"/>
      <c r="G319" s="248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52"/>
      <c r="Y319" s="152"/>
      <c r="Z319" s="152"/>
      <c r="AA319" s="152"/>
      <c r="AB319" s="152"/>
      <c r="AC319" s="152"/>
      <c r="AD319" s="152"/>
      <c r="AE319" s="152"/>
      <c r="AF319" s="152"/>
      <c r="AG319" s="152" t="s">
        <v>187</v>
      </c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outlineLevel="1" x14ac:dyDescent="0.2">
      <c r="A320" s="159"/>
      <c r="B320" s="160"/>
      <c r="C320" s="186" t="s">
        <v>381</v>
      </c>
      <c r="D320" s="162"/>
      <c r="E320" s="163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52"/>
      <c r="Y320" s="152"/>
      <c r="Z320" s="152"/>
      <c r="AA320" s="152"/>
      <c r="AB320" s="152"/>
      <c r="AC320" s="152"/>
      <c r="AD320" s="152"/>
      <c r="AE320" s="152"/>
      <c r="AF320" s="152"/>
      <c r="AG320" s="152" t="s">
        <v>139</v>
      </c>
      <c r="AH320" s="152">
        <v>0</v>
      </c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1" x14ac:dyDescent="0.2">
      <c r="A321" s="159"/>
      <c r="B321" s="160"/>
      <c r="C321" s="186" t="s">
        <v>382</v>
      </c>
      <c r="D321" s="162"/>
      <c r="E321" s="163">
        <v>1.25</v>
      </c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 t="s">
        <v>139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outlineLevel="1" x14ac:dyDescent="0.2">
      <c r="A322" s="159"/>
      <c r="B322" s="160"/>
      <c r="C322" s="186" t="s">
        <v>383</v>
      </c>
      <c r="D322" s="162"/>
      <c r="E322" s="163">
        <v>2</v>
      </c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52"/>
      <c r="Y322" s="152"/>
      <c r="Z322" s="152"/>
      <c r="AA322" s="152"/>
      <c r="AB322" s="152"/>
      <c r="AC322" s="152"/>
      <c r="AD322" s="152"/>
      <c r="AE322" s="152"/>
      <c r="AF322" s="152"/>
      <c r="AG322" s="152" t="s">
        <v>139</v>
      </c>
      <c r="AH322" s="152">
        <v>0</v>
      </c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outlineLevel="1" x14ac:dyDescent="0.2">
      <c r="A323" s="159"/>
      <c r="B323" s="160"/>
      <c r="C323" s="186" t="s">
        <v>384</v>
      </c>
      <c r="D323" s="162"/>
      <c r="E323" s="163">
        <v>9</v>
      </c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52"/>
      <c r="Y323" s="152"/>
      <c r="Z323" s="152"/>
      <c r="AA323" s="152"/>
      <c r="AB323" s="152"/>
      <c r="AC323" s="152"/>
      <c r="AD323" s="152"/>
      <c r="AE323" s="152"/>
      <c r="AF323" s="152"/>
      <c r="AG323" s="152" t="s">
        <v>139</v>
      </c>
      <c r="AH323" s="152">
        <v>0</v>
      </c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outlineLevel="1" x14ac:dyDescent="0.2">
      <c r="A324" s="159"/>
      <c r="B324" s="160"/>
      <c r="C324" s="186" t="s">
        <v>385</v>
      </c>
      <c r="D324" s="162"/>
      <c r="E324" s="163">
        <v>1.8</v>
      </c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52"/>
      <c r="Y324" s="152"/>
      <c r="Z324" s="152"/>
      <c r="AA324" s="152"/>
      <c r="AB324" s="152"/>
      <c r="AC324" s="152"/>
      <c r="AD324" s="152"/>
      <c r="AE324" s="152"/>
      <c r="AF324" s="152"/>
      <c r="AG324" s="152" t="s">
        <v>139</v>
      </c>
      <c r="AH324" s="152">
        <v>0</v>
      </c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1" x14ac:dyDescent="0.2">
      <c r="A325" s="159"/>
      <c r="B325" s="160"/>
      <c r="C325" s="186" t="s">
        <v>386</v>
      </c>
      <c r="D325" s="162"/>
      <c r="E325" s="163">
        <v>10</v>
      </c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52"/>
      <c r="Y325" s="152"/>
      <c r="Z325" s="152"/>
      <c r="AA325" s="152"/>
      <c r="AB325" s="152"/>
      <c r="AC325" s="152"/>
      <c r="AD325" s="152"/>
      <c r="AE325" s="152"/>
      <c r="AF325" s="152"/>
      <c r="AG325" s="152" t="s">
        <v>139</v>
      </c>
      <c r="AH325" s="152">
        <v>0</v>
      </c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outlineLevel="1" x14ac:dyDescent="0.2">
      <c r="A326" s="159"/>
      <c r="B326" s="160"/>
      <c r="C326" s="186" t="s">
        <v>387</v>
      </c>
      <c r="D326" s="162"/>
      <c r="E326" s="163">
        <v>2</v>
      </c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52"/>
      <c r="Y326" s="152"/>
      <c r="Z326" s="152"/>
      <c r="AA326" s="152"/>
      <c r="AB326" s="152"/>
      <c r="AC326" s="152"/>
      <c r="AD326" s="152"/>
      <c r="AE326" s="152"/>
      <c r="AF326" s="152"/>
      <c r="AG326" s="152" t="s">
        <v>139</v>
      </c>
      <c r="AH326" s="152">
        <v>0</v>
      </c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1" x14ac:dyDescent="0.2">
      <c r="A327" s="159"/>
      <c r="B327" s="160"/>
      <c r="C327" s="186" t="s">
        <v>388</v>
      </c>
      <c r="D327" s="162"/>
      <c r="E327" s="163">
        <v>2.4</v>
      </c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52"/>
      <c r="Y327" s="152"/>
      <c r="Z327" s="152"/>
      <c r="AA327" s="152"/>
      <c r="AB327" s="152"/>
      <c r="AC327" s="152"/>
      <c r="AD327" s="152"/>
      <c r="AE327" s="152"/>
      <c r="AF327" s="152"/>
      <c r="AG327" s="152" t="s">
        <v>139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outlineLevel="1" x14ac:dyDescent="0.2">
      <c r="A328" s="159"/>
      <c r="B328" s="160"/>
      <c r="C328" s="186" t="s">
        <v>389</v>
      </c>
      <c r="D328" s="162"/>
      <c r="E328" s="163">
        <v>1</v>
      </c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52"/>
      <c r="Y328" s="152"/>
      <c r="Z328" s="152"/>
      <c r="AA328" s="152"/>
      <c r="AB328" s="152"/>
      <c r="AC328" s="152"/>
      <c r="AD328" s="152"/>
      <c r="AE328" s="152"/>
      <c r="AF328" s="152"/>
      <c r="AG328" s="152" t="s">
        <v>139</v>
      </c>
      <c r="AH328" s="152">
        <v>0</v>
      </c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outlineLevel="1" x14ac:dyDescent="0.2">
      <c r="A329" s="159"/>
      <c r="B329" s="160"/>
      <c r="C329" s="186" t="s">
        <v>390</v>
      </c>
      <c r="D329" s="162"/>
      <c r="E329" s="163">
        <v>3.4</v>
      </c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52"/>
      <c r="Y329" s="152"/>
      <c r="Z329" s="152"/>
      <c r="AA329" s="152"/>
      <c r="AB329" s="152"/>
      <c r="AC329" s="152"/>
      <c r="AD329" s="152"/>
      <c r="AE329" s="152"/>
      <c r="AF329" s="152"/>
      <c r="AG329" s="152" t="s">
        <v>139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1" x14ac:dyDescent="0.2">
      <c r="A330" s="159"/>
      <c r="B330" s="160"/>
      <c r="C330" s="186" t="s">
        <v>391</v>
      </c>
      <c r="D330" s="162"/>
      <c r="E330" s="163">
        <v>1.6</v>
      </c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 t="s">
        <v>139</v>
      </c>
      <c r="AH330" s="152">
        <v>0</v>
      </c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outlineLevel="1" x14ac:dyDescent="0.2">
      <c r="A331" s="159"/>
      <c r="B331" s="160"/>
      <c r="C331" s="186" t="s">
        <v>392</v>
      </c>
      <c r="D331" s="162"/>
      <c r="E331" s="163">
        <v>2.4</v>
      </c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52"/>
      <c r="Y331" s="152"/>
      <c r="Z331" s="152"/>
      <c r="AA331" s="152"/>
      <c r="AB331" s="152"/>
      <c r="AC331" s="152"/>
      <c r="AD331" s="152"/>
      <c r="AE331" s="152"/>
      <c r="AF331" s="152"/>
      <c r="AG331" s="152" t="s">
        <v>139</v>
      </c>
      <c r="AH331" s="152">
        <v>0</v>
      </c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outlineLevel="1" x14ac:dyDescent="0.2">
      <c r="A332" s="159"/>
      <c r="B332" s="160"/>
      <c r="C332" s="186" t="s">
        <v>393</v>
      </c>
      <c r="D332" s="162"/>
      <c r="E332" s="163">
        <v>7</v>
      </c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 t="s">
        <v>139</v>
      </c>
      <c r="AH332" s="152">
        <v>0</v>
      </c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1" x14ac:dyDescent="0.2">
      <c r="A333" s="159"/>
      <c r="B333" s="160"/>
      <c r="C333" s="186" t="s">
        <v>394</v>
      </c>
      <c r="D333" s="162"/>
      <c r="E333" s="163">
        <v>0.75</v>
      </c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 t="s">
        <v>139</v>
      </c>
      <c r="AH333" s="152">
        <v>0</v>
      </c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outlineLevel="1" x14ac:dyDescent="0.2">
      <c r="A334" s="159"/>
      <c r="B334" s="160"/>
      <c r="C334" s="186" t="s">
        <v>395</v>
      </c>
      <c r="D334" s="162"/>
      <c r="E334" s="163">
        <v>1.5</v>
      </c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 t="s">
        <v>139</v>
      </c>
      <c r="AH334" s="152">
        <v>0</v>
      </c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</row>
    <row r="335" spans="1:60" outlineLevel="1" x14ac:dyDescent="0.2">
      <c r="A335" s="159"/>
      <c r="B335" s="160"/>
      <c r="C335" s="186" t="s">
        <v>396</v>
      </c>
      <c r="D335" s="162"/>
      <c r="E335" s="163">
        <v>2.5</v>
      </c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 t="s">
        <v>139</v>
      </c>
      <c r="AH335" s="152">
        <v>0</v>
      </c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</row>
    <row r="336" spans="1:60" outlineLevel="1" x14ac:dyDescent="0.2">
      <c r="A336" s="159"/>
      <c r="B336" s="160"/>
      <c r="C336" s="186" t="s">
        <v>397</v>
      </c>
      <c r="D336" s="162"/>
      <c r="E336" s="163">
        <v>2</v>
      </c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 t="s">
        <v>139</v>
      </c>
      <c r="AH336" s="152">
        <v>0</v>
      </c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1" x14ac:dyDescent="0.2">
      <c r="A337" s="159"/>
      <c r="B337" s="160"/>
      <c r="C337" s="186" t="s">
        <v>398</v>
      </c>
      <c r="D337" s="162"/>
      <c r="E337" s="163">
        <v>5.2</v>
      </c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 t="s">
        <v>139</v>
      </c>
      <c r="AH337" s="152">
        <v>0</v>
      </c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1" x14ac:dyDescent="0.2">
      <c r="A338" s="159"/>
      <c r="B338" s="160"/>
      <c r="C338" s="186" t="s">
        <v>399</v>
      </c>
      <c r="D338" s="162"/>
      <c r="E338" s="163">
        <v>5</v>
      </c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 t="s">
        <v>139</v>
      </c>
      <c r="AH338" s="152">
        <v>0</v>
      </c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1" x14ac:dyDescent="0.2">
      <c r="A339" s="159"/>
      <c r="B339" s="160"/>
      <c r="C339" s="186" t="s">
        <v>400</v>
      </c>
      <c r="D339" s="162"/>
      <c r="E339" s="163">
        <v>0.8</v>
      </c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 t="s">
        <v>139</v>
      </c>
      <c r="AH339" s="152">
        <v>0</v>
      </c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1" x14ac:dyDescent="0.2">
      <c r="A340" s="159"/>
      <c r="B340" s="160"/>
      <c r="C340" s="186" t="s">
        <v>401</v>
      </c>
      <c r="D340" s="162"/>
      <c r="E340" s="163">
        <v>1.6</v>
      </c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 t="s">
        <v>139</v>
      </c>
      <c r="AH340" s="152">
        <v>0</v>
      </c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outlineLevel="1" x14ac:dyDescent="0.2">
      <c r="A341" s="159"/>
      <c r="B341" s="160"/>
      <c r="C341" s="186" t="s">
        <v>402</v>
      </c>
      <c r="D341" s="162"/>
      <c r="E341" s="163">
        <v>36.4</v>
      </c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 t="s">
        <v>139</v>
      </c>
      <c r="AH341" s="152">
        <v>0</v>
      </c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outlineLevel="1" x14ac:dyDescent="0.2">
      <c r="A342" s="159"/>
      <c r="B342" s="160"/>
      <c r="C342" s="186" t="s">
        <v>403</v>
      </c>
      <c r="D342" s="162"/>
      <c r="E342" s="163">
        <v>18</v>
      </c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 t="s">
        <v>139</v>
      </c>
      <c r="AH342" s="152">
        <v>0</v>
      </c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1" x14ac:dyDescent="0.2">
      <c r="A343" s="159"/>
      <c r="B343" s="160"/>
      <c r="C343" s="186" t="s">
        <v>404</v>
      </c>
      <c r="D343" s="162"/>
      <c r="E343" s="163">
        <v>20</v>
      </c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52"/>
      <c r="Y343" s="152"/>
      <c r="Z343" s="152"/>
      <c r="AA343" s="152"/>
      <c r="AB343" s="152"/>
      <c r="AC343" s="152"/>
      <c r="AD343" s="152"/>
      <c r="AE343" s="152"/>
      <c r="AF343" s="152"/>
      <c r="AG343" s="152" t="s">
        <v>139</v>
      </c>
      <c r="AH343" s="152">
        <v>0</v>
      </c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1" x14ac:dyDescent="0.2">
      <c r="A344" s="159"/>
      <c r="B344" s="160"/>
      <c r="C344" s="186" t="s">
        <v>405</v>
      </c>
      <c r="D344" s="162"/>
      <c r="E344" s="163">
        <v>0.9</v>
      </c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 t="s">
        <v>139</v>
      </c>
      <c r="AH344" s="152">
        <v>0</v>
      </c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1" x14ac:dyDescent="0.2">
      <c r="A345" s="159"/>
      <c r="B345" s="160"/>
      <c r="C345" s="186" t="s">
        <v>406</v>
      </c>
      <c r="D345" s="162"/>
      <c r="E345" s="163">
        <v>4.8</v>
      </c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 t="s">
        <v>139</v>
      </c>
      <c r="AH345" s="152">
        <v>0</v>
      </c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1" x14ac:dyDescent="0.2">
      <c r="A346" s="159"/>
      <c r="B346" s="160"/>
      <c r="C346" s="186" t="s">
        <v>407</v>
      </c>
      <c r="D346" s="162"/>
      <c r="E346" s="163">
        <v>4.8</v>
      </c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52"/>
      <c r="Y346" s="152"/>
      <c r="Z346" s="152"/>
      <c r="AA346" s="152"/>
      <c r="AB346" s="152"/>
      <c r="AC346" s="152"/>
      <c r="AD346" s="152"/>
      <c r="AE346" s="152"/>
      <c r="AF346" s="152"/>
      <c r="AG346" s="152" t="s">
        <v>139</v>
      </c>
      <c r="AH346" s="152">
        <v>0</v>
      </c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1" x14ac:dyDescent="0.2">
      <c r="A347" s="159"/>
      <c r="B347" s="160"/>
      <c r="C347" s="186" t="s">
        <v>408</v>
      </c>
      <c r="D347" s="162"/>
      <c r="E347" s="163">
        <v>2.1</v>
      </c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52"/>
      <c r="Y347" s="152"/>
      <c r="Z347" s="152"/>
      <c r="AA347" s="152"/>
      <c r="AB347" s="152"/>
      <c r="AC347" s="152"/>
      <c r="AD347" s="152"/>
      <c r="AE347" s="152"/>
      <c r="AF347" s="152"/>
      <c r="AG347" s="152" t="s">
        <v>139</v>
      </c>
      <c r="AH347" s="152">
        <v>0</v>
      </c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outlineLevel="1" x14ac:dyDescent="0.2">
      <c r="A348" s="159"/>
      <c r="B348" s="160"/>
      <c r="C348" s="186" t="s">
        <v>409</v>
      </c>
      <c r="D348" s="162"/>
      <c r="E348" s="163">
        <v>2.1</v>
      </c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52"/>
      <c r="Y348" s="152"/>
      <c r="Z348" s="152"/>
      <c r="AA348" s="152"/>
      <c r="AB348" s="152"/>
      <c r="AC348" s="152"/>
      <c r="AD348" s="152"/>
      <c r="AE348" s="152"/>
      <c r="AF348" s="152"/>
      <c r="AG348" s="152" t="s">
        <v>139</v>
      </c>
      <c r="AH348" s="152">
        <v>0</v>
      </c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1" x14ac:dyDescent="0.2">
      <c r="A349" s="159"/>
      <c r="B349" s="160"/>
      <c r="C349" s="186" t="s">
        <v>410</v>
      </c>
      <c r="D349" s="162"/>
      <c r="E349" s="163">
        <v>2.1</v>
      </c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52"/>
      <c r="Y349" s="152"/>
      <c r="Z349" s="152"/>
      <c r="AA349" s="152"/>
      <c r="AB349" s="152"/>
      <c r="AC349" s="152"/>
      <c r="AD349" s="152"/>
      <c r="AE349" s="152"/>
      <c r="AF349" s="152"/>
      <c r="AG349" s="152" t="s">
        <v>139</v>
      </c>
      <c r="AH349" s="152">
        <v>0</v>
      </c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1" x14ac:dyDescent="0.2">
      <c r="A350" s="159"/>
      <c r="B350" s="160"/>
      <c r="C350" s="186" t="s">
        <v>411</v>
      </c>
      <c r="D350" s="162"/>
      <c r="E350" s="163">
        <v>2.8</v>
      </c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 t="s">
        <v>139</v>
      </c>
      <c r="AH350" s="152">
        <v>0</v>
      </c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1" x14ac:dyDescent="0.2">
      <c r="A351" s="159"/>
      <c r="B351" s="160"/>
      <c r="C351" s="186" t="s">
        <v>412</v>
      </c>
      <c r="D351" s="162"/>
      <c r="E351" s="163">
        <v>2.2000000000000002</v>
      </c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52"/>
      <c r="Y351" s="152"/>
      <c r="Z351" s="152"/>
      <c r="AA351" s="152"/>
      <c r="AB351" s="152"/>
      <c r="AC351" s="152"/>
      <c r="AD351" s="152"/>
      <c r="AE351" s="152"/>
      <c r="AF351" s="152"/>
      <c r="AG351" s="152" t="s">
        <v>139</v>
      </c>
      <c r="AH351" s="152">
        <v>0</v>
      </c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1" x14ac:dyDescent="0.2">
      <c r="A352" s="159"/>
      <c r="B352" s="160"/>
      <c r="C352" s="186" t="s">
        <v>413</v>
      </c>
      <c r="D352" s="162"/>
      <c r="E352" s="163">
        <v>2.2000000000000002</v>
      </c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 t="s">
        <v>139</v>
      </c>
      <c r="AH352" s="152">
        <v>0</v>
      </c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59"/>
      <c r="B353" s="160"/>
      <c r="C353" s="186" t="s">
        <v>414</v>
      </c>
      <c r="D353" s="162"/>
      <c r="E353" s="163">
        <v>3.2</v>
      </c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52"/>
      <c r="Y353" s="152"/>
      <c r="Z353" s="152"/>
      <c r="AA353" s="152"/>
      <c r="AB353" s="152"/>
      <c r="AC353" s="152"/>
      <c r="AD353" s="152"/>
      <c r="AE353" s="152"/>
      <c r="AF353" s="152"/>
      <c r="AG353" s="152" t="s">
        <v>139</v>
      </c>
      <c r="AH353" s="152">
        <v>0</v>
      </c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1" x14ac:dyDescent="0.2">
      <c r="A354" s="159"/>
      <c r="B354" s="160"/>
      <c r="C354" s="186" t="s">
        <v>415</v>
      </c>
      <c r="D354" s="162"/>
      <c r="E354" s="163">
        <v>3</v>
      </c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52"/>
      <c r="Y354" s="152"/>
      <c r="Z354" s="152"/>
      <c r="AA354" s="152"/>
      <c r="AB354" s="152"/>
      <c r="AC354" s="152"/>
      <c r="AD354" s="152"/>
      <c r="AE354" s="152"/>
      <c r="AF354" s="152"/>
      <c r="AG354" s="152" t="s">
        <v>139</v>
      </c>
      <c r="AH354" s="152">
        <v>0</v>
      </c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">
      <c r="A355" s="159"/>
      <c r="B355" s="160"/>
      <c r="C355" s="186" t="s">
        <v>416</v>
      </c>
      <c r="D355" s="162"/>
      <c r="E355" s="163">
        <v>2.5499999999999998</v>
      </c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52"/>
      <c r="Y355" s="152"/>
      <c r="Z355" s="152"/>
      <c r="AA355" s="152"/>
      <c r="AB355" s="152"/>
      <c r="AC355" s="152"/>
      <c r="AD355" s="152"/>
      <c r="AE355" s="152"/>
      <c r="AF355" s="152"/>
      <c r="AG355" s="152" t="s">
        <v>139</v>
      </c>
      <c r="AH355" s="152">
        <v>0</v>
      </c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outlineLevel="1" x14ac:dyDescent="0.2">
      <c r="A356" s="159"/>
      <c r="B356" s="160"/>
      <c r="C356" s="186" t="s">
        <v>417</v>
      </c>
      <c r="D356" s="162"/>
      <c r="E356" s="163">
        <v>0.9</v>
      </c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52"/>
      <c r="Y356" s="152"/>
      <c r="Z356" s="152"/>
      <c r="AA356" s="152"/>
      <c r="AB356" s="152"/>
      <c r="AC356" s="152"/>
      <c r="AD356" s="152"/>
      <c r="AE356" s="152"/>
      <c r="AF356" s="152"/>
      <c r="AG356" s="152" t="s">
        <v>139</v>
      </c>
      <c r="AH356" s="152">
        <v>0</v>
      </c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</row>
    <row r="357" spans="1:60" outlineLevel="1" x14ac:dyDescent="0.2">
      <c r="A357" s="159"/>
      <c r="B357" s="160"/>
      <c r="C357" s="186" t="s">
        <v>418</v>
      </c>
      <c r="D357" s="162"/>
      <c r="E357" s="163">
        <v>2.1</v>
      </c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 t="s">
        <v>139</v>
      </c>
      <c r="AH357" s="152">
        <v>0</v>
      </c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outlineLevel="1" x14ac:dyDescent="0.2">
      <c r="A358" s="159"/>
      <c r="B358" s="160"/>
      <c r="C358" s="186" t="s">
        <v>419</v>
      </c>
      <c r="D358" s="162"/>
      <c r="E358" s="163">
        <v>2.5</v>
      </c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52"/>
      <c r="Y358" s="152"/>
      <c r="Z358" s="152"/>
      <c r="AA358" s="152"/>
      <c r="AB358" s="152"/>
      <c r="AC358" s="152"/>
      <c r="AD358" s="152"/>
      <c r="AE358" s="152"/>
      <c r="AF358" s="152"/>
      <c r="AG358" s="152" t="s">
        <v>139</v>
      </c>
      <c r="AH358" s="152">
        <v>0</v>
      </c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outlineLevel="1" x14ac:dyDescent="0.2">
      <c r="A359" s="159"/>
      <c r="B359" s="160"/>
      <c r="C359" s="186" t="s">
        <v>420</v>
      </c>
      <c r="D359" s="162"/>
      <c r="E359" s="163">
        <v>2.8</v>
      </c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52"/>
      <c r="Y359" s="152"/>
      <c r="Z359" s="152"/>
      <c r="AA359" s="152"/>
      <c r="AB359" s="152"/>
      <c r="AC359" s="152"/>
      <c r="AD359" s="152"/>
      <c r="AE359" s="152"/>
      <c r="AF359" s="152"/>
      <c r="AG359" s="152" t="s">
        <v>139</v>
      </c>
      <c r="AH359" s="152">
        <v>0</v>
      </c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1" x14ac:dyDescent="0.2">
      <c r="A360" s="159"/>
      <c r="B360" s="160"/>
      <c r="C360" s="186" t="s">
        <v>421</v>
      </c>
      <c r="D360" s="162"/>
      <c r="E360" s="163">
        <v>3.1</v>
      </c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52"/>
      <c r="Y360" s="152"/>
      <c r="Z360" s="152"/>
      <c r="AA360" s="152"/>
      <c r="AB360" s="152"/>
      <c r="AC360" s="152"/>
      <c r="AD360" s="152"/>
      <c r="AE360" s="152"/>
      <c r="AF360" s="152"/>
      <c r="AG360" s="152" t="s">
        <v>139</v>
      </c>
      <c r="AH360" s="152">
        <v>0</v>
      </c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outlineLevel="1" x14ac:dyDescent="0.2">
      <c r="A361" s="159"/>
      <c r="B361" s="160"/>
      <c r="C361" s="186" t="s">
        <v>422</v>
      </c>
      <c r="D361" s="162"/>
      <c r="E361" s="163">
        <v>5.0999999999999996</v>
      </c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52"/>
      <c r="Y361" s="152"/>
      <c r="Z361" s="152"/>
      <c r="AA361" s="152"/>
      <c r="AB361" s="152"/>
      <c r="AC361" s="152"/>
      <c r="AD361" s="152"/>
      <c r="AE361" s="152"/>
      <c r="AF361" s="152"/>
      <c r="AG361" s="152" t="s">
        <v>139</v>
      </c>
      <c r="AH361" s="152">
        <v>0</v>
      </c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</row>
    <row r="362" spans="1:60" outlineLevel="1" x14ac:dyDescent="0.2">
      <c r="A362" s="159"/>
      <c r="B362" s="160"/>
      <c r="C362" s="186" t="s">
        <v>423</v>
      </c>
      <c r="D362" s="162"/>
      <c r="E362" s="163">
        <v>0.9</v>
      </c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52"/>
      <c r="Y362" s="152"/>
      <c r="Z362" s="152"/>
      <c r="AA362" s="152"/>
      <c r="AB362" s="152"/>
      <c r="AC362" s="152"/>
      <c r="AD362" s="152"/>
      <c r="AE362" s="152"/>
      <c r="AF362" s="152"/>
      <c r="AG362" s="152" t="s">
        <v>139</v>
      </c>
      <c r="AH362" s="152">
        <v>0</v>
      </c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1" x14ac:dyDescent="0.2">
      <c r="A363" s="159"/>
      <c r="B363" s="160"/>
      <c r="C363" s="186" t="s">
        <v>424</v>
      </c>
      <c r="D363" s="162"/>
      <c r="E363" s="163">
        <v>0.55000000000000004</v>
      </c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 t="s">
        <v>139</v>
      </c>
      <c r="AH363" s="152">
        <v>0</v>
      </c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outlineLevel="1" x14ac:dyDescent="0.2">
      <c r="A364" s="159"/>
      <c r="B364" s="160"/>
      <c r="C364" s="186" t="s">
        <v>425</v>
      </c>
      <c r="D364" s="162"/>
      <c r="E364" s="163">
        <v>1.9</v>
      </c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 t="s">
        <v>139</v>
      </c>
      <c r="AH364" s="152">
        <v>0</v>
      </c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</row>
    <row r="365" spans="1:60" outlineLevel="1" x14ac:dyDescent="0.2">
      <c r="A365" s="159"/>
      <c r="B365" s="160"/>
      <c r="C365" s="186" t="s">
        <v>426</v>
      </c>
      <c r="D365" s="162"/>
      <c r="E365" s="163">
        <v>1.9</v>
      </c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 t="s">
        <v>139</v>
      </c>
      <c r="AH365" s="152">
        <v>0</v>
      </c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1" x14ac:dyDescent="0.2">
      <c r="A366" s="159"/>
      <c r="B366" s="160"/>
      <c r="C366" s="186" t="s">
        <v>427</v>
      </c>
      <c r="D366" s="162"/>
      <c r="E366" s="163">
        <v>2</v>
      </c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 t="s">
        <v>139</v>
      </c>
      <c r="AH366" s="152">
        <v>0</v>
      </c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1" x14ac:dyDescent="0.2">
      <c r="A367" s="159"/>
      <c r="B367" s="160"/>
      <c r="C367" s="186" t="s">
        <v>428</v>
      </c>
      <c r="D367" s="162"/>
      <c r="E367" s="163">
        <v>1.2</v>
      </c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52"/>
      <c r="Y367" s="152"/>
      <c r="Z367" s="152"/>
      <c r="AA367" s="152"/>
      <c r="AB367" s="152"/>
      <c r="AC367" s="152"/>
      <c r="AD367" s="152"/>
      <c r="AE367" s="152"/>
      <c r="AF367" s="152"/>
      <c r="AG367" s="152" t="s">
        <v>139</v>
      </c>
      <c r="AH367" s="152">
        <v>0</v>
      </c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1" x14ac:dyDescent="0.2">
      <c r="A368" s="159"/>
      <c r="B368" s="160"/>
      <c r="C368" s="187" t="s">
        <v>251</v>
      </c>
      <c r="D368" s="164"/>
      <c r="E368" s="165">
        <v>195.3</v>
      </c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52"/>
      <c r="Y368" s="152"/>
      <c r="Z368" s="152"/>
      <c r="AA368" s="152"/>
      <c r="AB368" s="152"/>
      <c r="AC368" s="152"/>
      <c r="AD368" s="152"/>
      <c r="AE368" s="152"/>
      <c r="AF368" s="152"/>
      <c r="AG368" s="152" t="s">
        <v>139</v>
      </c>
      <c r="AH368" s="152">
        <v>1</v>
      </c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1" x14ac:dyDescent="0.2">
      <c r="A369" s="159"/>
      <c r="B369" s="160"/>
      <c r="C369" s="186" t="s">
        <v>429</v>
      </c>
      <c r="D369" s="162"/>
      <c r="E369" s="163">
        <v>6.8</v>
      </c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52"/>
      <c r="Y369" s="152"/>
      <c r="Z369" s="152"/>
      <c r="AA369" s="152"/>
      <c r="AB369" s="152"/>
      <c r="AC369" s="152"/>
      <c r="AD369" s="152"/>
      <c r="AE369" s="152"/>
      <c r="AF369" s="152"/>
      <c r="AG369" s="152" t="s">
        <v>139</v>
      </c>
      <c r="AH369" s="152">
        <v>0</v>
      </c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outlineLevel="1" x14ac:dyDescent="0.2">
      <c r="A370" s="159"/>
      <c r="B370" s="160"/>
      <c r="C370" s="187" t="s">
        <v>251</v>
      </c>
      <c r="D370" s="164"/>
      <c r="E370" s="165">
        <v>6.8</v>
      </c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52"/>
      <c r="Y370" s="152"/>
      <c r="Z370" s="152"/>
      <c r="AA370" s="152"/>
      <c r="AB370" s="152"/>
      <c r="AC370" s="152"/>
      <c r="AD370" s="152"/>
      <c r="AE370" s="152"/>
      <c r="AF370" s="152"/>
      <c r="AG370" s="152" t="s">
        <v>139</v>
      </c>
      <c r="AH370" s="152">
        <v>1</v>
      </c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</row>
    <row r="371" spans="1:60" outlineLevel="1" x14ac:dyDescent="0.2">
      <c r="A371" s="159"/>
      <c r="B371" s="160"/>
      <c r="C371" s="186" t="s">
        <v>430</v>
      </c>
      <c r="D371" s="162"/>
      <c r="E371" s="163">
        <v>1</v>
      </c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52"/>
      <c r="Y371" s="152"/>
      <c r="Z371" s="152"/>
      <c r="AA371" s="152"/>
      <c r="AB371" s="152"/>
      <c r="AC371" s="152"/>
      <c r="AD371" s="152"/>
      <c r="AE371" s="152"/>
      <c r="AF371" s="152"/>
      <c r="AG371" s="152" t="s">
        <v>139</v>
      </c>
      <c r="AH371" s="152">
        <v>0</v>
      </c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</row>
    <row r="372" spans="1:60" outlineLevel="1" x14ac:dyDescent="0.2">
      <c r="A372" s="159"/>
      <c r="B372" s="160"/>
      <c r="C372" s="187" t="s">
        <v>251</v>
      </c>
      <c r="D372" s="164"/>
      <c r="E372" s="165">
        <v>1</v>
      </c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52"/>
      <c r="Y372" s="152"/>
      <c r="Z372" s="152"/>
      <c r="AA372" s="152"/>
      <c r="AB372" s="152"/>
      <c r="AC372" s="152"/>
      <c r="AD372" s="152"/>
      <c r="AE372" s="152"/>
      <c r="AF372" s="152"/>
      <c r="AG372" s="152" t="s">
        <v>139</v>
      </c>
      <c r="AH372" s="152">
        <v>1</v>
      </c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</row>
    <row r="373" spans="1:60" outlineLevel="1" x14ac:dyDescent="0.2">
      <c r="A373" s="159"/>
      <c r="B373" s="160"/>
      <c r="C373" s="241"/>
      <c r="D373" s="242"/>
      <c r="E373" s="242"/>
      <c r="F373" s="242"/>
      <c r="G373" s="242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52"/>
      <c r="Y373" s="152"/>
      <c r="Z373" s="152"/>
      <c r="AA373" s="152"/>
      <c r="AB373" s="152"/>
      <c r="AC373" s="152"/>
      <c r="AD373" s="152"/>
      <c r="AE373" s="152"/>
      <c r="AF373" s="152"/>
      <c r="AG373" s="152" t="s">
        <v>140</v>
      </c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</row>
    <row r="374" spans="1:60" outlineLevel="1" x14ac:dyDescent="0.2">
      <c r="A374" s="175">
        <v>63</v>
      </c>
      <c r="B374" s="176" t="s">
        <v>431</v>
      </c>
      <c r="C374" s="185" t="s">
        <v>432</v>
      </c>
      <c r="D374" s="177" t="s">
        <v>134</v>
      </c>
      <c r="E374" s="178">
        <v>628.54999999999995</v>
      </c>
      <c r="F374" s="179">
        <v>0</v>
      </c>
      <c r="G374" s="180">
        <f>ROUND(E374*F374,2)</f>
        <v>0</v>
      </c>
      <c r="H374" s="179">
        <v>0</v>
      </c>
      <c r="I374" s="180">
        <f>ROUND(E374*H374,2)</f>
        <v>0</v>
      </c>
      <c r="J374" s="179">
        <v>89.5</v>
      </c>
      <c r="K374" s="180">
        <f>ROUND(E374*J374,2)</f>
        <v>56255.23</v>
      </c>
      <c r="L374" s="180">
        <v>15</v>
      </c>
      <c r="M374" s="180">
        <f>G374*(1+L374/100)</f>
        <v>0</v>
      </c>
      <c r="N374" s="180">
        <v>4.0000000000000003E-5</v>
      </c>
      <c r="O374" s="180">
        <f>ROUND(E374*N374,2)</f>
        <v>0.03</v>
      </c>
      <c r="P374" s="180">
        <v>0</v>
      </c>
      <c r="Q374" s="180">
        <f>ROUND(E374*P374,2)</f>
        <v>0</v>
      </c>
      <c r="R374" s="180"/>
      <c r="S374" s="180" t="s">
        <v>191</v>
      </c>
      <c r="T374" s="181" t="s">
        <v>192</v>
      </c>
      <c r="U374" s="161">
        <v>0</v>
      </c>
      <c r="V374" s="161">
        <f>ROUND(E374*U374,2)</f>
        <v>0</v>
      </c>
      <c r="W374" s="161"/>
      <c r="X374" s="152"/>
      <c r="Y374" s="152"/>
      <c r="Z374" s="152"/>
      <c r="AA374" s="152"/>
      <c r="AB374" s="152"/>
      <c r="AC374" s="152"/>
      <c r="AD374" s="152"/>
      <c r="AE374" s="152"/>
      <c r="AF374" s="152"/>
      <c r="AG374" s="152" t="s">
        <v>433</v>
      </c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</row>
    <row r="375" spans="1:60" outlineLevel="1" x14ac:dyDescent="0.2">
      <c r="A375" s="159"/>
      <c r="B375" s="160"/>
      <c r="C375" s="186" t="s">
        <v>381</v>
      </c>
      <c r="D375" s="162"/>
      <c r="E375" s="163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52"/>
      <c r="Y375" s="152"/>
      <c r="Z375" s="152"/>
      <c r="AA375" s="152"/>
      <c r="AB375" s="152"/>
      <c r="AC375" s="152"/>
      <c r="AD375" s="152"/>
      <c r="AE375" s="152"/>
      <c r="AF375" s="152"/>
      <c r="AG375" s="152" t="s">
        <v>139</v>
      </c>
      <c r="AH375" s="152">
        <v>0</v>
      </c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</row>
    <row r="376" spans="1:60" outlineLevel="1" x14ac:dyDescent="0.2">
      <c r="A376" s="159"/>
      <c r="B376" s="160"/>
      <c r="C376" s="186" t="s">
        <v>434</v>
      </c>
      <c r="D376" s="162"/>
      <c r="E376" s="163">
        <v>3.15</v>
      </c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52"/>
      <c r="Y376" s="152"/>
      <c r="Z376" s="152"/>
      <c r="AA376" s="152"/>
      <c r="AB376" s="152"/>
      <c r="AC376" s="152"/>
      <c r="AD376" s="152"/>
      <c r="AE376" s="152"/>
      <c r="AF376" s="152"/>
      <c r="AG376" s="152" t="s">
        <v>139</v>
      </c>
      <c r="AH376" s="152">
        <v>0</v>
      </c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</row>
    <row r="377" spans="1:60" outlineLevel="1" x14ac:dyDescent="0.2">
      <c r="A377" s="159"/>
      <c r="B377" s="160"/>
      <c r="C377" s="186" t="s">
        <v>435</v>
      </c>
      <c r="D377" s="162"/>
      <c r="E377" s="163">
        <v>3.9</v>
      </c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52"/>
      <c r="Y377" s="152"/>
      <c r="Z377" s="152"/>
      <c r="AA377" s="152"/>
      <c r="AB377" s="152"/>
      <c r="AC377" s="152"/>
      <c r="AD377" s="152"/>
      <c r="AE377" s="152"/>
      <c r="AF377" s="152"/>
      <c r="AG377" s="152" t="s">
        <v>139</v>
      </c>
      <c r="AH377" s="152">
        <v>0</v>
      </c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</row>
    <row r="378" spans="1:60" outlineLevel="1" x14ac:dyDescent="0.2">
      <c r="A378" s="159"/>
      <c r="B378" s="160"/>
      <c r="C378" s="186" t="s">
        <v>436</v>
      </c>
      <c r="D378" s="162"/>
      <c r="E378" s="163">
        <v>25</v>
      </c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52"/>
      <c r="Y378" s="152"/>
      <c r="Z378" s="152"/>
      <c r="AA378" s="152"/>
      <c r="AB378" s="152"/>
      <c r="AC378" s="152"/>
      <c r="AD378" s="152"/>
      <c r="AE378" s="152"/>
      <c r="AF378" s="152"/>
      <c r="AG378" s="152" t="s">
        <v>139</v>
      </c>
      <c r="AH378" s="152">
        <v>0</v>
      </c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</row>
    <row r="379" spans="1:60" outlineLevel="1" x14ac:dyDescent="0.2">
      <c r="A379" s="159"/>
      <c r="B379" s="160"/>
      <c r="C379" s="186" t="s">
        <v>437</v>
      </c>
      <c r="D379" s="162"/>
      <c r="E379" s="163">
        <v>11.4</v>
      </c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52"/>
      <c r="Y379" s="152"/>
      <c r="Z379" s="152"/>
      <c r="AA379" s="152"/>
      <c r="AB379" s="152"/>
      <c r="AC379" s="152"/>
      <c r="AD379" s="152"/>
      <c r="AE379" s="152"/>
      <c r="AF379" s="152"/>
      <c r="AG379" s="152" t="s">
        <v>139</v>
      </c>
      <c r="AH379" s="152">
        <v>0</v>
      </c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</row>
    <row r="380" spans="1:60" outlineLevel="1" x14ac:dyDescent="0.2">
      <c r="A380" s="159"/>
      <c r="B380" s="160"/>
      <c r="C380" s="186" t="s">
        <v>438</v>
      </c>
      <c r="D380" s="162"/>
      <c r="E380" s="163">
        <v>26</v>
      </c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52"/>
      <c r="Y380" s="152"/>
      <c r="Z380" s="152"/>
      <c r="AA380" s="152"/>
      <c r="AB380" s="152"/>
      <c r="AC380" s="152"/>
      <c r="AD380" s="152"/>
      <c r="AE380" s="152"/>
      <c r="AF380" s="152"/>
      <c r="AG380" s="152" t="s">
        <v>139</v>
      </c>
      <c r="AH380" s="152">
        <v>0</v>
      </c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</row>
    <row r="381" spans="1:60" outlineLevel="1" x14ac:dyDescent="0.2">
      <c r="A381" s="159"/>
      <c r="B381" s="160"/>
      <c r="C381" s="186" t="s">
        <v>439</v>
      </c>
      <c r="D381" s="162"/>
      <c r="E381" s="163">
        <v>6</v>
      </c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52"/>
      <c r="Y381" s="152"/>
      <c r="Z381" s="152"/>
      <c r="AA381" s="152"/>
      <c r="AB381" s="152"/>
      <c r="AC381" s="152"/>
      <c r="AD381" s="152"/>
      <c r="AE381" s="152"/>
      <c r="AF381" s="152"/>
      <c r="AG381" s="152" t="s">
        <v>139</v>
      </c>
      <c r="AH381" s="152">
        <v>0</v>
      </c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</row>
    <row r="382" spans="1:60" outlineLevel="1" x14ac:dyDescent="0.2">
      <c r="A382" s="159"/>
      <c r="B382" s="160"/>
      <c r="C382" s="186" t="s">
        <v>440</v>
      </c>
      <c r="D382" s="162"/>
      <c r="E382" s="163">
        <v>8.8000000000000007</v>
      </c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52"/>
      <c r="Y382" s="152"/>
      <c r="Z382" s="152"/>
      <c r="AA382" s="152"/>
      <c r="AB382" s="152"/>
      <c r="AC382" s="152"/>
      <c r="AD382" s="152"/>
      <c r="AE382" s="152"/>
      <c r="AF382" s="152"/>
      <c r="AG382" s="152" t="s">
        <v>139</v>
      </c>
      <c r="AH382" s="152">
        <v>0</v>
      </c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  <c r="BH382" s="152"/>
    </row>
    <row r="383" spans="1:60" outlineLevel="1" x14ac:dyDescent="0.2">
      <c r="A383" s="159"/>
      <c r="B383" s="160"/>
      <c r="C383" s="186" t="s">
        <v>441</v>
      </c>
      <c r="D383" s="162"/>
      <c r="E383" s="163">
        <v>7.4</v>
      </c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52"/>
      <c r="Y383" s="152"/>
      <c r="Z383" s="152"/>
      <c r="AA383" s="152"/>
      <c r="AB383" s="152"/>
      <c r="AC383" s="152"/>
      <c r="AD383" s="152"/>
      <c r="AE383" s="152"/>
      <c r="AF383" s="152"/>
      <c r="AG383" s="152" t="s">
        <v>139</v>
      </c>
      <c r="AH383" s="152">
        <v>0</v>
      </c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</row>
    <row r="384" spans="1:60" outlineLevel="1" x14ac:dyDescent="0.2">
      <c r="A384" s="159"/>
      <c r="B384" s="160"/>
      <c r="C384" s="186" t="s">
        <v>442</v>
      </c>
      <c r="D384" s="162"/>
      <c r="E384" s="163">
        <v>9.8000000000000007</v>
      </c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 t="s">
        <v>139</v>
      </c>
      <c r="AH384" s="152">
        <v>0</v>
      </c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</row>
    <row r="385" spans="1:60" outlineLevel="1" x14ac:dyDescent="0.2">
      <c r="A385" s="159"/>
      <c r="B385" s="160"/>
      <c r="C385" s="186" t="s">
        <v>443</v>
      </c>
      <c r="D385" s="162"/>
      <c r="E385" s="163">
        <v>4.8</v>
      </c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52"/>
      <c r="Y385" s="152"/>
      <c r="Z385" s="152"/>
      <c r="AA385" s="152"/>
      <c r="AB385" s="152"/>
      <c r="AC385" s="152"/>
      <c r="AD385" s="152"/>
      <c r="AE385" s="152"/>
      <c r="AF385" s="152"/>
      <c r="AG385" s="152" t="s">
        <v>139</v>
      </c>
      <c r="AH385" s="152">
        <v>0</v>
      </c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</row>
    <row r="386" spans="1:60" outlineLevel="1" x14ac:dyDescent="0.2">
      <c r="A386" s="159"/>
      <c r="B386" s="160"/>
      <c r="C386" s="186" t="s">
        <v>444</v>
      </c>
      <c r="D386" s="162"/>
      <c r="E386" s="163">
        <v>6.4</v>
      </c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52"/>
      <c r="Y386" s="152"/>
      <c r="Z386" s="152"/>
      <c r="AA386" s="152"/>
      <c r="AB386" s="152"/>
      <c r="AC386" s="152"/>
      <c r="AD386" s="152"/>
      <c r="AE386" s="152"/>
      <c r="AF386" s="152"/>
      <c r="AG386" s="152" t="s">
        <v>139</v>
      </c>
      <c r="AH386" s="152">
        <v>0</v>
      </c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</row>
    <row r="387" spans="1:60" outlineLevel="1" x14ac:dyDescent="0.2">
      <c r="A387" s="159"/>
      <c r="B387" s="160"/>
      <c r="C387" s="186" t="s">
        <v>445</v>
      </c>
      <c r="D387" s="162"/>
      <c r="E387" s="163">
        <v>21</v>
      </c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 t="s">
        <v>139</v>
      </c>
      <c r="AH387" s="152">
        <v>0</v>
      </c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</row>
    <row r="388" spans="1:60" outlineLevel="1" x14ac:dyDescent="0.2">
      <c r="A388" s="159"/>
      <c r="B388" s="160"/>
      <c r="C388" s="186" t="s">
        <v>446</v>
      </c>
      <c r="D388" s="162"/>
      <c r="E388" s="163">
        <v>1.75</v>
      </c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52"/>
      <c r="Y388" s="152"/>
      <c r="Z388" s="152"/>
      <c r="AA388" s="152"/>
      <c r="AB388" s="152"/>
      <c r="AC388" s="152"/>
      <c r="AD388" s="152"/>
      <c r="AE388" s="152"/>
      <c r="AF388" s="152"/>
      <c r="AG388" s="152" t="s">
        <v>139</v>
      </c>
      <c r="AH388" s="152">
        <v>0</v>
      </c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</row>
    <row r="389" spans="1:60" outlineLevel="1" x14ac:dyDescent="0.2">
      <c r="A389" s="159"/>
      <c r="B389" s="160"/>
      <c r="C389" s="186" t="s">
        <v>447</v>
      </c>
      <c r="D389" s="162"/>
      <c r="E389" s="163">
        <v>3.5</v>
      </c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52"/>
      <c r="Y389" s="152"/>
      <c r="Z389" s="152"/>
      <c r="AA389" s="152"/>
      <c r="AB389" s="152"/>
      <c r="AC389" s="152"/>
      <c r="AD389" s="152"/>
      <c r="AE389" s="152"/>
      <c r="AF389" s="152"/>
      <c r="AG389" s="152" t="s">
        <v>139</v>
      </c>
      <c r="AH389" s="152">
        <v>0</v>
      </c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</row>
    <row r="390" spans="1:60" outlineLevel="1" x14ac:dyDescent="0.2">
      <c r="A390" s="159"/>
      <c r="B390" s="160"/>
      <c r="C390" s="186" t="s">
        <v>448</v>
      </c>
      <c r="D390" s="162"/>
      <c r="E390" s="163">
        <v>8.5</v>
      </c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52"/>
      <c r="Y390" s="152"/>
      <c r="Z390" s="152"/>
      <c r="AA390" s="152"/>
      <c r="AB390" s="152"/>
      <c r="AC390" s="152"/>
      <c r="AD390" s="152"/>
      <c r="AE390" s="152"/>
      <c r="AF390" s="152"/>
      <c r="AG390" s="152" t="s">
        <v>139</v>
      </c>
      <c r="AH390" s="152">
        <v>0</v>
      </c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</row>
    <row r="391" spans="1:60" outlineLevel="1" x14ac:dyDescent="0.2">
      <c r="A391" s="159"/>
      <c r="B391" s="160"/>
      <c r="C391" s="186" t="s">
        <v>449</v>
      </c>
      <c r="D391" s="162"/>
      <c r="E391" s="163">
        <v>5</v>
      </c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52"/>
      <c r="Y391" s="152"/>
      <c r="Z391" s="152"/>
      <c r="AA391" s="152"/>
      <c r="AB391" s="152"/>
      <c r="AC391" s="152"/>
      <c r="AD391" s="152"/>
      <c r="AE391" s="152"/>
      <c r="AF391" s="152"/>
      <c r="AG391" s="152" t="s">
        <v>139</v>
      </c>
      <c r="AH391" s="152">
        <v>0</v>
      </c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</row>
    <row r="392" spans="1:60" outlineLevel="1" x14ac:dyDescent="0.2">
      <c r="A392" s="159"/>
      <c r="B392" s="160"/>
      <c r="C392" s="186" t="s">
        <v>450</v>
      </c>
      <c r="D392" s="162"/>
      <c r="E392" s="163">
        <v>8.4</v>
      </c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52"/>
      <c r="Y392" s="152"/>
      <c r="Z392" s="152"/>
      <c r="AA392" s="152"/>
      <c r="AB392" s="152"/>
      <c r="AC392" s="152"/>
      <c r="AD392" s="152"/>
      <c r="AE392" s="152"/>
      <c r="AF392" s="152"/>
      <c r="AG392" s="152" t="s">
        <v>139</v>
      </c>
      <c r="AH392" s="152">
        <v>0</v>
      </c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</row>
    <row r="393" spans="1:60" outlineLevel="1" x14ac:dyDescent="0.2">
      <c r="A393" s="159"/>
      <c r="B393" s="160"/>
      <c r="C393" s="186" t="s">
        <v>451</v>
      </c>
      <c r="D393" s="162"/>
      <c r="E393" s="163">
        <v>13</v>
      </c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52"/>
      <c r="Y393" s="152"/>
      <c r="Z393" s="152"/>
      <c r="AA393" s="152"/>
      <c r="AB393" s="152"/>
      <c r="AC393" s="152"/>
      <c r="AD393" s="152"/>
      <c r="AE393" s="152"/>
      <c r="AF393" s="152"/>
      <c r="AG393" s="152" t="s">
        <v>139</v>
      </c>
      <c r="AH393" s="152">
        <v>0</v>
      </c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  <c r="BH393" s="152"/>
    </row>
    <row r="394" spans="1:60" outlineLevel="1" x14ac:dyDescent="0.2">
      <c r="A394" s="159"/>
      <c r="B394" s="160"/>
      <c r="C394" s="186" t="s">
        <v>452</v>
      </c>
      <c r="D394" s="162"/>
      <c r="E394" s="163">
        <v>2.4</v>
      </c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 t="s">
        <v>139</v>
      </c>
      <c r="AH394" s="152">
        <v>0</v>
      </c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</row>
    <row r="395" spans="1:60" outlineLevel="1" x14ac:dyDescent="0.2">
      <c r="A395" s="159"/>
      <c r="B395" s="160"/>
      <c r="C395" s="186" t="s">
        <v>453</v>
      </c>
      <c r="D395" s="162"/>
      <c r="E395" s="163">
        <v>3.2</v>
      </c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 t="s">
        <v>139</v>
      </c>
      <c r="AH395" s="152">
        <v>0</v>
      </c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</row>
    <row r="396" spans="1:60" outlineLevel="1" x14ac:dyDescent="0.2">
      <c r="A396" s="159"/>
      <c r="B396" s="160"/>
      <c r="C396" s="186" t="s">
        <v>454</v>
      </c>
      <c r="D396" s="162"/>
      <c r="E396" s="163">
        <v>92.4</v>
      </c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52"/>
      <c r="Y396" s="152"/>
      <c r="Z396" s="152"/>
      <c r="AA396" s="152"/>
      <c r="AB396" s="152"/>
      <c r="AC396" s="152"/>
      <c r="AD396" s="152"/>
      <c r="AE396" s="152"/>
      <c r="AF396" s="152"/>
      <c r="AG396" s="152" t="s">
        <v>139</v>
      </c>
      <c r="AH396" s="152">
        <v>0</v>
      </c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</row>
    <row r="397" spans="1:60" outlineLevel="1" x14ac:dyDescent="0.2">
      <c r="A397" s="159"/>
      <c r="B397" s="160"/>
      <c r="C397" s="186" t="s">
        <v>455</v>
      </c>
      <c r="D397" s="162"/>
      <c r="E397" s="163">
        <v>58</v>
      </c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52"/>
      <c r="Y397" s="152"/>
      <c r="Z397" s="152"/>
      <c r="AA397" s="152"/>
      <c r="AB397" s="152"/>
      <c r="AC397" s="152"/>
      <c r="AD397" s="152"/>
      <c r="AE397" s="152"/>
      <c r="AF397" s="152"/>
      <c r="AG397" s="152" t="s">
        <v>139</v>
      </c>
      <c r="AH397" s="152">
        <v>0</v>
      </c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</row>
    <row r="398" spans="1:60" outlineLevel="1" x14ac:dyDescent="0.2">
      <c r="A398" s="159"/>
      <c r="B398" s="160"/>
      <c r="C398" s="186" t="s">
        <v>456</v>
      </c>
      <c r="D398" s="162"/>
      <c r="E398" s="163">
        <v>60</v>
      </c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 t="s">
        <v>139</v>
      </c>
      <c r="AH398" s="152">
        <v>0</v>
      </c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</row>
    <row r="399" spans="1:60" outlineLevel="1" x14ac:dyDescent="0.2">
      <c r="A399" s="159"/>
      <c r="B399" s="160"/>
      <c r="C399" s="186" t="s">
        <v>457</v>
      </c>
      <c r="D399" s="162"/>
      <c r="E399" s="163">
        <v>4.9000000000000004</v>
      </c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 t="s">
        <v>139</v>
      </c>
      <c r="AH399" s="152">
        <v>0</v>
      </c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</row>
    <row r="400" spans="1:60" outlineLevel="1" x14ac:dyDescent="0.2">
      <c r="A400" s="159"/>
      <c r="B400" s="160"/>
      <c r="C400" s="186" t="s">
        <v>458</v>
      </c>
      <c r="D400" s="162"/>
      <c r="E400" s="163">
        <v>16.8</v>
      </c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 t="s">
        <v>139</v>
      </c>
      <c r="AH400" s="152">
        <v>0</v>
      </c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</row>
    <row r="401" spans="1:60" outlineLevel="1" x14ac:dyDescent="0.2">
      <c r="A401" s="159"/>
      <c r="B401" s="160"/>
      <c r="C401" s="186" t="s">
        <v>459</v>
      </c>
      <c r="D401" s="162"/>
      <c r="E401" s="163">
        <v>12.8</v>
      </c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 t="s">
        <v>139</v>
      </c>
      <c r="AH401" s="152">
        <v>0</v>
      </c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</row>
    <row r="402" spans="1:60" outlineLevel="1" x14ac:dyDescent="0.2">
      <c r="A402" s="159"/>
      <c r="B402" s="160"/>
      <c r="C402" s="186" t="s">
        <v>460</v>
      </c>
      <c r="D402" s="162"/>
      <c r="E402" s="163">
        <v>5.3</v>
      </c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52"/>
      <c r="Y402" s="152"/>
      <c r="Z402" s="152"/>
      <c r="AA402" s="152"/>
      <c r="AB402" s="152"/>
      <c r="AC402" s="152"/>
      <c r="AD402" s="152"/>
      <c r="AE402" s="152"/>
      <c r="AF402" s="152"/>
      <c r="AG402" s="152" t="s">
        <v>139</v>
      </c>
      <c r="AH402" s="152">
        <v>0</v>
      </c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</row>
    <row r="403" spans="1:60" outlineLevel="1" x14ac:dyDescent="0.2">
      <c r="A403" s="159"/>
      <c r="B403" s="160"/>
      <c r="C403" s="186" t="s">
        <v>461</v>
      </c>
      <c r="D403" s="162"/>
      <c r="E403" s="163">
        <v>8.3000000000000007</v>
      </c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52"/>
      <c r="Y403" s="152"/>
      <c r="Z403" s="152"/>
      <c r="AA403" s="152"/>
      <c r="AB403" s="152"/>
      <c r="AC403" s="152"/>
      <c r="AD403" s="152"/>
      <c r="AE403" s="152"/>
      <c r="AF403" s="152"/>
      <c r="AG403" s="152" t="s">
        <v>139</v>
      </c>
      <c r="AH403" s="152">
        <v>0</v>
      </c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</row>
    <row r="404" spans="1:60" outlineLevel="1" x14ac:dyDescent="0.2">
      <c r="A404" s="159"/>
      <c r="B404" s="160"/>
      <c r="C404" s="186" t="s">
        <v>462</v>
      </c>
      <c r="D404" s="162"/>
      <c r="E404" s="163">
        <v>7.3</v>
      </c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52"/>
      <c r="Y404" s="152"/>
      <c r="Z404" s="152"/>
      <c r="AA404" s="152"/>
      <c r="AB404" s="152"/>
      <c r="AC404" s="152"/>
      <c r="AD404" s="152"/>
      <c r="AE404" s="152"/>
      <c r="AF404" s="152"/>
      <c r="AG404" s="152" t="s">
        <v>139</v>
      </c>
      <c r="AH404" s="152">
        <v>0</v>
      </c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</row>
    <row r="405" spans="1:60" outlineLevel="1" x14ac:dyDescent="0.2">
      <c r="A405" s="159"/>
      <c r="B405" s="160"/>
      <c r="C405" s="186" t="s">
        <v>463</v>
      </c>
      <c r="D405" s="162"/>
      <c r="E405" s="163">
        <v>10.8</v>
      </c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52"/>
      <c r="Y405" s="152"/>
      <c r="Z405" s="152"/>
      <c r="AA405" s="152"/>
      <c r="AB405" s="152"/>
      <c r="AC405" s="152"/>
      <c r="AD405" s="152"/>
      <c r="AE405" s="152"/>
      <c r="AF405" s="152"/>
      <c r="AG405" s="152" t="s">
        <v>139</v>
      </c>
      <c r="AH405" s="152">
        <v>0</v>
      </c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</row>
    <row r="406" spans="1:60" outlineLevel="1" x14ac:dyDescent="0.2">
      <c r="A406" s="159"/>
      <c r="B406" s="160"/>
      <c r="C406" s="186" t="s">
        <v>464</v>
      </c>
      <c r="D406" s="162"/>
      <c r="E406" s="163">
        <v>8.4</v>
      </c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52"/>
      <c r="Y406" s="152"/>
      <c r="Z406" s="152"/>
      <c r="AA406" s="152"/>
      <c r="AB406" s="152"/>
      <c r="AC406" s="152"/>
      <c r="AD406" s="152"/>
      <c r="AE406" s="152"/>
      <c r="AF406" s="152"/>
      <c r="AG406" s="152" t="s">
        <v>139</v>
      </c>
      <c r="AH406" s="152">
        <v>0</v>
      </c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</row>
    <row r="407" spans="1:60" outlineLevel="1" x14ac:dyDescent="0.2">
      <c r="A407" s="159"/>
      <c r="B407" s="160"/>
      <c r="C407" s="186" t="s">
        <v>465</v>
      </c>
      <c r="D407" s="162"/>
      <c r="E407" s="163">
        <v>11.2</v>
      </c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52"/>
      <c r="Y407" s="152"/>
      <c r="Z407" s="152"/>
      <c r="AA407" s="152"/>
      <c r="AB407" s="152"/>
      <c r="AC407" s="152"/>
      <c r="AD407" s="152"/>
      <c r="AE407" s="152"/>
      <c r="AF407" s="152"/>
      <c r="AG407" s="152" t="s">
        <v>139</v>
      </c>
      <c r="AH407" s="152">
        <v>0</v>
      </c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</row>
    <row r="408" spans="1:60" outlineLevel="1" x14ac:dyDescent="0.2">
      <c r="A408" s="159"/>
      <c r="B408" s="160"/>
      <c r="C408" s="186" t="s">
        <v>466</v>
      </c>
      <c r="D408" s="162"/>
      <c r="E408" s="163">
        <v>10.8</v>
      </c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 t="s">
        <v>139</v>
      </c>
      <c r="AH408" s="152">
        <v>0</v>
      </c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</row>
    <row r="409" spans="1:60" outlineLevel="1" x14ac:dyDescent="0.2">
      <c r="A409" s="159"/>
      <c r="B409" s="160"/>
      <c r="C409" s="186" t="s">
        <v>467</v>
      </c>
      <c r="D409" s="162"/>
      <c r="E409" s="163">
        <v>9</v>
      </c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52"/>
      <c r="Y409" s="152"/>
      <c r="Z409" s="152"/>
      <c r="AA409" s="152"/>
      <c r="AB409" s="152"/>
      <c r="AC409" s="152"/>
      <c r="AD409" s="152"/>
      <c r="AE409" s="152"/>
      <c r="AF409" s="152"/>
      <c r="AG409" s="152" t="s">
        <v>139</v>
      </c>
      <c r="AH409" s="152">
        <v>0</v>
      </c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</row>
    <row r="410" spans="1:60" outlineLevel="1" x14ac:dyDescent="0.2">
      <c r="A410" s="159"/>
      <c r="B410" s="160"/>
      <c r="C410" s="186" t="s">
        <v>468</v>
      </c>
      <c r="D410" s="162"/>
      <c r="E410" s="163">
        <v>7.75</v>
      </c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52"/>
      <c r="Y410" s="152"/>
      <c r="Z410" s="152"/>
      <c r="AA410" s="152"/>
      <c r="AB410" s="152"/>
      <c r="AC410" s="152"/>
      <c r="AD410" s="152"/>
      <c r="AE410" s="152"/>
      <c r="AF410" s="152"/>
      <c r="AG410" s="152" t="s">
        <v>139</v>
      </c>
      <c r="AH410" s="152">
        <v>0</v>
      </c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</row>
    <row r="411" spans="1:60" outlineLevel="1" x14ac:dyDescent="0.2">
      <c r="A411" s="159"/>
      <c r="B411" s="160"/>
      <c r="C411" s="186" t="s">
        <v>469</v>
      </c>
      <c r="D411" s="162"/>
      <c r="E411" s="163">
        <v>2.6</v>
      </c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52"/>
      <c r="Y411" s="152"/>
      <c r="Z411" s="152"/>
      <c r="AA411" s="152"/>
      <c r="AB411" s="152"/>
      <c r="AC411" s="152"/>
      <c r="AD411" s="152"/>
      <c r="AE411" s="152"/>
      <c r="AF411" s="152"/>
      <c r="AG411" s="152" t="s">
        <v>139</v>
      </c>
      <c r="AH411" s="152">
        <v>0</v>
      </c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</row>
    <row r="412" spans="1:60" outlineLevel="1" x14ac:dyDescent="0.2">
      <c r="A412" s="159"/>
      <c r="B412" s="160"/>
      <c r="C412" s="186" t="s">
        <v>470</v>
      </c>
      <c r="D412" s="162"/>
      <c r="E412" s="163">
        <v>7.1</v>
      </c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52"/>
      <c r="Y412" s="152"/>
      <c r="Z412" s="152"/>
      <c r="AA412" s="152"/>
      <c r="AB412" s="152"/>
      <c r="AC412" s="152"/>
      <c r="AD412" s="152"/>
      <c r="AE412" s="152"/>
      <c r="AF412" s="152"/>
      <c r="AG412" s="152" t="s">
        <v>139</v>
      </c>
      <c r="AH412" s="152">
        <v>0</v>
      </c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</row>
    <row r="413" spans="1:60" outlineLevel="1" x14ac:dyDescent="0.2">
      <c r="A413" s="159"/>
      <c r="B413" s="160"/>
      <c r="C413" s="186" t="s">
        <v>471</v>
      </c>
      <c r="D413" s="162"/>
      <c r="E413" s="163">
        <v>5.9</v>
      </c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52"/>
      <c r="Y413" s="152"/>
      <c r="Z413" s="152"/>
      <c r="AA413" s="152"/>
      <c r="AB413" s="152"/>
      <c r="AC413" s="152"/>
      <c r="AD413" s="152"/>
      <c r="AE413" s="152"/>
      <c r="AF413" s="152"/>
      <c r="AG413" s="152" t="s">
        <v>139</v>
      </c>
      <c r="AH413" s="152">
        <v>0</v>
      </c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</row>
    <row r="414" spans="1:60" outlineLevel="1" x14ac:dyDescent="0.2">
      <c r="A414" s="159"/>
      <c r="B414" s="160"/>
      <c r="C414" s="186" t="s">
        <v>472</v>
      </c>
      <c r="D414" s="162"/>
      <c r="E414" s="163">
        <v>6.4</v>
      </c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52"/>
      <c r="Y414" s="152"/>
      <c r="Z414" s="152"/>
      <c r="AA414" s="152"/>
      <c r="AB414" s="152"/>
      <c r="AC414" s="152"/>
      <c r="AD414" s="152"/>
      <c r="AE414" s="152"/>
      <c r="AF414" s="152"/>
      <c r="AG414" s="152" t="s">
        <v>139</v>
      </c>
      <c r="AH414" s="152">
        <v>0</v>
      </c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</row>
    <row r="415" spans="1:60" outlineLevel="1" x14ac:dyDescent="0.2">
      <c r="A415" s="159"/>
      <c r="B415" s="160"/>
      <c r="C415" s="186" t="s">
        <v>473</v>
      </c>
      <c r="D415" s="162"/>
      <c r="E415" s="163">
        <v>2.5</v>
      </c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52"/>
      <c r="Y415" s="152"/>
      <c r="Z415" s="152"/>
      <c r="AA415" s="152"/>
      <c r="AB415" s="152"/>
      <c r="AC415" s="152"/>
      <c r="AD415" s="152"/>
      <c r="AE415" s="152"/>
      <c r="AF415" s="152"/>
      <c r="AG415" s="152" t="s">
        <v>139</v>
      </c>
      <c r="AH415" s="152">
        <v>0</v>
      </c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</row>
    <row r="416" spans="1:60" outlineLevel="1" x14ac:dyDescent="0.2">
      <c r="A416" s="159"/>
      <c r="B416" s="160"/>
      <c r="C416" s="186" t="s">
        <v>474</v>
      </c>
      <c r="D416" s="162"/>
      <c r="E416" s="163">
        <v>6.3</v>
      </c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52"/>
      <c r="Y416" s="152"/>
      <c r="Z416" s="152"/>
      <c r="AA416" s="152"/>
      <c r="AB416" s="152"/>
      <c r="AC416" s="152"/>
      <c r="AD416" s="152"/>
      <c r="AE416" s="152"/>
      <c r="AF416" s="152"/>
      <c r="AG416" s="152" t="s">
        <v>139</v>
      </c>
      <c r="AH416" s="152">
        <v>0</v>
      </c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</row>
    <row r="417" spans="1:60" outlineLevel="1" x14ac:dyDescent="0.2">
      <c r="A417" s="159"/>
      <c r="B417" s="160"/>
      <c r="C417" s="186" t="s">
        <v>475</v>
      </c>
      <c r="D417" s="162"/>
      <c r="E417" s="163">
        <v>8.3000000000000007</v>
      </c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52"/>
      <c r="Y417" s="152"/>
      <c r="Z417" s="152"/>
      <c r="AA417" s="152"/>
      <c r="AB417" s="152"/>
      <c r="AC417" s="152"/>
      <c r="AD417" s="152"/>
      <c r="AE417" s="152"/>
      <c r="AF417" s="152"/>
      <c r="AG417" s="152" t="s">
        <v>139</v>
      </c>
      <c r="AH417" s="152">
        <v>0</v>
      </c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</row>
    <row r="418" spans="1:60" outlineLevel="1" x14ac:dyDescent="0.2">
      <c r="A418" s="159"/>
      <c r="B418" s="160"/>
      <c r="C418" s="186" t="s">
        <v>476</v>
      </c>
      <c r="D418" s="162"/>
      <c r="E418" s="163">
        <v>4.0999999999999996</v>
      </c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52"/>
      <c r="Y418" s="152"/>
      <c r="Z418" s="152"/>
      <c r="AA418" s="152"/>
      <c r="AB418" s="152"/>
      <c r="AC418" s="152"/>
      <c r="AD418" s="152"/>
      <c r="AE418" s="152"/>
      <c r="AF418" s="152"/>
      <c r="AG418" s="152" t="s">
        <v>139</v>
      </c>
      <c r="AH418" s="152">
        <v>0</v>
      </c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</row>
    <row r="419" spans="1:60" outlineLevel="1" x14ac:dyDescent="0.2">
      <c r="A419" s="159"/>
      <c r="B419" s="160"/>
      <c r="C419" s="186" t="s">
        <v>477</v>
      </c>
      <c r="D419" s="162"/>
      <c r="E419" s="163">
        <v>1.65</v>
      </c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52"/>
      <c r="Y419" s="152"/>
      <c r="Z419" s="152"/>
      <c r="AA419" s="152"/>
      <c r="AB419" s="152"/>
      <c r="AC419" s="152"/>
      <c r="AD419" s="152"/>
      <c r="AE419" s="152"/>
      <c r="AF419" s="152"/>
      <c r="AG419" s="152" t="s">
        <v>139</v>
      </c>
      <c r="AH419" s="152">
        <v>0</v>
      </c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</row>
    <row r="420" spans="1:60" outlineLevel="1" x14ac:dyDescent="0.2">
      <c r="A420" s="159"/>
      <c r="B420" s="160"/>
      <c r="C420" s="186" t="s">
        <v>478</v>
      </c>
      <c r="D420" s="162"/>
      <c r="E420" s="163">
        <v>5.3</v>
      </c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52"/>
      <c r="Y420" s="152"/>
      <c r="Z420" s="152"/>
      <c r="AA420" s="152"/>
      <c r="AB420" s="152"/>
      <c r="AC420" s="152"/>
      <c r="AD420" s="152"/>
      <c r="AE420" s="152"/>
      <c r="AF420" s="152"/>
      <c r="AG420" s="152" t="s">
        <v>139</v>
      </c>
      <c r="AH420" s="152">
        <v>0</v>
      </c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</row>
    <row r="421" spans="1:60" outlineLevel="1" x14ac:dyDescent="0.2">
      <c r="A421" s="159"/>
      <c r="B421" s="160"/>
      <c r="C421" s="186" t="s">
        <v>479</v>
      </c>
      <c r="D421" s="162"/>
      <c r="E421" s="163">
        <v>8.1</v>
      </c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52"/>
      <c r="Y421" s="152"/>
      <c r="Z421" s="152"/>
      <c r="AA421" s="152"/>
      <c r="AB421" s="152"/>
      <c r="AC421" s="152"/>
      <c r="AD421" s="152"/>
      <c r="AE421" s="152"/>
      <c r="AF421" s="152"/>
      <c r="AG421" s="152" t="s">
        <v>139</v>
      </c>
      <c r="AH421" s="152">
        <v>0</v>
      </c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</row>
    <row r="422" spans="1:60" outlineLevel="1" x14ac:dyDescent="0.2">
      <c r="A422" s="159"/>
      <c r="B422" s="160"/>
      <c r="C422" s="186" t="s">
        <v>480</v>
      </c>
      <c r="D422" s="162"/>
      <c r="E422" s="163">
        <v>4.4000000000000004</v>
      </c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52"/>
      <c r="Y422" s="152"/>
      <c r="Z422" s="152"/>
      <c r="AA422" s="152"/>
      <c r="AB422" s="152"/>
      <c r="AC422" s="152"/>
      <c r="AD422" s="152"/>
      <c r="AE422" s="152"/>
      <c r="AF422" s="152"/>
      <c r="AG422" s="152" t="s">
        <v>139</v>
      </c>
      <c r="AH422" s="152">
        <v>0</v>
      </c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</row>
    <row r="423" spans="1:60" outlineLevel="1" x14ac:dyDescent="0.2">
      <c r="A423" s="159"/>
      <c r="B423" s="160"/>
      <c r="C423" s="186" t="s">
        <v>481</v>
      </c>
      <c r="D423" s="162"/>
      <c r="E423" s="163">
        <v>5.2</v>
      </c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52"/>
      <c r="Y423" s="152"/>
      <c r="Z423" s="152"/>
      <c r="AA423" s="152"/>
      <c r="AB423" s="152"/>
      <c r="AC423" s="152"/>
      <c r="AD423" s="152"/>
      <c r="AE423" s="152"/>
      <c r="AF423" s="152"/>
      <c r="AG423" s="152" t="s">
        <v>139</v>
      </c>
      <c r="AH423" s="152">
        <v>0</v>
      </c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</row>
    <row r="424" spans="1:60" outlineLevel="1" x14ac:dyDescent="0.2">
      <c r="A424" s="159"/>
      <c r="B424" s="160"/>
      <c r="C424" s="187" t="s">
        <v>251</v>
      </c>
      <c r="D424" s="164"/>
      <c r="E424" s="165">
        <v>571</v>
      </c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52"/>
      <c r="Y424" s="152"/>
      <c r="Z424" s="152"/>
      <c r="AA424" s="152"/>
      <c r="AB424" s="152"/>
      <c r="AC424" s="152"/>
      <c r="AD424" s="152"/>
      <c r="AE424" s="152"/>
      <c r="AF424" s="152"/>
      <c r="AG424" s="152" t="s">
        <v>139</v>
      </c>
      <c r="AH424" s="152">
        <v>1</v>
      </c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</row>
    <row r="425" spans="1:60" outlineLevel="1" x14ac:dyDescent="0.2">
      <c r="A425" s="159"/>
      <c r="B425" s="160"/>
      <c r="C425" s="186" t="s">
        <v>482</v>
      </c>
      <c r="D425" s="162"/>
      <c r="E425" s="163">
        <v>14.8</v>
      </c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52"/>
      <c r="Y425" s="152"/>
      <c r="Z425" s="152"/>
      <c r="AA425" s="152"/>
      <c r="AB425" s="152"/>
      <c r="AC425" s="152"/>
      <c r="AD425" s="152"/>
      <c r="AE425" s="152"/>
      <c r="AF425" s="152"/>
      <c r="AG425" s="152" t="s">
        <v>139</v>
      </c>
      <c r="AH425" s="152">
        <v>0</v>
      </c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</row>
    <row r="426" spans="1:60" outlineLevel="1" x14ac:dyDescent="0.2">
      <c r="A426" s="159"/>
      <c r="B426" s="160"/>
      <c r="C426" s="187" t="s">
        <v>251</v>
      </c>
      <c r="D426" s="164"/>
      <c r="E426" s="165">
        <v>14.8</v>
      </c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52"/>
      <c r="Y426" s="152"/>
      <c r="Z426" s="152"/>
      <c r="AA426" s="152"/>
      <c r="AB426" s="152"/>
      <c r="AC426" s="152"/>
      <c r="AD426" s="152"/>
      <c r="AE426" s="152"/>
      <c r="AF426" s="152"/>
      <c r="AG426" s="152" t="s">
        <v>139</v>
      </c>
      <c r="AH426" s="152">
        <v>1</v>
      </c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</row>
    <row r="427" spans="1:60" outlineLevel="1" x14ac:dyDescent="0.2">
      <c r="A427" s="159"/>
      <c r="B427" s="160"/>
      <c r="C427" s="186" t="s">
        <v>483</v>
      </c>
      <c r="D427" s="162"/>
      <c r="E427" s="163">
        <v>2.6</v>
      </c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52"/>
      <c r="Y427" s="152"/>
      <c r="Z427" s="152"/>
      <c r="AA427" s="152"/>
      <c r="AB427" s="152"/>
      <c r="AC427" s="152"/>
      <c r="AD427" s="152"/>
      <c r="AE427" s="152"/>
      <c r="AF427" s="152"/>
      <c r="AG427" s="152" t="s">
        <v>139</v>
      </c>
      <c r="AH427" s="152">
        <v>0</v>
      </c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</row>
    <row r="428" spans="1:60" outlineLevel="1" x14ac:dyDescent="0.2">
      <c r="A428" s="159"/>
      <c r="B428" s="160"/>
      <c r="C428" s="187" t="s">
        <v>251</v>
      </c>
      <c r="D428" s="164"/>
      <c r="E428" s="165">
        <v>2.6</v>
      </c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52"/>
      <c r="Y428" s="152"/>
      <c r="Z428" s="152"/>
      <c r="AA428" s="152"/>
      <c r="AB428" s="152"/>
      <c r="AC428" s="152"/>
      <c r="AD428" s="152"/>
      <c r="AE428" s="152"/>
      <c r="AF428" s="152"/>
      <c r="AG428" s="152" t="s">
        <v>139</v>
      </c>
      <c r="AH428" s="152">
        <v>1</v>
      </c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</row>
    <row r="429" spans="1:60" outlineLevel="1" x14ac:dyDescent="0.2">
      <c r="A429" s="159"/>
      <c r="B429" s="160"/>
      <c r="C429" s="186" t="s">
        <v>484</v>
      </c>
      <c r="D429" s="162"/>
      <c r="E429" s="163">
        <v>5.3</v>
      </c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52"/>
      <c r="Y429" s="152"/>
      <c r="Z429" s="152"/>
      <c r="AA429" s="152"/>
      <c r="AB429" s="152"/>
      <c r="AC429" s="152"/>
      <c r="AD429" s="152"/>
      <c r="AE429" s="152"/>
      <c r="AF429" s="152"/>
      <c r="AG429" s="152" t="s">
        <v>139</v>
      </c>
      <c r="AH429" s="152">
        <v>0</v>
      </c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</row>
    <row r="430" spans="1:60" outlineLevel="1" x14ac:dyDescent="0.2">
      <c r="A430" s="159"/>
      <c r="B430" s="160"/>
      <c r="C430" s="186" t="s">
        <v>485</v>
      </c>
      <c r="D430" s="162"/>
      <c r="E430" s="163">
        <v>5.3</v>
      </c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52" t="s">
        <v>139</v>
      </c>
      <c r="AH430" s="152">
        <v>0</v>
      </c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</row>
    <row r="431" spans="1:60" outlineLevel="1" x14ac:dyDescent="0.2">
      <c r="A431" s="159"/>
      <c r="B431" s="160"/>
      <c r="C431" s="186" t="s">
        <v>486</v>
      </c>
      <c r="D431" s="162"/>
      <c r="E431" s="163">
        <v>5.2</v>
      </c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52"/>
      <c r="Y431" s="152"/>
      <c r="Z431" s="152"/>
      <c r="AA431" s="152"/>
      <c r="AB431" s="152"/>
      <c r="AC431" s="152"/>
      <c r="AD431" s="152"/>
      <c r="AE431" s="152"/>
      <c r="AF431" s="152"/>
      <c r="AG431" s="152" t="s">
        <v>139</v>
      </c>
      <c r="AH431" s="152">
        <v>0</v>
      </c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</row>
    <row r="432" spans="1:60" outlineLevel="1" x14ac:dyDescent="0.2">
      <c r="A432" s="159"/>
      <c r="B432" s="160"/>
      <c r="C432" s="186" t="s">
        <v>487</v>
      </c>
      <c r="D432" s="162"/>
      <c r="E432" s="163">
        <v>5.2</v>
      </c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52"/>
      <c r="Y432" s="152"/>
      <c r="Z432" s="152"/>
      <c r="AA432" s="152"/>
      <c r="AB432" s="152"/>
      <c r="AC432" s="152"/>
      <c r="AD432" s="152"/>
      <c r="AE432" s="152"/>
      <c r="AF432" s="152"/>
      <c r="AG432" s="152" t="s">
        <v>139</v>
      </c>
      <c r="AH432" s="152">
        <v>0</v>
      </c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</row>
    <row r="433" spans="1:60" outlineLevel="1" x14ac:dyDescent="0.2">
      <c r="A433" s="159"/>
      <c r="B433" s="160"/>
      <c r="C433" s="186" t="s">
        <v>488</v>
      </c>
      <c r="D433" s="162"/>
      <c r="E433" s="163">
        <v>5.75</v>
      </c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52"/>
      <c r="Y433" s="152"/>
      <c r="Z433" s="152"/>
      <c r="AA433" s="152"/>
      <c r="AB433" s="152"/>
      <c r="AC433" s="152"/>
      <c r="AD433" s="152"/>
      <c r="AE433" s="152"/>
      <c r="AF433" s="152"/>
      <c r="AG433" s="152" t="s">
        <v>139</v>
      </c>
      <c r="AH433" s="152">
        <v>0</v>
      </c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</row>
    <row r="434" spans="1:60" outlineLevel="1" x14ac:dyDescent="0.2">
      <c r="A434" s="159"/>
      <c r="B434" s="160"/>
      <c r="C434" s="186" t="s">
        <v>489</v>
      </c>
      <c r="D434" s="162"/>
      <c r="E434" s="163">
        <v>6.6</v>
      </c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52"/>
      <c r="Y434" s="152"/>
      <c r="Z434" s="152"/>
      <c r="AA434" s="152"/>
      <c r="AB434" s="152"/>
      <c r="AC434" s="152"/>
      <c r="AD434" s="152"/>
      <c r="AE434" s="152"/>
      <c r="AF434" s="152"/>
      <c r="AG434" s="152" t="s">
        <v>139</v>
      </c>
      <c r="AH434" s="152">
        <v>0</v>
      </c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</row>
    <row r="435" spans="1:60" outlineLevel="1" x14ac:dyDescent="0.2">
      <c r="A435" s="159"/>
      <c r="B435" s="160"/>
      <c r="C435" s="186" t="s">
        <v>490</v>
      </c>
      <c r="D435" s="162"/>
      <c r="E435" s="163">
        <v>6.8</v>
      </c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52"/>
      <c r="Y435" s="152"/>
      <c r="Z435" s="152"/>
      <c r="AA435" s="152"/>
      <c r="AB435" s="152"/>
      <c r="AC435" s="152"/>
      <c r="AD435" s="152"/>
      <c r="AE435" s="152"/>
      <c r="AF435" s="152"/>
      <c r="AG435" s="152" t="s">
        <v>139</v>
      </c>
      <c r="AH435" s="152">
        <v>0</v>
      </c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</row>
    <row r="436" spans="1:60" outlineLevel="1" x14ac:dyDescent="0.2">
      <c r="A436" s="159"/>
      <c r="B436" s="160"/>
      <c r="C436" s="241"/>
      <c r="D436" s="242"/>
      <c r="E436" s="242"/>
      <c r="F436" s="242"/>
      <c r="G436" s="242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52"/>
      <c r="Y436" s="152"/>
      <c r="Z436" s="152"/>
      <c r="AA436" s="152"/>
      <c r="AB436" s="152"/>
      <c r="AC436" s="152"/>
      <c r="AD436" s="152"/>
      <c r="AE436" s="152"/>
      <c r="AF436" s="152"/>
      <c r="AG436" s="152" t="s">
        <v>140</v>
      </c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</row>
    <row r="437" spans="1:60" outlineLevel="1" x14ac:dyDescent="0.2">
      <c r="A437" s="175">
        <v>64</v>
      </c>
      <c r="B437" s="176" t="s">
        <v>491</v>
      </c>
      <c r="C437" s="185" t="s">
        <v>492</v>
      </c>
      <c r="D437" s="177" t="s">
        <v>134</v>
      </c>
      <c r="E437" s="178">
        <v>203.1</v>
      </c>
      <c r="F437" s="179">
        <v>0</v>
      </c>
      <c r="G437" s="180">
        <f>ROUND(E437*F437,2)</f>
        <v>0</v>
      </c>
      <c r="H437" s="179">
        <v>0</v>
      </c>
      <c r="I437" s="180">
        <f>ROUND(E437*H437,2)</f>
        <v>0</v>
      </c>
      <c r="J437" s="179">
        <v>193</v>
      </c>
      <c r="K437" s="180">
        <f>ROUND(E437*J437,2)</f>
        <v>39198.300000000003</v>
      </c>
      <c r="L437" s="180">
        <v>15</v>
      </c>
      <c r="M437" s="180">
        <f>G437*(1+L437/100)</f>
        <v>0</v>
      </c>
      <c r="N437" s="180">
        <v>1.6000000000000001E-4</v>
      </c>
      <c r="O437" s="180">
        <f>ROUND(E437*N437,2)</f>
        <v>0.03</v>
      </c>
      <c r="P437" s="180">
        <v>0</v>
      </c>
      <c r="Q437" s="180">
        <f>ROUND(E437*P437,2)</f>
        <v>0</v>
      </c>
      <c r="R437" s="180"/>
      <c r="S437" s="180" t="s">
        <v>191</v>
      </c>
      <c r="T437" s="181" t="s">
        <v>192</v>
      </c>
      <c r="U437" s="161">
        <v>0</v>
      </c>
      <c r="V437" s="161">
        <f>ROUND(E437*U437,2)</f>
        <v>0</v>
      </c>
      <c r="W437" s="161"/>
      <c r="X437" s="152"/>
      <c r="Y437" s="152"/>
      <c r="Z437" s="152"/>
      <c r="AA437" s="152"/>
      <c r="AB437" s="152"/>
      <c r="AC437" s="152"/>
      <c r="AD437" s="152"/>
      <c r="AE437" s="152"/>
      <c r="AF437" s="152"/>
      <c r="AG437" s="152" t="s">
        <v>291</v>
      </c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</row>
    <row r="438" spans="1:60" outlineLevel="1" x14ac:dyDescent="0.2">
      <c r="A438" s="159"/>
      <c r="B438" s="160"/>
      <c r="C438" s="186" t="s">
        <v>381</v>
      </c>
      <c r="D438" s="162"/>
      <c r="E438" s="163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52"/>
      <c r="Y438" s="152"/>
      <c r="Z438" s="152"/>
      <c r="AA438" s="152"/>
      <c r="AB438" s="152"/>
      <c r="AC438" s="152"/>
      <c r="AD438" s="152"/>
      <c r="AE438" s="152"/>
      <c r="AF438" s="152"/>
      <c r="AG438" s="152" t="s">
        <v>139</v>
      </c>
      <c r="AH438" s="152">
        <v>0</v>
      </c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</row>
    <row r="439" spans="1:60" outlineLevel="1" x14ac:dyDescent="0.2">
      <c r="A439" s="159"/>
      <c r="B439" s="160"/>
      <c r="C439" s="186" t="s">
        <v>382</v>
      </c>
      <c r="D439" s="162"/>
      <c r="E439" s="163">
        <v>1.25</v>
      </c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52"/>
      <c r="Y439" s="152"/>
      <c r="Z439" s="152"/>
      <c r="AA439" s="152"/>
      <c r="AB439" s="152"/>
      <c r="AC439" s="152"/>
      <c r="AD439" s="152"/>
      <c r="AE439" s="152"/>
      <c r="AF439" s="152"/>
      <c r="AG439" s="152" t="s">
        <v>139</v>
      </c>
      <c r="AH439" s="152">
        <v>0</v>
      </c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</row>
    <row r="440" spans="1:60" outlineLevel="1" x14ac:dyDescent="0.2">
      <c r="A440" s="159"/>
      <c r="B440" s="160"/>
      <c r="C440" s="186" t="s">
        <v>383</v>
      </c>
      <c r="D440" s="162"/>
      <c r="E440" s="163">
        <v>2</v>
      </c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52"/>
      <c r="Y440" s="152"/>
      <c r="Z440" s="152"/>
      <c r="AA440" s="152"/>
      <c r="AB440" s="152"/>
      <c r="AC440" s="152"/>
      <c r="AD440" s="152"/>
      <c r="AE440" s="152"/>
      <c r="AF440" s="152"/>
      <c r="AG440" s="152" t="s">
        <v>139</v>
      </c>
      <c r="AH440" s="152">
        <v>0</v>
      </c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</row>
    <row r="441" spans="1:60" outlineLevel="1" x14ac:dyDescent="0.2">
      <c r="A441" s="159"/>
      <c r="B441" s="160"/>
      <c r="C441" s="186" t="s">
        <v>384</v>
      </c>
      <c r="D441" s="162"/>
      <c r="E441" s="163">
        <v>9</v>
      </c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52"/>
      <c r="Y441" s="152"/>
      <c r="Z441" s="152"/>
      <c r="AA441" s="152"/>
      <c r="AB441" s="152"/>
      <c r="AC441" s="152"/>
      <c r="AD441" s="152"/>
      <c r="AE441" s="152"/>
      <c r="AF441" s="152"/>
      <c r="AG441" s="152" t="s">
        <v>139</v>
      </c>
      <c r="AH441" s="152">
        <v>0</v>
      </c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</row>
    <row r="442" spans="1:60" outlineLevel="1" x14ac:dyDescent="0.2">
      <c r="A442" s="159"/>
      <c r="B442" s="160"/>
      <c r="C442" s="186" t="s">
        <v>385</v>
      </c>
      <c r="D442" s="162"/>
      <c r="E442" s="163">
        <v>1.8</v>
      </c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52"/>
      <c r="Y442" s="152"/>
      <c r="Z442" s="152"/>
      <c r="AA442" s="152"/>
      <c r="AB442" s="152"/>
      <c r="AC442" s="152"/>
      <c r="AD442" s="152"/>
      <c r="AE442" s="152"/>
      <c r="AF442" s="152"/>
      <c r="AG442" s="152" t="s">
        <v>139</v>
      </c>
      <c r="AH442" s="152">
        <v>0</v>
      </c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  <c r="BH442" s="152"/>
    </row>
    <row r="443" spans="1:60" outlineLevel="1" x14ac:dyDescent="0.2">
      <c r="A443" s="159"/>
      <c r="B443" s="160"/>
      <c r="C443" s="186" t="s">
        <v>386</v>
      </c>
      <c r="D443" s="162"/>
      <c r="E443" s="163">
        <v>10</v>
      </c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52"/>
      <c r="Y443" s="152"/>
      <c r="Z443" s="152"/>
      <c r="AA443" s="152"/>
      <c r="AB443" s="152"/>
      <c r="AC443" s="152"/>
      <c r="AD443" s="152"/>
      <c r="AE443" s="152"/>
      <c r="AF443" s="152"/>
      <c r="AG443" s="152" t="s">
        <v>139</v>
      </c>
      <c r="AH443" s="152">
        <v>0</v>
      </c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</row>
    <row r="444" spans="1:60" outlineLevel="1" x14ac:dyDescent="0.2">
      <c r="A444" s="159"/>
      <c r="B444" s="160"/>
      <c r="C444" s="186" t="s">
        <v>387</v>
      </c>
      <c r="D444" s="162"/>
      <c r="E444" s="163">
        <v>2</v>
      </c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52"/>
      <c r="Y444" s="152"/>
      <c r="Z444" s="152"/>
      <c r="AA444" s="152"/>
      <c r="AB444" s="152"/>
      <c r="AC444" s="152"/>
      <c r="AD444" s="152"/>
      <c r="AE444" s="152"/>
      <c r="AF444" s="152"/>
      <c r="AG444" s="152" t="s">
        <v>139</v>
      </c>
      <c r="AH444" s="152">
        <v>0</v>
      </c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</row>
    <row r="445" spans="1:60" outlineLevel="1" x14ac:dyDescent="0.2">
      <c r="A445" s="159"/>
      <c r="B445" s="160"/>
      <c r="C445" s="186" t="s">
        <v>388</v>
      </c>
      <c r="D445" s="162"/>
      <c r="E445" s="163">
        <v>2.4</v>
      </c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52"/>
      <c r="Y445" s="152"/>
      <c r="Z445" s="152"/>
      <c r="AA445" s="152"/>
      <c r="AB445" s="152"/>
      <c r="AC445" s="152"/>
      <c r="AD445" s="152"/>
      <c r="AE445" s="152"/>
      <c r="AF445" s="152"/>
      <c r="AG445" s="152" t="s">
        <v>139</v>
      </c>
      <c r="AH445" s="152">
        <v>0</v>
      </c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</row>
    <row r="446" spans="1:60" outlineLevel="1" x14ac:dyDescent="0.2">
      <c r="A446" s="159"/>
      <c r="B446" s="160"/>
      <c r="C446" s="186" t="s">
        <v>389</v>
      </c>
      <c r="D446" s="162"/>
      <c r="E446" s="163">
        <v>1</v>
      </c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52"/>
      <c r="Y446" s="152"/>
      <c r="Z446" s="152"/>
      <c r="AA446" s="152"/>
      <c r="AB446" s="152"/>
      <c r="AC446" s="152"/>
      <c r="AD446" s="152"/>
      <c r="AE446" s="152"/>
      <c r="AF446" s="152"/>
      <c r="AG446" s="152" t="s">
        <v>139</v>
      </c>
      <c r="AH446" s="152">
        <v>0</v>
      </c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</row>
    <row r="447" spans="1:60" outlineLevel="1" x14ac:dyDescent="0.2">
      <c r="A447" s="159"/>
      <c r="B447" s="160"/>
      <c r="C447" s="186" t="s">
        <v>390</v>
      </c>
      <c r="D447" s="162"/>
      <c r="E447" s="163">
        <v>3.4</v>
      </c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52"/>
      <c r="Y447" s="152"/>
      <c r="Z447" s="152"/>
      <c r="AA447" s="152"/>
      <c r="AB447" s="152"/>
      <c r="AC447" s="152"/>
      <c r="AD447" s="152"/>
      <c r="AE447" s="152"/>
      <c r="AF447" s="152"/>
      <c r="AG447" s="152" t="s">
        <v>139</v>
      </c>
      <c r="AH447" s="152">
        <v>0</v>
      </c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</row>
    <row r="448" spans="1:60" outlineLevel="1" x14ac:dyDescent="0.2">
      <c r="A448" s="159"/>
      <c r="B448" s="160"/>
      <c r="C448" s="186" t="s">
        <v>391</v>
      </c>
      <c r="D448" s="162"/>
      <c r="E448" s="163">
        <v>1.6</v>
      </c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52"/>
      <c r="Y448" s="152"/>
      <c r="Z448" s="152"/>
      <c r="AA448" s="152"/>
      <c r="AB448" s="152"/>
      <c r="AC448" s="152"/>
      <c r="AD448" s="152"/>
      <c r="AE448" s="152"/>
      <c r="AF448" s="152"/>
      <c r="AG448" s="152" t="s">
        <v>139</v>
      </c>
      <c r="AH448" s="152">
        <v>0</v>
      </c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</row>
    <row r="449" spans="1:60" outlineLevel="1" x14ac:dyDescent="0.2">
      <c r="A449" s="159"/>
      <c r="B449" s="160"/>
      <c r="C449" s="186" t="s">
        <v>392</v>
      </c>
      <c r="D449" s="162"/>
      <c r="E449" s="163">
        <v>2.4</v>
      </c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52"/>
      <c r="Y449" s="152"/>
      <c r="Z449" s="152"/>
      <c r="AA449" s="152"/>
      <c r="AB449" s="152"/>
      <c r="AC449" s="152"/>
      <c r="AD449" s="152"/>
      <c r="AE449" s="152"/>
      <c r="AF449" s="152"/>
      <c r="AG449" s="152" t="s">
        <v>139</v>
      </c>
      <c r="AH449" s="152">
        <v>0</v>
      </c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</row>
    <row r="450" spans="1:60" outlineLevel="1" x14ac:dyDescent="0.2">
      <c r="A450" s="159"/>
      <c r="B450" s="160"/>
      <c r="C450" s="186" t="s">
        <v>393</v>
      </c>
      <c r="D450" s="162"/>
      <c r="E450" s="163">
        <v>7</v>
      </c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52"/>
      <c r="Y450" s="152"/>
      <c r="Z450" s="152"/>
      <c r="AA450" s="152"/>
      <c r="AB450" s="152"/>
      <c r="AC450" s="152"/>
      <c r="AD450" s="152"/>
      <c r="AE450" s="152"/>
      <c r="AF450" s="152"/>
      <c r="AG450" s="152" t="s">
        <v>139</v>
      </c>
      <c r="AH450" s="152">
        <v>0</v>
      </c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  <c r="BH450" s="152"/>
    </row>
    <row r="451" spans="1:60" outlineLevel="1" x14ac:dyDescent="0.2">
      <c r="A451" s="159"/>
      <c r="B451" s="160"/>
      <c r="C451" s="186" t="s">
        <v>394</v>
      </c>
      <c r="D451" s="162"/>
      <c r="E451" s="163">
        <v>0.75</v>
      </c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52"/>
      <c r="Y451" s="152"/>
      <c r="Z451" s="152"/>
      <c r="AA451" s="152"/>
      <c r="AB451" s="152"/>
      <c r="AC451" s="152"/>
      <c r="AD451" s="152"/>
      <c r="AE451" s="152"/>
      <c r="AF451" s="152"/>
      <c r="AG451" s="152" t="s">
        <v>139</v>
      </c>
      <c r="AH451" s="152">
        <v>0</v>
      </c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</row>
    <row r="452" spans="1:60" outlineLevel="1" x14ac:dyDescent="0.2">
      <c r="A452" s="159"/>
      <c r="B452" s="160"/>
      <c r="C452" s="186" t="s">
        <v>395</v>
      </c>
      <c r="D452" s="162"/>
      <c r="E452" s="163">
        <v>1.5</v>
      </c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52"/>
      <c r="Y452" s="152"/>
      <c r="Z452" s="152"/>
      <c r="AA452" s="152"/>
      <c r="AB452" s="152"/>
      <c r="AC452" s="152"/>
      <c r="AD452" s="152"/>
      <c r="AE452" s="152"/>
      <c r="AF452" s="152"/>
      <c r="AG452" s="152" t="s">
        <v>139</v>
      </c>
      <c r="AH452" s="152">
        <v>0</v>
      </c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  <c r="BH452" s="152"/>
    </row>
    <row r="453" spans="1:60" outlineLevel="1" x14ac:dyDescent="0.2">
      <c r="A453" s="159"/>
      <c r="B453" s="160"/>
      <c r="C453" s="186" t="s">
        <v>396</v>
      </c>
      <c r="D453" s="162"/>
      <c r="E453" s="163">
        <v>2.5</v>
      </c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52"/>
      <c r="Y453" s="152"/>
      <c r="Z453" s="152"/>
      <c r="AA453" s="152"/>
      <c r="AB453" s="152"/>
      <c r="AC453" s="152"/>
      <c r="AD453" s="152"/>
      <c r="AE453" s="152"/>
      <c r="AF453" s="152"/>
      <c r="AG453" s="152" t="s">
        <v>139</v>
      </c>
      <c r="AH453" s="152">
        <v>0</v>
      </c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</row>
    <row r="454" spans="1:60" outlineLevel="1" x14ac:dyDescent="0.2">
      <c r="A454" s="159"/>
      <c r="B454" s="160"/>
      <c r="C454" s="186" t="s">
        <v>397</v>
      </c>
      <c r="D454" s="162"/>
      <c r="E454" s="163">
        <v>2</v>
      </c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52"/>
      <c r="Y454" s="152"/>
      <c r="Z454" s="152"/>
      <c r="AA454" s="152"/>
      <c r="AB454" s="152"/>
      <c r="AC454" s="152"/>
      <c r="AD454" s="152"/>
      <c r="AE454" s="152"/>
      <c r="AF454" s="152"/>
      <c r="AG454" s="152" t="s">
        <v>139</v>
      </c>
      <c r="AH454" s="152">
        <v>0</v>
      </c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  <c r="BH454" s="152"/>
    </row>
    <row r="455" spans="1:60" outlineLevel="1" x14ac:dyDescent="0.2">
      <c r="A455" s="159"/>
      <c r="B455" s="160"/>
      <c r="C455" s="186" t="s">
        <v>398</v>
      </c>
      <c r="D455" s="162"/>
      <c r="E455" s="163">
        <v>5.2</v>
      </c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52"/>
      <c r="Y455" s="152"/>
      <c r="Z455" s="152"/>
      <c r="AA455" s="152"/>
      <c r="AB455" s="152"/>
      <c r="AC455" s="152"/>
      <c r="AD455" s="152"/>
      <c r="AE455" s="152"/>
      <c r="AF455" s="152"/>
      <c r="AG455" s="152" t="s">
        <v>139</v>
      </c>
      <c r="AH455" s="152">
        <v>0</v>
      </c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  <c r="BH455" s="152"/>
    </row>
    <row r="456" spans="1:60" outlineLevel="1" x14ac:dyDescent="0.2">
      <c r="A456" s="159"/>
      <c r="B456" s="160"/>
      <c r="C456" s="186" t="s">
        <v>399</v>
      </c>
      <c r="D456" s="162"/>
      <c r="E456" s="163">
        <v>5</v>
      </c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52"/>
      <c r="Y456" s="152"/>
      <c r="Z456" s="152"/>
      <c r="AA456" s="152"/>
      <c r="AB456" s="152"/>
      <c r="AC456" s="152"/>
      <c r="AD456" s="152"/>
      <c r="AE456" s="152"/>
      <c r="AF456" s="152"/>
      <c r="AG456" s="152" t="s">
        <v>139</v>
      </c>
      <c r="AH456" s="152">
        <v>0</v>
      </c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  <c r="BH456" s="152"/>
    </row>
    <row r="457" spans="1:60" outlineLevel="1" x14ac:dyDescent="0.2">
      <c r="A457" s="159"/>
      <c r="B457" s="160"/>
      <c r="C457" s="186" t="s">
        <v>400</v>
      </c>
      <c r="D457" s="162"/>
      <c r="E457" s="163">
        <v>0.8</v>
      </c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52"/>
      <c r="Y457" s="152"/>
      <c r="Z457" s="152"/>
      <c r="AA457" s="152"/>
      <c r="AB457" s="152"/>
      <c r="AC457" s="152"/>
      <c r="AD457" s="152"/>
      <c r="AE457" s="152"/>
      <c r="AF457" s="152"/>
      <c r="AG457" s="152" t="s">
        <v>139</v>
      </c>
      <c r="AH457" s="152">
        <v>0</v>
      </c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</row>
    <row r="458" spans="1:60" outlineLevel="1" x14ac:dyDescent="0.2">
      <c r="A458" s="159"/>
      <c r="B458" s="160"/>
      <c r="C458" s="186" t="s">
        <v>401</v>
      </c>
      <c r="D458" s="162"/>
      <c r="E458" s="163">
        <v>1.6</v>
      </c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52"/>
      <c r="Y458" s="152"/>
      <c r="Z458" s="152"/>
      <c r="AA458" s="152"/>
      <c r="AB458" s="152"/>
      <c r="AC458" s="152"/>
      <c r="AD458" s="152"/>
      <c r="AE458" s="152"/>
      <c r="AF458" s="152"/>
      <c r="AG458" s="152" t="s">
        <v>139</v>
      </c>
      <c r="AH458" s="152">
        <v>0</v>
      </c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</row>
    <row r="459" spans="1:60" outlineLevel="1" x14ac:dyDescent="0.2">
      <c r="A459" s="159"/>
      <c r="B459" s="160"/>
      <c r="C459" s="186" t="s">
        <v>402</v>
      </c>
      <c r="D459" s="162"/>
      <c r="E459" s="163">
        <v>36.4</v>
      </c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52"/>
      <c r="Y459" s="152"/>
      <c r="Z459" s="152"/>
      <c r="AA459" s="152"/>
      <c r="AB459" s="152"/>
      <c r="AC459" s="152"/>
      <c r="AD459" s="152"/>
      <c r="AE459" s="152"/>
      <c r="AF459" s="152"/>
      <c r="AG459" s="152" t="s">
        <v>139</v>
      </c>
      <c r="AH459" s="152">
        <v>0</v>
      </c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</row>
    <row r="460" spans="1:60" outlineLevel="1" x14ac:dyDescent="0.2">
      <c r="A460" s="159"/>
      <c r="B460" s="160"/>
      <c r="C460" s="186" t="s">
        <v>403</v>
      </c>
      <c r="D460" s="162"/>
      <c r="E460" s="163">
        <v>18</v>
      </c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52"/>
      <c r="Y460" s="152"/>
      <c r="Z460" s="152"/>
      <c r="AA460" s="152"/>
      <c r="AB460" s="152"/>
      <c r="AC460" s="152"/>
      <c r="AD460" s="152"/>
      <c r="AE460" s="152"/>
      <c r="AF460" s="152"/>
      <c r="AG460" s="152" t="s">
        <v>139</v>
      </c>
      <c r="AH460" s="152">
        <v>0</v>
      </c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  <c r="BH460" s="152"/>
    </row>
    <row r="461" spans="1:60" outlineLevel="1" x14ac:dyDescent="0.2">
      <c r="A461" s="159"/>
      <c r="B461" s="160"/>
      <c r="C461" s="186" t="s">
        <v>404</v>
      </c>
      <c r="D461" s="162"/>
      <c r="E461" s="163">
        <v>20</v>
      </c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52"/>
      <c r="Y461" s="152"/>
      <c r="Z461" s="152"/>
      <c r="AA461" s="152"/>
      <c r="AB461" s="152"/>
      <c r="AC461" s="152"/>
      <c r="AD461" s="152"/>
      <c r="AE461" s="152"/>
      <c r="AF461" s="152"/>
      <c r="AG461" s="152" t="s">
        <v>139</v>
      </c>
      <c r="AH461" s="152">
        <v>0</v>
      </c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</row>
    <row r="462" spans="1:60" outlineLevel="1" x14ac:dyDescent="0.2">
      <c r="A462" s="159"/>
      <c r="B462" s="160"/>
      <c r="C462" s="186" t="s">
        <v>405</v>
      </c>
      <c r="D462" s="162"/>
      <c r="E462" s="163">
        <v>0.9</v>
      </c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52"/>
      <c r="Y462" s="152"/>
      <c r="Z462" s="152"/>
      <c r="AA462" s="152"/>
      <c r="AB462" s="152"/>
      <c r="AC462" s="152"/>
      <c r="AD462" s="152"/>
      <c r="AE462" s="152"/>
      <c r="AF462" s="152"/>
      <c r="AG462" s="152" t="s">
        <v>139</v>
      </c>
      <c r="AH462" s="152">
        <v>0</v>
      </c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52"/>
      <c r="BB462" s="152"/>
      <c r="BC462" s="152"/>
      <c r="BD462" s="152"/>
      <c r="BE462" s="152"/>
      <c r="BF462" s="152"/>
      <c r="BG462" s="152"/>
      <c r="BH462" s="152"/>
    </row>
    <row r="463" spans="1:60" outlineLevel="1" x14ac:dyDescent="0.2">
      <c r="A463" s="159"/>
      <c r="B463" s="160"/>
      <c r="C463" s="186" t="s">
        <v>406</v>
      </c>
      <c r="D463" s="162"/>
      <c r="E463" s="163">
        <v>4.8</v>
      </c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52"/>
      <c r="Y463" s="152"/>
      <c r="Z463" s="152"/>
      <c r="AA463" s="152"/>
      <c r="AB463" s="152"/>
      <c r="AC463" s="152"/>
      <c r="AD463" s="152"/>
      <c r="AE463" s="152"/>
      <c r="AF463" s="152"/>
      <c r="AG463" s="152" t="s">
        <v>139</v>
      </c>
      <c r="AH463" s="152">
        <v>0</v>
      </c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  <c r="BH463" s="152"/>
    </row>
    <row r="464" spans="1:60" outlineLevel="1" x14ac:dyDescent="0.2">
      <c r="A464" s="159"/>
      <c r="B464" s="160"/>
      <c r="C464" s="186" t="s">
        <v>407</v>
      </c>
      <c r="D464" s="162"/>
      <c r="E464" s="163">
        <v>4.8</v>
      </c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52"/>
      <c r="Y464" s="152"/>
      <c r="Z464" s="152"/>
      <c r="AA464" s="152"/>
      <c r="AB464" s="152"/>
      <c r="AC464" s="152"/>
      <c r="AD464" s="152"/>
      <c r="AE464" s="152"/>
      <c r="AF464" s="152"/>
      <c r="AG464" s="152" t="s">
        <v>139</v>
      </c>
      <c r="AH464" s="152">
        <v>0</v>
      </c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  <c r="BH464" s="152"/>
    </row>
    <row r="465" spans="1:60" outlineLevel="1" x14ac:dyDescent="0.2">
      <c r="A465" s="159"/>
      <c r="B465" s="160"/>
      <c r="C465" s="186" t="s">
        <v>408</v>
      </c>
      <c r="D465" s="162"/>
      <c r="E465" s="163">
        <v>2.1</v>
      </c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52"/>
      <c r="Y465" s="152"/>
      <c r="Z465" s="152"/>
      <c r="AA465" s="152"/>
      <c r="AB465" s="152"/>
      <c r="AC465" s="152"/>
      <c r="AD465" s="152"/>
      <c r="AE465" s="152"/>
      <c r="AF465" s="152"/>
      <c r="AG465" s="152" t="s">
        <v>139</v>
      </c>
      <c r="AH465" s="152">
        <v>0</v>
      </c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  <c r="BH465" s="152"/>
    </row>
    <row r="466" spans="1:60" outlineLevel="1" x14ac:dyDescent="0.2">
      <c r="A466" s="159"/>
      <c r="B466" s="160"/>
      <c r="C466" s="186" t="s">
        <v>409</v>
      </c>
      <c r="D466" s="162"/>
      <c r="E466" s="163">
        <v>2.1</v>
      </c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52"/>
      <c r="Y466" s="152"/>
      <c r="Z466" s="152"/>
      <c r="AA466" s="152"/>
      <c r="AB466" s="152"/>
      <c r="AC466" s="152"/>
      <c r="AD466" s="152"/>
      <c r="AE466" s="152"/>
      <c r="AF466" s="152"/>
      <c r="AG466" s="152" t="s">
        <v>139</v>
      </c>
      <c r="AH466" s="152">
        <v>0</v>
      </c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  <c r="BH466" s="152"/>
    </row>
    <row r="467" spans="1:60" outlineLevel="1" x14ac:dyDescent="0.2">
      <c r="A467" s="159"/>
      <c r="B467" s="160"/>
      <c r="C467" s="186" t="s">
        <v>410</v>
      </c>
      <c r="D467" s="162"/>
      <c r="E467" s="163">
        <v>2.1</v>
      </c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52"/>
      <c r="Y467" s="152"/>
      <c r="Z467" s="152"/>
      <c r="AA467" s="152"/>
      <c r="AB467" s="152"/>
      <c r="AC467" s="152"/>
      <c r="AD467" s="152"/>
      <c r="AE467" s="152"/>
      <c r="AF467" s="152"/>
      <c r="AG467" s="152" t="s">
        <v>139</v>
      </c>
      <c r="AH467" s="152">
        <v>0</v>
      </c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  <c r="BH467" s="152"/>
    </row>
    <row r="468" spans="1:60" outlineLevel="1" x14ac:dyDescent="0.2">
      <c r="A468" s="159"/>
      <c r="B468" s="160"/>
      <c r="C468" s="186" t="s">
        <v>411</v>
      </c>
      <c r="D468" s="162"/>
      <c r="E468" s="163">
        <v>2.8</v>
      </c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52"/>
      <c r="Y468" s="152"/>
      <c r="Z468" s="152"/>
      <c r="AA468" s="152"/>
      <c r="AB468" s="152"/>
      <c r="AC468" s="152"/>
      <c r="AD468" s="152"/>
      <c r="AE468" s="152"/>
      <c r="AF468" s="152"/>
      <c r="AG468" s="152" t="s">
        <v>139</v>
      </c>
      <c r="AH468" s="152">
        <v>0</v>
      </c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  <c r="BH468" s="152"/>
    </row>
    <row r="469" spans="1:60" outlineLevel="1" x14ac:dyDescent="0.2">
      <c r="A469" s="159"/>
      <c r="B469" s="160"/>
      <c r="C469" s="186" t="s">
        <v>412</v>
      </c>
      <c r="D469" s="162"/>
      <c r="E469" s="163">
        <v>2.2000000000000002</v>
      </c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52"/>
      <c r="Y469" s="152"/>
      <c r="Z469" s="152"/>
      <c r="AA469" s="152"/>
      <c r="AB469" s="152"/>
      <c r="AC469" s="152"/>
      <c r="AD469" s="152"/>
      <c r="AE469" s="152"/>
      <c r="AF469" s="152"/>
      <c r="AG469" s="152" t="s">
        <v>139</v>
      </c>
      <c r="AH469" s="152">
        <v>0</v>
      </c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  <c r="BH469" s="152"/>
    </row>
    <row r="470" spans="1:60" outlineLevel="1" x14ac:dyDescent="0.2">
      <c r="A470" s="159"/>
      <c r="B470" s="160"/>
      <c r="C470" s="186" t="s">
        <v>413</v>
      </c>
      <c r="D470" s="162"/>
      <c r="E470" s="163">
        <v>2.2000000000000002</v>
      </c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52"/>
      <c r="Y470" s="152"/>
      <c r="Z470" s="152"/>
      <c r="AA470" s="152"/>
      <c r="AB470" s="152"/>
      <c r="AC470" s="152"/>
      <c r="AD470" s="152"/>
      <c r="AE470" s="152"/>
      <c r="AF470" s="152"/>
      <c r="AG470" s="152" t="s">
        <v>139</v>
      </c>
      <c r="AH470" s="152">
        <v>0</v>
      </c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  <c r="BH470" s="152"/>
    </row>
    <row r="471" spans="1:60" outlineLevel="1" x14ac:dyDescent="0.2">
      <c r="A471" s="159"/>
      <c r="B471" s="160"/>
      <c r="C471" s="186" t="s">
        <v>414</v>
      </c>
      <c r="D471" s="162"/>
      <c r="E471" s="163">
        <v>3.2</v>
      </c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52"/>
      <c r="Y471" s="152"/>
      <c r="Z471" s="152"/>
      <c r="AA471" s="152"/>
      <c r="AB471" s="152"/>
      <c r="AC471" s="152"/>
      <c r="AD471" s="152"/>
      <c r="AE471" s="152"/>
      <c r="AF471" s="152"/>
      <c r="AG471" s="152" t="s">
        <v>139</v>
      </c>
      <c r="AH471" s="152">
        <v>0</v>
      </c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  <c r="BH471" s="152"/>
    </row>
    <row r="472" spans="1:60" outlineLevel="1" x14ac:dyDescent="0.2">
      <c r="A472" s="159"/>
      <c r="B472" s="160"/>
      <c r="C472" s="186" t="s">
        <v>415</v>
      </c>
      <c r="D472" s="162"/>
      <c r="E472" s="163">
        <v>3</v>
      </c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52"/>
      <c r="Y472" s="152"/>
      <c r="Z472" s="152"/>
      <c r="AA472" s="152"/>
      <c r="AB472" s="152"/>
      <c r="AC472" s="152"/>
      <c r="AD472" s="152"/>
      <c r="AE472" s="152"/>
      <c r="AF472" s="152"/>
      <c r="AG472" s="152" t="s">
        <v>139</v>
      </c>
      <c r="AH472" s="152">
        <v>0</v>
      </c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  <c r="BH472" s="152"/>
    </row>
    <row r="473" spans="1:60" outlineLevel="1" x14ac:dyDescent="0.2">
      <c r="A473" s="159"/>
      <c r="B473" s="160"/>
      <c r="C473" s="186" t="s">
        <v>416</v>
      </c>
      <c r="D473" s="162"/>
      <c r="E473" s="163">
        <v>2.5499999999999998</v>
      </c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52"/>
      <c r="Y473" s="152"/>
      <c r="Z473" s="152"/>
      <c r="AA473" s="152"/>
      <c r="AB473" s="152"/>
      <c r="AC473" s="152"/>
      <c r="AD473" s="152"/>
      <c r="AE473" s="152"/>
      <c r="AF473" s="152"/>
      <c r="AG473" s="152" t="s">
        <v>139</v>
      </c>
      <c r="AH473" s="152">
        <v>0</v>
      </c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  <c r="BH473" s="152"/>
    </row>
    <row r="474" spans="1:60" outlineLevel="1" x14ac:dyDescent="0.2">
      <c r="A474" s="159"/>
      <c r="B474" s="160"/>
      <c r="C474" s="186" t="s">
        <v>417</v>
      </c>
      <c r="D474" s="162"/>
      <c r="E474" s="163">
        <v>0.9</v>
      </c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52"/>
      <c r="Y474" s="152"/>
      <c r="Z474" s="152"/>
      <c r="AA474" s="152"/>
      <c r="AB474" s="152"/>
      <c r="AC474" s="152"/>
      <c r="AD474" s="152"/>
      <c r="AE474" s="152"/>
      <c r="AF474" s="152"/>
      <c r="AG474" s="152" t="s">
        <v>139</v>
      </c>
      <c r="AH474" s="152">
        <v>0</v>
      </c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  <c r="BH474" s="152"/>
    </row>
    <row r="475" spans="1:60" outlineLevel="1" x14ac:dyDescent="0.2">
      <c r="A475" s="159"/>
      <c r="B475" s="160"/>
      <c r="C475" s="186" t="s">
        <v>418</v>
      </c>
      <c r="D475" s="162"/>
      <c r="E475" s="163">
        <v>2.1</v>
      </c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52"/>
      <c r="Y475" s="152"/>
      <c r="Z475" s="152"/>
      <c r="AA475" s="152"/>
      <c r="AB475" s="152"/>
      <c r="AC475" s="152"/>
      <c r="AD475" s="152"/>
      <c r="AE475" s="152"/>
      <c r="AF475" s="152"/>
      <c r="AG475" s="152" t="s">
        <v>139</v>
      </c>
      <c r="AH475" s="152">
        <v>0</v>
      </c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  <c r="BH475" s="152"/>
    </row>
    <row r="476" spans="1:60" outlineLevel="1" x14ac:dyDescent="0.2">
      <c r="A476" s="159"/>
      <c r="B476" s="160"/>
      <c r="C476" s="186" t="s">
        <v>419</v>
      </c>
      <c r="D476" s="162"/>
      <c r="E476" s="163">
        <v>2.5</v>
      </c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52"/>
      <c r="Y476" s="152"/>
      <c r="Z476" s="152"/>
      <c r="AA476" s="152"/>
      <c r="AB476" s="152"/>
      <c r="AC476" s="152"/>
      <c r="AD476" s="152"/>
      <c r="AE476" s="152"/>
      <c r="AF476" s="152"/>
      <c r="AG476" s="152" t="s">
        <v>139</v>
      </c>
      <c r="AH476" s="152">
        <v>0</v>
      </c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  <c r="BH476" s="152"/>
    </row>
    <row r="477" spans="1:60" outlineLevel="1" x14ac:dyDescent="0.2">
      <c r="A477" s="159"/>
      <c r="B477" s="160"/>
      <c r="C477" s="186" t="s">
        <v>420</v>
      </c>
      <c r="D477" s="162"/>
      <c r="E477" s="163">
        <v>2.8</v>
      </c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52"/>
      <c r="Y477" s="152"/>
      <c r="Z477" s="152"/>
      <c r="AA477" s="152"/>
      <c r="AB477" s="152"/>
      <c r="AC477" s="152"/>
      <c r="AD477" s="152"/>
      <c r="AE477" s="152"/>
      <c r="AF477" s="152"/>
      <c r="AG477" s="152" t="s">
        <v>139</v>
      </c>
      <c r="AH477" s="152">
        <v>0</v>
      </c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  <c r="BH477" s="152"/>
    </row>
    <row r="478" spans="1:60" outlineLevel="1" x14ac:dyDescent="0.2">
      <c r="A478" s="159"/>
      <c r="B478" s="160"/>
      <c r="C478" s="186" t="s">
        <v>421</v>
      </c>
      <c r="D478" s="162"/>
      <c r="E478" s="163">
        <v>3.1</v>
      </c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52"/>
      <c r="Y478" s="152"/>
      <c r="Z478" s="152"/>
      <c r="AA478" s="152"/>
      <c r="AB478" s="152"/>
      <c r="AC478" s="152"/>
      <c r="AD478" s="152"/>
      <c r="AE478" s="152"/>
      <c r="AF478" s="152"/>
      <c r="AG478" s="152" t="s">
        <v>139</v>
      </c>
      <c r="AH478" s="152">
        <v>0</v>
      </c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</row>
    <row r="479" spans="1:60" outlineLevel="1" x14ac:dyDescent="0.2">
      <c r="A479" s="159"/>
      <c r="B479" s="160"/>
      <c r="C479" s="186" t="s">
        <v>422</v>
      </c>
      <c r="D479" s="162"/>
      <c r="E479" s="163">
        <v>5.0999999999999996</v>
      </c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52"/>
      <c r="Y479" s="152"/>
      <c r="Z479" s="152"/>
      <c r="AA479" s="152"/>
      <c r="AB479" s="152"/>
      <c r="AC479" s="152"/>
      <c r="AD479" s="152"/>
      <c r="AE479" s="152"/>
      <c r="AF479" s="152"/>
      <c r="AG479" s="152" t="s">
        <v>139</v>
      </c>
      <c r="AH479" s="152">
        <v>0</v>
      </c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</row>
    <row r="480" spans="1:60" outlineLevel="1" x14ac:dyDescent="0.2">
      <c r="A480" s="159"/>
      <c r="B480" s="160"/>
      <c r="C480" s="186" t="s">
        <v>423</v>
      </c>
      <c r="D480" s="162"/>
      <c r="E480" s="163">
        <v>0.9</v>
      </c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52"/>
      <c r="Y480" s="152"/>
      <c r="Z480" s="152"/>
      <c r="AA480" s="152"/>
      <c r="AB480" s="152"/>
      <c r="AC480" s="152"/>
      <c r="AD480" s="152"/>
      <c r="AE480" s="152"/>
      <c r="AF480" s="152"/>
      <c r="AG480" s="152" t="s">
        <v>139</v>
      </c>
      <c r="AH480" s="152">
        <v>0</v>
      </c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</row>
    <row r="481" spans="1:60" outlineLevel="1" x14ac:dyDescent="0.2">
      <c r="A481" s="159"/>
      <c r="B481" s="160"/>
      <c r="C481" s="186" t="s">
        <v>424</v>
      </c>
      <c r="D481" s="162"/>
      <c r="E481" s="163">
        <v>0.55000000000000004</v>
      </c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52"/>
      <c r="Y481" s="152"/>
      <c r="Z481" s="152"/>
      <c r="AA481" s="152"/>
      <c r="AB481" s="152"/>
      <c r="AC481" s="152"/>
      <c r="AD481" s="152"/>
      <c r="AE481" s="152"/>
      <c r="AF481" s="152"/>
      <c r="AG481" s="152" t="s">
        <v>139</v>
      </c>
      <c r="AH481" s="152">
        <v>0</v>
      </c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</row>
    <row r="482" spans="1:60" outlineLevel="1" x14ac:dyDescent="0.2">
      <c r="A482" s="159"/>
      <c r="B482" s="160"/>
      <c r="C482" s="186" t="s">
        <v>425</v>
      </c>
      <c r="D482" s="162"/>
      <c r="E482" s="163">
        <v>1.9</v>
      </c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52"/>
      <c r="Y482" s="152"/>
      <c r="Z482" s="152"/>
      <c r="AA482" s="152"/>
      <c r="AB482" s="152"/>
      <c r="AC482" s="152"/>
      <c r="AD482" s="152"/>
      <c r="AE482" s="152"/>
      <c r="AF482" s="152"/>
      <c r="AG482" s="152" t="s">
        <v>139</v>
      </c>
      <c r="AH482" s="152">
        <v>0</v>
      </c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</row>
    <row r="483" spans="1:60" outlineLevel="1" x14ac:dyDescent="0.2">
      <c r="A483" s="159"/>
      <c r="B483" s="160"/>
      <c r="C483" s="186" t="s">
        <v>426</v>
      </c>
      <c r="D483" s="162"/>
      <c r="E483" s="163">
        <v>1.9</v>
      </c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52"/>
      <c r="Y483" s="152"/>
      <c r="Z483" s="152"/>
      <c r="AA483" s="152"/>
      <c r="AB483" s="152"/>
      <c r="AC483" s="152"/>
      <c r="AD483" s="152"/>
      <c r="AE483" s="152"/>
      <c r="AF483" s="152"/>
      <c r="AG483" s="152" t="s">
        <v>139</v>
      </c>
      <c r="AH483" s="152">
        <v>0</v>
      </c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  <c r="BH483" s="152"/>
    </row>
    <row r="484" spans="1:60" outlineLevel="1" x14ac:dyDescent="0.2">
      <c r="A484" s="159"/>
      <c r="B484" s="160"/>
      <c r="C484" s="186" t="s">
        <v>427</v>
      </c>
      <c r="D484" s="162"/>
      <c r="E484" s="163">
        <v>2</v>
      </c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52"/>
      <c r="Y484" s="152"/>
      <c r="Z484" s="152"/>
      <c r="AA484" s="152"/>
      <c r="AB484" s="152"/>
      <c r="AC484" s="152"/>
      <c r="AD484" s="152"/>
      <c r="AE484" s="152"/>
      <c r="AF484" s="152"/>
      <c r="AG484" s="152" t="s">
        <v>139</v>
      </c>
      <c r="AH484" s="152">
        <v>0</v>
      </c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  <c r="BH484" s="152"/>
    </row>
    <row r="485" spans="1:60" outlineLevel="1" x14ac:dyDescent="0.2">
      <c r="A485" s="159"/>
      <c r="B485" s="160"/>
      <c r="C485" s="186" t="s">
        <v>428</v>
      </c>
      <c r="D485" s="162"/>
      <c r="E485" s="163">
        <v>1.2</v>
      </c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 t="s">
        <v>139</v>
      </c>
      <c r="AH485" s="152">
        <v>0</v>
      </c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  <c r="BH485" s="152"/>
    </row>
    <row r="486" spans="1:60" outlineLevel="1" x14ac:dyDescent="0.2">
      <c r="A486" s="159"/>
      <c r="B486" s="160"/>
      <c r="C486" s="187" t="s">
        <v>251</v>
      </c>
      <c r="D486" s="164"/>
      <c r="E486" s="165">
        <v>195.3</v>
      </c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52"/>
      <c r="Y486" s="152"/>
      <c r="Z486" s="152"/>
      <c r="AA486" s="152"/>
      <c r="AB486" s="152"/>
      <c r="AC486" s="152"/>
      <c r="AD486" s="152"/>
      <c r="AE486" s="152"/>
      <c r="AF486" s="152"/>
      <c r="AG486" s="152" t="s">
        <v>139</v>
      </c>
      <c r="AH486" s="152">
        <v>1</v>
      </c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</row>
    <row r="487" spans="1:60" outlineLevel="1" x14ac:dyDescent="0.2">
      <c r="A487" s="159"/>
      <c r="B487" s="160"/>
      <c r="C487" s="186" t="s">
        <v>429</v>
      </c>
      <c r="D487" s="162"/>
      <c r="E487" s="163">
        <v>6.8</v>
      </c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52"/>
      <c r="Y487" s="152"/>
      <c r="Z487" s="152"/>
      <c r="AA487" s="152"/>
      <c r="AB487" s="152"/>
      <c r="AC487" s="152"/>
      <c r="AD487" s="152"/>
      <c r="AE487" s="152"/>
      <c r="AF487" s="152"/>
      <c r="AG487" s="152" t="s">
        <v>139</v>
      </c>
      <c r="AH487" s="152">
        <v>0</v>
      </c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  <c r="BH487" s="152"/>
    </row>
    <row r="488" spans="1:60" outlineLevel="1" x14ac:dyDescent="0.2">
      <c r="A488" s="159"/>
      <c r="B488" s="160"/>
      <c r="C488" s="187" t="s">
        <v>251</v>
      </c>
      <c r="D488" s="164"/>
      <c r="E488" s="165">
        <v>6.8</v>
      </c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52"/>
      <c r="Y488" s="152"/>
      <c r="Z488" s="152"/>
      <c r="AA488" s="152"/>
      <c r="AB488" s="152"/>
      <c r="AC488" s="152"/>
      <c r="AD488" s="152"/>
      <c r="AE488" s="152"/>
      <c r="AF488" s="152"/>
      <c r="AG488" s="152" t="s">
        <v>139</v>
      </c>
      <c r="AH488" s="152">
        <v>1</v>
      </c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  <c r="BH488" s="152"/>
    </row>
    <row r="489" spans="1:60" outlineLevel="1" x14ac:dyDescent="0.2">
      <c r="A489" s="159"/>
      <c r="B489" s="160"/>
      <c r="C489" s="186" t="s">
        <v>430</v>
      </c>
      <c r="D489" s="162"/>
      <c r="E489" s="163">
        <v>1</v>
      </c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52"/>
      <c r="Y489" s="152"/>
      <c r="Z489" s="152"/>
      <c r="AA489" s="152"/>
      <c r="AB489" s="152"/>
      <c r="AC489" s="152"/>
      <c r="AD489" s="152"/>
      <c r="AE489" s="152"/>
      <c r="AF489" s="152"/>
      <c r="AG489" s="152" t="s">
        <v>139</v>
      </c>
      <c r="AH489" s="152">
        <v>0</v>
      </c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  <c r="BH489" s="152"/>
    </row>
    <row r="490" spans="1:60" outlineLevel="1" x14ac:dyDescent="0.2">
      <c r="A490" s="159"/>
      <c r="B490" s="160"/>
      <c r="C490" s="187" t="s">
        <v>251</v>
      </c>
      <c r="D490" s="164"/>
      <c r="E490" s="165">
        <v>1</v>
      </c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52"/>
      <c r="Y490" s="152"/>
      <c r="Z490" s="152"/>
      <c r="AA490" s="152"/>
      <c r="AB490" s="152"/>
      <c r="AC490" s="152"/>
      <c r="AD490" s="152"/>
      <c r="AE490" s="152"/>
      <c r="AF490" s="152"/>
      <c r="AG490" s="152" t="s">
        <v>139</v>
      </c>
      <c r="AH490" s="152">
        <v>1</v>
      </c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2"/>
      <c r="AX490" s="152"/>
      <c r="AY490" s="152"/>
      <c r="AZ490" s="152"/>
      <c r="BA490" s="152"/>
      <c r="BB490" s="152"/>
      <c r="BC490" s="152"/>
      <c r="BD490" s="152"/>
      <c r="BE490" s="152"/>
      <c r="BF490" s="152"/>
      <c r="BG490" s="152"/>
      <c r="BH490" s="152"/>
    </row>
    <row r="491" spans="1:60" outlineLevel="1" x14ac:dyDescent="0.2">
      <c r="A491" s="159"/>
      <c r="B491" s="160"/>
      <c r="C491" s="241"/>
      <c r="D491" s="242"/>
      <c r="E491" s="242"/>
      <c r="F491" s="242"/>
      <c r="G491" s="242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52"/>
      <c r="Y491" s="152"/>
      <c r="Z491" s="152"/>
      <c r="AA491" s="152"/>
      <c r="AB491" s="152"/>
      <c r="AC491" s="152"/>
      <c r="AD491" s="152"/>
      <c r="AE491" s="152"/>
      <c r="AF491" s="152"/>
      <c r="AG491" s="152" t="s">
        <v>140</v>
      </c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  <c r="BH491" s="152"/>
    </row>
    <row r="492" spans="1:60" outlineLevel="1" x14ac:dyDescent="0.2">
      <c r="A492" s="175">
        <v>65</v>
      </c>
      <c r="B492" s="176" t="s">
        <v>493</v>
      </c>
      <c r="C492" s="185" t="s">
        <v>494</v>
      </c>
      <c r="D492" s="177" t="s">
        <v>143</v>
      </c>
      <c r="E492" s="178">
        <v>337.59500000000003</v>
      </c>
      <c r="F492" s="179">
        <v>0</v>
      </c>
      <c r="G492" s="180">
        <f>ROUND(E492*F492,2)</f>
        <v>0</v>
      </c>
      <c r="H492" s="179">
        <v>0</v>
      </c>
      <c r="I492" s="180">
        <f>ROUND(E492*H492,2)</f>
        <v>0</v>
      </c>
      <c r="J492" s="179">
        <v>16000</v>
      </c>
      <c r="K492" s="180">
        <f>ROUND(E492*J492,2)</f>
        <v>5401520</v>
      </c>
      <c r="L492" s="180">
        <v>15</v>
      </c>
      <c r="M492" s="180">
        <f>G492*(1+L492/100)</f>
        <v>0</v>
      </c>
      <c r="N492" s="180">
        <v>2.368E-2</v>
      </c>
      <c r="O492" s="180">
        <f>ROUND(E492*N492,2)</f>
        <v>7.99</v>
      </c>
      <c r="P492" s="180">
        <v>0</v>
      </c>
      <c r="Q492" s="180">
        <f>ROUND(E492*P492,2)</f>
        <v>0</v>
      </c>
      <c r="R492" s="180"/>
      <c r="S492" s="180" t="s">
        <v>191</v>
      </c>
      <c r="T492" s="181" t="s">
        <v>325</v>
      </c>
      <c r="U492" s="161">
        <v>0</v>
      </c>
      <c r="V492" s="161">
        <f>ROUND(E492*U492,2)</f>
        <v>0</v>
      </c>
      <c r="W492" s="161"/>
      <c r="X492" s="152"/>
      <c r="Y492" s="152"/>
      <c r="Z492" s="152"/>
      <c r="AA492" s="152"/>
      <c r="AB492" s="152"/>
      <c r="AC492" s="152"/>
      <c r="AD492" s="152"/>
      <c r="AE492" s="152"/>
      <c r="AF492" s="152"/>
      <c r="AG492" s="152" t="s">
        <v>137</v>
      </c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  <c r="BH492" s="152"/>
    </row>
    <row r="493" spans="1:60" outlineLevel="1" x14ac:dyDescent="0.2">
      <c r="A493" s="159"/>
      <c r="B493" s="160"/>
      <c r="C493" s="186" t="s">
        <v>381</v>
      </c>
      <c r="D493" s="162"/>
      <c r="E493" s="163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52"/>
      <c r="Y493" s="152"/>
      <c r="Z493" s="152"/>
      <c r="AA493" s="152"/>
      <c r="AB493" s="152"/>
      <c r="AC493" s="152"/>
      <c r="AD493" s="152"/>
      <c r="AE493" s="152"/>
      <c r="AF493" s="152"/>
      <c r="AG493" s="152" t="s">
        <v>139</v>
      </c>
      <c r="AH493" s="152">
        <v>0</v>
      </c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  <c r="BH493" s="152"/>
    </row>
    <row r="494" spans="1:60" outlineLevel="1" x14ac:dyDescent="0.2">
      <c r="A494" s="159"/>
      <c r="B494" s="160"/>
      <c r="C494" s="186" t="s">
        <v>495</v>
      </c>
      <c r="D494" s="162"/>
      <c r="E494" s="163">
        <v>1.1875</v>
      </c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52"/>
      <c r="Y494" s="152"/>
      <c r="Z494" s="152"/>
      <c r="AA494" s="152"/>
      <c r="AB494" s="152"/>
      <c r="AC494" s="152"/>
      <c r="AD494" s="152"/>
      <c r="AE494" s="152"/>
      <c r="AF494" s="152"/>
      <c r="AG494" s="152" t="s">
        <v>139</v>
      </c>
      <c r="AH494" s="152">
        <v>0</v>
      </c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  <c r="BH494" s="152"/>
    </row>
    <row r="495" spans="1:60" outlineLevel="1" x14ac:dyDescent="0.2">
      <c r="A495" s="159"/>
      <c r="B495" s="160"/>
      <c r="C495" s="186" t="s">
        <v>496</v>
      </c>
      <c r="D495" s="162"/>
      <c r="E495" s="163">
        <v>1.9</v>
      </c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52"/>
      <c r="Y495" s="152"/>
      <c r="Z495" s="152"/>
      <c r="AA495" s="152"/>
      <c r="AB495" s="152"/>
      <c r="AC495" s="152"/>
      <c r="AD495" s="152"/>
      <c r="AE495" s="152"/>
      <c r="AF495" s="152"/>
      <c r="AG495" s="152" t="s">
        <v>139</v>
      </c>
      <c r="AH495" s="152">
        <v>0</v>
      </c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  <c r="BH495" s="152"/>
    </row>
    <row r="496" spans="1:60" outlineLevel="1" x14ac:dyDescent="0.2">
      <c r="A496" s="159"/>
      <c r="B496" s="160"/>
      <c r="C496" s="186" t="s">
        <v>497</v>
      </c>
      <c r="D496" s="162"/>
      <c r="E496" s="163">
        <v>14.4</v>
      </c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52"/>
      <c r="Y496" s="152"/>
      <c r="Z496" s="152"/>
      <c r="AA496" s="152"/>
      <c r="AB496" s="152"/>
      <c r="AC496" s="152"/>
      <c r="AD496" s="152"/>
      <c r="AE496" s="152"/>
      <c r="AF496" s="152"/>
      <c r="AG496" s="152" t="s">
        <v>139</v>
      </c>
      <c r="AH496" s="152">
        <v>0</v>
      </c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</row>
    <row r="497" spans="1:60" outlineLevel="1" x14ac:dyDescent="0.2">
      <c r="A497" s="159"/>
      <c r="B497" s="160"/>
      <c r="C497" s="186" t="s">
        <v>498</v>
      </c>
      <c r="D497" s="162"/>
      <c r="E497" s="163">
        <v>2.88</v>
      </c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52"/>
      <c r="Y497" s="152"/>
      <c r="Z497" s="152"/>
      <c r="AA497" s="152"/>
      <c r="AB497" s="152"/>
      <c r="AC497" s="152"/>
      <c r="AD497" s="152"/>
      <c r="AE497" s="152"/>
      <c r="AF497" s="152"/>
      <c r="AG497" s="152" t="s">
        <v>139</v>
      </c>
      <c r="AH497" s="152">
        <v>0</v>
      </c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</row>
    <row r="498" spans="1:60" outlineLevel="1" x14ac:dyDescent="0.2">
      <c r="A498" s="159"/>
      <c r="B498" s="160"/>
      <c r="C498" s="186" t="s">
        <v>499</v>
      </c>
      <c r="D498" s="162"/>
      <c r="E498" s="163">
        <v>16</v>
      </c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52"/>
      <c r="Y498" s="152"/>
      <c r="Z498" s="152"/>
      <c r="AA498" s="152"/>
      <c r="AB498" s="152"/>
      <c r="AC498" s="152"/>
      <c r="AD498" s="152"/>
      <c r="AE498" s="152"/>
      <c r="AF498" s="152"/>
      <c r="AG498" s="152" t="s">
        <v>139</v>
      </c>
      <c r="AH498" s="152">
        <v>0</v>
      </c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</row>
    <row r="499" spans="1:60" outlineLevel="1" x14ac:dyDescent="0.2">
      <c r="A499" s="159"/>
      <c r="B499" s="160"/>
      <c r="C499" s="186" t="s">
        <v>500</v>
      </c>
      <c r="D499" s="162"/>
      <c r="E499" s="163">
        <v>4</v>
      </c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52"/>
      <c r="Y499" s="152"/>
      <c r="Z499" s="152"/>
      <c r="AA499" s="152"/>
      <c r="AB499" s="152"/>
      <c r="AC499" s="152"/>
      <c r="AD499" s="152"/>
      <c r="AE499" s="152"/>
      <c r="AF499" s="152"/>
      <c r="AG499" s="152" t="s">
        <v>139</v>
      </c>
      <c r="AH499" s="152">
        <v>0</v>
      </c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</row>
    <row r="500" spans="1:60" outlineLevel="1" x14ac:dyDescent="0.2">
      <c r="A500" s="159"/>
      <c r="B500" s="160"/>
      <c r="C500" s="186" t="s">
        <v>501</v>
      </c>
      <c r="D500" s="162"/>
      <c r="E500" s="163">
        <v>3.84</v>
      </c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52"/>
      <c r="Y500" s="152"/>
      <c r="Z500" s="152"/>
      <c r="AA500" s="152"/>
      <c r="AB500" s="152"/>
      <c r="AC500" s="152"/>
      <c r="AD500" s="152"/>
      <c r="AE500" s="152"/>
      <c r="AF500" s="152"/>
      <c r="AG500" s="152" t="s">
        <v>139</v>
      </c>
      <c r="AH500" s="152">
        <v>0</v>
      </c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  <c r="BH500" s="152"/>
    </row>
    <row r="501" spans="1:60" outlineLevel="1" x14ac:dyDescent="0.2">
      <c r="A501" s="159"/>
      <c r="B501" s="160"/>
      <c r="C501" s="186" t="s">
        <v>502</v>
      </c>
      <c r="D501" s="162"/>
      <c r="E501" s="163">
        <v>1.6</v>
      </c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52"/>
      <c r="Y501" s="152"/>
      <c r="Z501" s="152"/>
      <c r="AA501" s="152"/>
      <c r="AB501" s="152"/>
      <c r="AC501" s="152"/>
      <c r="AD501" s="152"/>
      <c r="AE501" s="152"/>
      <c r="AF501" s="152"/>
      <c r="AG501" s="152" t="s">
        <v>139</v>
      </c>
      <c r="AH501" s="152">
        <v>0</v>
      </c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</row>
    <row r="502" spans="1:60" outlineLevel="1" x14ac:dyDescent="0.2">
      <c r="A502" s="159"/>
      <c r="B502" s="160"/>
      <c r="C502" s="186" t="s">
        <v>503</v>
      </c>
      <c r="D502" s="162"/>
      <c r="E502" s="163">
        <v>5.44</v>
      </c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52"/>
      <c r="Y502" s="152"/>
      <c r="Z502" s="152"/>
      <c r="AA502" s="152"/>
      <c r="AB502" s="152"/>
      <c r="AC502" s="152"/>
      <c r="AD502" s="152"/>
      <c r="AE502" s="152"/>
      <c r="AF502" s="152"/>
      <c r="AG502" s="152" t="s">
        <v>139</v>
      </c>
      <c r="AH502" s="152">
        <v>0</v>
      </c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</row>
    <row r="503" spans="1:60" outlineLevel="1" x14ac:dyDescent="0.2">
      <c r="A503" s="159"/>
      <c r="B503" s="160"/>
      <c r="C503" s="186" t="s">
        <v>504</v>
      </c>
      <c r="D503" s="162"/>
      <c r="E503" s="163">
        <v>2.56</v>
      </c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52"/>
      <c r="Y503" s="152"/>
      <c r="Z503" s="152"/>
      <c r="AA503" s="152"/>
      <c r="AB503" s="152"/>
      <c r="AC503" s="152"/>
      <c r="AD503" s="152"/>
      <c r="AE503" s="152"/>
      <c r="AF503" s="152"/>
      <c r="AG503" s="152" t="s">
        <v>139</v>
      </c>
      <c r="AH503" s="152">
        <v>0</v>
      </c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</row>
    <row r="504" spans="1:60" outlineLevel="1" x14ac:dyDescent="0.2">
      <c r="A504" s="159"/>
      <c r="B504" s="160"/>
      <c r="C504" s="186" t="s">
        <v>505</v>
      </c>
      <c r="D504" s="162"/>
      <c r="E504" s="163">
        <v>2.4</v>
      </c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52"/>
      <c r="Y504" s="152"/>
      <c r="Z504" s="152"/>
      <c r="AA504" s="152"/>
      <c r="AB504" s="152"/>
      <c r="AC504" s="152"/>
      <c r="AD504" s="152"/>
      <c r="AE504" s="152"/>
      <c r="AF504" s="152"/>
      <c r="AG504" s="152" t="s">
        <v>139</v>
      </c>
      <c r="AH504" s="152">
        <v>0</v>
      </c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  <c r="BH504" s="152"/>
    </row>
    <row r="505" spans="1:60" outlineLevel="1" x14ac:dyDescent="0.2">
      <c r="A505" s="159"/>
      <c r="B505" s="160"/>
      <c r="C505" s="186" t="s">
        <v>506</v>
      </c>
      <c r="D505" s="162"/>
      <c r="E505" s="163">
        <v>3.5</v>
      </c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52"/>
      <c r="Y505" s="152"/>
      <c r="Z505" s="152"/>
      <c r="AA505" s="152"/>
      <c r="AB505" s="152"/>
      <c r="AC505" s="152"/>
      <c r="AD505" s="152"/>
      <c r="AE505" s="152"/>
      <c r="AF505" s="152"/>
      <c r="AG505" s="152" t="s">
        <v>139</v>
      </c>
      <c r="AH505" s="152">
        <v>0</v>
      </c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  <c r="BH505" s="152"/>
    </row>
    <row r="506" spans="1:60" outlineLevel="1" x14ac:dyDescent="0.2">
      <c r="A506" s="159"/>
      <c r="B506" s="160"/>
      <c r="C506" s="186" t="s">
        <v>507</v>
      </c>
      <c r="D506" s="162"/>
      <c r="E506" s="163">
        <v>0.375</v>
      </c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52"/>
      <c r="Y506" s="152"/>
      <c r="Z506" s="152"/>
      <c r="AA506" s="152"/>
      <c r="AB506" s="152"/>
      <c r="AC506" s="152"/>
      <c r="AD506" s="152"/>
      <c r="AE506" s="152"/>
      <c r="AF506" s="152"/>
      <c r="AG506" s="152" t="s">
        <v>139</v>
      </c>
      <c r="AH506" s="152">
        <v>0</v>
      </c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  <c r="BH506" s="152"/>
    </row>
    <row r="507" spans="1:60" outlineLevel="1" x14ac:dyDescent="0.2">
      <c r="A507" s="159"/>
      <c r="B507" s="160"/>
      <c r="C507" s="186" t="s">
        <v>508</v>
      </c>
      <c r="D507" s="162"/>
      <c r="E507" s="163">
        <v>1.5</v>
      </c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52"/>
      <c r="Y507" s="152"/>
      <c r="Z507" s="152"/>
      <c r="AA507" s="152"/>
      <c r="AB507" s="152"/>
      <c r="AC507" s="152"/>
      <c r="AD507" s="152"/>
      <c r="AE507" s="152"/>
      <c r="AF507" s="152"/>
      <c r="AG507" s="152" t="s">
        <v>139</v>
      </c>
      <c r="AH507" s="152">
        <v>0</v>
      </c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52"/>
      <c r="BB507" s="152"/>
      <c r="BC507" s="152"/>
      <c r="BD507" s="152"/>
      <c r="BE507" s="152"/>
      <c r="BF507" s="152"/>
      <c r="BG507" s="152"/>
      <c r="BH507" s="152"/>
    </row>
    <row r="508" spans="1:60" outlineLevel="1" x14ac:dyDescent="0.2">
      <c r="A508" s="159"/>
      <c r="B508" s="160"/>
      <c r="C508" s="186" t="s">
        <v>509</v>
      </c>
      <c r="D508" s="162"/>
      <c r="E508" s="163">
        <v>3.75</v>
      </c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52"/>
      <c r="Y508" s="152"/>
      <c r="Z508" s="152"/>
      <c r="AA508" s="152"/>
      <c r="AB508" s="152"/>
      <c r="AC508" s="152"/>
      <c r="AD508" s="152"/>
      <c r="AE508" s="152"/>
      <c r="AF508" s="152"/>
      <c r="AG508" s="152" t="s">
        <v>139</v>
      </c>
      <c r="AH508" s="152">
        <v>0</v>
      </c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  <c r="BH508" s="152"/>
    </row>
    <row r="509" spans="1:60" outlineLevel="1" x14ac:dyDescent="0.2">
      <c r="A509" s="159"/>
      <c r="B509" s="160"/>
      <c r="C509" s="186" t="s">
        <v>510</v>
      </c>
      <c r="D509" s="162"/>
      <c r="E509" s="163">
        <v>3</v>
      </c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52"/>
      <c r="Y509" s="152"/>
      <c r="Z509" s="152"/>
      <c r="AA509" s="152"/>
      <c r="AB509" s="152"/>
      <c r="AC509" s="152"/>
      <c r="AD509" s="152"/>
      <c r="AE509" s="152"/>
      <c r="AF509" s="152"/>
      <c r="AG509" s="152" t="s">
        <v>139</v>
      </c>
      <c r="AH509" s="152">
        <v>0</v>
      </c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  <c r="BH509" s="152"/>
    </row>
    <row r="510" spans="1:60" outlineLevel="1" x14ac:dyDescent="0.2">
      <c r="A510" s="159"/>
      <c r="B510" s="160"/>
      <c r="C510" s="186" t="s">
        <v>511</v>
      </c>
      <c r="D510" s="162"/>
      <c r="E510" s="163">
        <v>4.16</v>
      </c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52"/>
      <c r="Y510" s="152"/>
      <c r="Z510" s="152"/>
      <c r="AA510" s="152"/>
      <c r="AB510" s="152"/>
      <c r="AC510" s="152"/>
      <c r="AD510" s="152"/>
      <c r="AE510" s="152"/>
      <c r="AF510" s="152"/>
      <c r="AG510" s="152" t="s">
        <v>139</v>
      </c>
      <c r="AH510" s="152">
        <v>0</v>
      </c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</row>
    <row r="511" spans="1:60" outlineLevel="1" x14ac:dyDescent="0.2">
      <c r="A511" s="159"/>
      <c r="B511" s="160"/>
      <c r="C511" s="186" t="s">
        <v>512</v>
      </c>
      <c r="D511" s="162"/>
      <c r="E511" s="163">
        <v>4</v>
      </c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52"/>
      <c r="Y511" s="152"/>
      <c r="Z511" s="152"/>
      <c r="AA511" s="152"/>
      <c r="AB511" s="152"/>
      <c r="AC511" s="152"/>
      <c r="AD511" s="152"/>
      <c r="AE511" s="152"/>
      <c r="AF511" s="152"/>
      <c r="AG511" s="152" t="s">
        <v>139</v>
      </c>
      <c r="AH511" s="152">
        <v>0</v>
      </c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</row>
    <row r="512" spans="1:60" outlineLevel="1" x14ac:dyDescent="0.2">
      <c r="A512" s="159"/>
      <c r="B512" s="160"/>
      <c r="C512" s="186" t="s">
        <v>513</v>
      </c>
      <c r="D512" s="162"/>
      <c r="E512" s="163">
        <v>0.64</v>
      </c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52"/>
      <c r="Y512" s="152"/>
      <c r="Z512" s="152"/>
      <c r="AA512" s="152"/>
      <c r="AB512" s="152"/>
      <c r="AC512" s="152"/>
      <c r="AD512" s="152"/>
      <c r="AE512" s="152"/>
      <c r="AF512" s="152"/>
      <c r="AG512" s="152" t="s">
        <v>139</v>
      </c>
      <c r="AH512" s="152">
        <v>0</v>
      </c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  <c r="BH512" s="152"/>
    </row>
    <row r="513" spans="1:60" outlineLevel="1" x14ac:dyDescent="0.2">
      <c r="A513" s="159"/>
      <c r="B513" s="160"/>
      <c r="C513" s="186" t="s">
        <v>514</v>
      </c>
      <c r="D513" s="162"/>
      <c r="E513" s="163">
        <v>1.28</v>
      </c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52"/>
      <c r="Y513" s="152"/>
      <c r="Z513" s="152"/>
      <c r="AA513" s="152"/>
      <c r="AB513" s="152"/>
      <c r="AC513" s="152"/>
      <c r="AD513" s="152"/>
      <c r="AE513" s="152"/>
      <c r="AF513" s="152"/>
      <c r="AG513" s="152" t="s">
        <v>139</v>
      </c>
      <c r="AH513" s="152">
        <v>0</v>
      </c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  <c r="BH513" s="152"/>
    </row>
    <row r="514" spans="1:60" outlineLevel="1" x14ac:dyDescent="0.2">
      <c r="A514" s="159"/>
      <c r="B514" s="160"/>
      <c r="C514" s="186" t="s">
        <v>515</v>
      </c>
      <c r="D514" s="162"/>
      <c r="E514" s="163">
        <v>72.8</v>
      </c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52"/>
      <c r="Y514" s="152"/>
      <c r="Z514" s="152"/>
      <c r="AA514" s="152"/>
      <c r="AB514" s="152"/>
      <c r="AC514" s="152"/>
      <c r="AD514" s="152"/>
      <c r="AE514" s="152"/>
      <c r="AF514" s="152"/>
      <c r="AG514" s="152" t="s">
        <v>139</v>
      </c>
      <c r="AH514" s="152">
        <v>0</v>
      </c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</row>
    <row r="515" spans="1:60" outlineLevel="1" x14ac:dyDescent="0.2">
      <c r="A515" s="159"/>
      <c r="B515" s="160"/>
      <c r="C515" s="186" t="s">
        <v>516</v>
      </c>
      <c r="D515" s="162"/>
      <c r="E515" s="163">
        <v>36</v>
      </c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52"/>
      <c r="Y515" s="152"/>
      <c r="Z515" s="152"/>
      <c r="AA515" s="152"/>
      <c r="AB515" s="152"/>
      <c r="AC515" s="152"/>
      <c r="AD515" s="152"/>
      <c r="AE515" s="152"/>
      <c r="AF515" s="152"/>
      <c r="AG515" s="152" t="s">
        <v>139</v>
      </c>
      <c r="AH515" s="152">
        <v>0</v>
      </c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</row>
    <row r="516" spans="1:60" outlineLevel="1" x14ac:dyDescent="0.2">
      <c r="A516" s="159"/>
      <c r="B516" s="160"/>
      <c r="C516" s="186" t="s">
        <v>517</v>
      </c>
      <c r="D516" s="162"/>
      <c r="E516" s="163">
        <v>40</v>
      </c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 t="s">
        <v>139</v>
      </c>
      <c r="AH516" s="152">
        <v>0</v>
      </c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</row>
    <row r="517" spans="1:60" outlineLevel="1" x14ac:dyDescent="0.2">
      <c r="A517" s="159"/>
      <c r="B517" s="160"/>
      <c r="C517" s="186" t="s">
        <v>518</v>
      </c>
      <c r="D517" s="162"/>
      <c r="E517" s="163">
        <v>1.8</v>
      </c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 t="s">
        <v>139</v>
      </c>
      <c r="AH517" s="152">
        <v>0</v>
      </c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  <c r="BH517" s="152"/>
    </row>
    <row r="518" spans="1:60" outlineLevel="1" x14ac:dyDescent="0.2">
      <c r="A518" s="159"/>
      <c r="B518" s="160"/>
      <c r="C518" s="186" t="s">
        <v>519</v>
      </c>
      <c r="D518" s="162"/>
      <c r="E518" s="163">
        <v>9.6</v>
      </c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 t="s">
        <v>139</v>
      </c>
      <c r="AH518" s="152">
        <v>0</v>
      </c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</row>
    <row r="519" spans="1:60" outlineLevel="1" x14ac:dyDescent="0.2">
      <c r="A519" s="159"/>
      <c r="B519" s="160"/>
      <c r="C519" s="186" t="s">
        <v>520</v>
      </c>
      <c r="D519" s="162"/>
      <c r="E519" s="163">
        <v>4.8</v>
      </c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52"/>
      <c r="Y519" s="152"/>
      <c r="Z519" s="152"/>
      <c r="AA519" s="152"/>
      <c r="AB519" s="152"/>
      <c r="AC519" s="152"/>
      <c r="AD519" s="152"/>
      <c r="AE519" s="152"/>
      <c r="AF519" s="152"/>
      <c r="AG519" s="152" t="s">
        <v>139</v>
      </c>
      <c r="AH519" s="152">
        <v>0</v>
      </c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</row>
    <row r="520" spans="1:60" outlineLevel="1" x14ac:dyDescent="0.2">
      <c r="A520" s="159"/>
      <c r="B520" s="160"/>
      <c r="C520" s="186" t="s">
        <v>521</v>
      </c>
      <c r="D520" s="162"/>
      <c r="E520" s="163">
        <v>3.36</v>
      </c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52"/>
      <c r="Y520" s="152"/>
      <c r="Z520" s="152"/>
      <c r="AA520" s="152"/>
      <c r="AB520" s="152"/>
      <c r="AC520" s="152"/>
      <c r="AD520" s="152"/>
      <c r="AE520" s="152"/>
      <c r="AF520" s="152"/>
      <c r="AG520" s="152" t="s">
        <v>139</v>
      </c>
      <c r="AH520" s="152">
        <v>0</v>
      </c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</row>
    <row r="521" spans="1:60" outlineLevel="1" x14ac:dyDescent="0.2">
      <c r="A521" s="159"/>
      <c r="B521" s="160"/>
      <c r="C521" s="186" t="s">
        <v>522</v>
      </c>
      <c r="D521" s="162"/>
      <c r="E521" s="163">
        <v>6.51</v>
      </c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52"/>
      <c r="Y521" s="152"/>
      <c r="Z521" s="152"/>
      <c r="AA521" s="152"/>
      <c r="AB521" s="152"/>
      <c r="AC521" s="152"/>
      <c r="AD521" s="152"/>
      <c r="AE521" s="152"/>
      <c r="AF521" s="152"/>
      <c r="AG521" s="152" t="s">
        <v>139</v>
      </c>
      <c r="AH521" s="152">
        <v>0</v>
      </c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  <c r="BH521" s="152"/>
    </row>
    <row r="522" spans="1:60" outlineLevel="1" x14ac:dyDescent="0.2">
      <c r="A522" s="159"/>
      <c r="B522" s="160"/>
      <c r="C522" s="186" t="s">
        <v>523</v>
      </c>
      <c r="D522" s="162"/>
      <c r="E522" s="163">
        <v>5.46</v>
      </c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52"/>
      <c r="Y522" s="152"/>
      <c r="Z522" s="152"/>
      <c r="AA522" s="152"/>
      <c r="AB522" s="152"/>
      <c r="AC522" s="152"/>
      <c r="AD522" s="152"/>
      <c r="AE522" s="152"/>
      <c r="AF522" s="152"/>
      <c r="AG522" s="152" t="s">
        <v>139</v>
      </c>
      <c r="AH522" s="152">
        <v>0</v>
      </c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  <c r="BH522" s="152"/>
    </row>
    <row r="523" spans="1:60" outlineLevel="1" x14ac:dyDescent="0.2">
      <c r="A523" s="159"/>
      <c r="B523" s="160"/>
      <c r="C523" s="186" t="s">
        <v>524</v>
      </c>
      <c r="D523" s="162"/>
      <c r="E523" s="163">
        <v>5.6</v>
      </c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52"/>
      <c r="Y523" s="152"/>
      <c r="Z523" s="152"/>
      <c r="AA523" s="152"/>
      <c r="AB523" s="152"/>
      <c r="AC523" s="152"/>
      <c r="AD523" s="152"/>
      <c r="AE523" s="152"/>
      <c r="AF523" s="152"/>
      <c r="AG523" s="152" t="s">
        <v>139</v>
      </c>
      <c r="AH523" s="152">
        <v>0</v>
      </c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  <c r="BH523" s="152"/>
    </row>
    <row r="524" spans="1:60" outlineLevel="1" x14ac:dyDescent="0.2">
      <c r="A524" s="159"/>
      <c r="B524" s="160"/>
      <c r="C524" s="186" t="s">
        <v>525</v>
      </c>
      <c r="D524" s="162"/>
      <c r="E524" s="163">
        <v>6.82</v>
      </c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52"/>
      <c r="Y524" s="152"/>
      <c r="Z524" s="152"/>
      <c r="AA524" s="152"/>
      <c r="AB524" s="152"/>
      <c r="AC524" s="152"/>
      <c r="AD524" s="152"/>
      <c r="AE524" s="152"/>
      <c r="AF524" s="152"/>
      <c r="AG524" s="152" t="s">
        <v>139</v>
      </c>
      <c r="AH524" s="152">
        <v>0</v>
      </c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  <c r="BH524" s="152"/>
    </row>
    <row r="525" spans="1:60" outlineLevel="1" x14ac:dyDescent="0.2">
      <c r="A525" s="159"/>
      <c r="B525" s="160"/>
      <c r="C525" s="186" t="s">
        <v>526</v>
      </c>
      <c r="D525" s="162"/>
      <c r="E525" s="163">
        <v>9.9</v>
      </c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52"/>
      <c r="Y525" s="152"/>
      <c r="Z525" s="152"/>
      <c r="AA525" s="152"/>
      <c r="AB525" s="152"/>
      <c r="AC525" s="152"/>
      <c r="AD525" s="152"/>
      <c r="AE525" s="152"/>
      <c r="AF525" s="152"/>
      <c r="AG525" s="152" t="s">
        <v>139</v>
      </c>
      <c r="AH525" s="152">
        <v>0</v>
      </c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  <c r="BH525" s="152"/>
    </row>
    <row r="526" spans="1:60" outlineLevel="1" x14ac:dyDescent="0.2">
      <c r="A526" s="159"/>
      <c r="B526" s="160"/>
      <c r="C526" s="186" t="s">
        <v>527</v>
      </c>
      <c r="D526" s="162"/>
      <c r="E526" s="163">
        <v>6.08</v>
      </c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52"/>
      <c r="Y526" s="152"/>
      <c r="Z526" s="152"/>
      <c r="AA526" s="152"/>
      <c r="AB526" s="152"/>
      <c r="AC526" s="152"/>
      <c r="AD526" s="152"/>
      <c r="AE526" s="152"/>
      <c r="AF526" s="152"/>
      <c r="AG526" s="152" t="s">
        <v>139</v>
      </c>
      <c r="AH526" s="152">
        <v>0</v>
      </c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</row>
    <row r="527" spans="1:60" outlineLevel="1" x14ac:dyDescent="0.2">
      <c r="A527" s="159"/>
      <c r="B527" s="160"/>
      <c r="C527" s="186" t="s">
        <v>528</v>
      </c>
      <c r="D527" s="162"/>
      <c r="E527" s="163">
        <v>3</v>
      </c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52"/>
      <c r="Y527" s="152"/>
      <c r="Z527" s="152"/>
      <c r="AA527" s="152"/>
      <c r="AB527" s="152"/>
      <c r="AC527" s="152"/>
      <c r="AD527" s="152"/>
      <c r="AE527" s="152"/>
      <c r="AF527" s="152"/>
      <c r="AG527" s="152" t="s">
        <v>139</v>
      </c>
      <c r="AH527" s="152">
        <v>0</v>
      </c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</row>
    <row r="528" spans="1:60" outlineLevel="1" x14ac:dyDescent="0.2">
      <c r="A528" s="159"/>
      <c r="B528" s="160"/>
      <c r="C528" s="186" t="s">
        <v>529</v>
      </c>
      <c r="D528" s="162"/>
      <c r="E528" s="163">
        <v>7.4550000000000001</v>
      </c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52"/>
      <c r="Y528" s="152"/>
      <c r="Z528" s="152"/>
      <c r="AA528" s="152"/>
      <c r="AB528" s="152"/>
      <c r="AC528" s="152"/>
      <c r="AD528" s="152"/>
      <c r="AE528" s="152"/>
      <c r="AF528" s="152"/>
      <c r="AG528" s="152" t="s">
        <v>139</v>
      </c>
      <c r="AH528" s="152">
        <v>0</v>
      </c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</row>
    <row r="529" spans="1:60" outlineLevel="1" x14ac:dyDescent="0.2">
      <c r="A529" s="159"/>
      <c r="B529" s="160"/>
      <c r="C529" s="186" t="s">
        <v>530</v>
      </c>
      <c r="D529" s="162"/>
      <c r="E529" s="163">
        <v>0.76500000000000001</v>
      </c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52"/>
      <c r="Y529" s="152"/>
      <c r="Z529" s="152"/>
      <c r="AA529" s="152"/>
      <c r="AB529" s="152"/>
      <c r="AC529" s="152"/>
      <c r="AD529" s="152"/>
      <c r="AE529" s="152"/>
      <c r="AF529" s="152"/>
      <c r="AG529" s="152" t="s">
        <v>139</v>
      </c>
      <c r="AH529" s="152">
        <v>0</v>
      </c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</row>
    <row r="530" spans="1:60" outlineLevel="1" x14ac:dyDescent="0.2">
      <c r="A530" s="159"/>
      <c r="B530" s="160"/>
      <c r="C530" s="186" t="s">
        <v>531</v>
      </c>
      <c r="D530" s="162"/>
      <c r="E530" s="163">
        <v>6.2</v>
      </c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52"/>
      <c r="Y530" s="152"/>
      <c r="Z530" s="152"/>
      <c r="AA530" s="152"/>
      <c r="AB530" s="152"/>
      <c r="AC530" s="152"/>
      <c r="AD530" s="152"/>
      <c r="AE530" s="152"/>
      <c r="AF530" s="152"/>
      <c r="AG530" s="152" t="s">
        <v>139</v>
      </c>
      <c r="AH530" s="152">
        <v>0</v>
      </c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</row>
    <row r="531" spans="1:60" outlineLevel="1" x14ac:dyDescent="0.2">
      <c r="A531" s="159"/>
      <c r="B531" s="160"/>
      <c r="C531" s="186" t="s">
        <v>532</v>
      </c>
      <c r="D531" s="162"/>
      <c r="E531" s="163">
        <v>4.25</v>
      </c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52"/>
      <c r="Y531" s="152"/>
      <c r="Z531" s="152"/>
      <c r="AA531" s="152"/>
      <c r="AB531" s="152"/>
      <c r="AC531" s="152"/>
      <c r="AD531" s="152"/>
      <c r="AE531" s="152"/>
      <c r="AF531" s="152"/>
      <c r="AG531" s="152" t="s">
        <v>139</v>
      </c>
      <c r="AH531" s="152">
        <v>0</v>
      </c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</row>
    <row r="532" spans="1:60" outlineLevel="1" x14ac:dyDescent="0.2">
      <c r="A532" s="159"/>
      <c r="B532" s="160"/>
      <c r="C532" s="186" t="s">
        <v>533</v>
      </c>
      <c r="D532" s="162"/>
      <c r="E532" s="163">
        <v>5.04</v>
      </c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52"/>
      <c r="Y532" s="152"/>
      <c r="Z532" s="152"/>
      <c r="AA532" s="152"/>
      <c r="AB532" s="152"/>
      <c r="AC532" s="152"/>
      <c r="AD532" s="152"/>
      <c r="AE532" s="152"/>
      <c r="AF532" s="152"/>
      <c r="AG532" s="152" t="s">
        <v>139</v>
      </c>
      <c r="AH532" s="152">
        <v>0</v>
      </c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</row>
    <row r="533" spans="1:60" outlineLevel="1" x14ac:dyDescent="0.2">
      <c r="A533" s="159"/>
      <c r="B533" s="160"/>
      <c r="C533" s="186" t="s">
        <v>534</v>
      </c>
      <c r="D533" s="162"/>
      <c r="E533" s="163">
        <v>0.72</v>
      </c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52"/>
      <c r="Y533" s="152"/>
      <c r="Z533" s="152"/>
      <c r="AA533" s="152"/>
      <c r="AB533" s="152"/>
      <c r="AC533" s="152"/>
      <c r="AD533" s="152"/>
      <c r="AE533" s="152"/>
      <c r="AF533" s="152"/>
      <c r="AG533" s="152" t="s">
        <v>139</v>
      </c>
      <c r="AH533" s="152">
        <v>0</v>
      </c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</row>
    <row r="534" spans="1:60" outlineLevel="1" x14ac:dyDescent="0.2">
      <c r="A534" s="159"/>
      <c r="B534" s="160"/>
      <c r="C534" s="186" t="s">
        <v>535</v>
      </c>
      <c r="D534" s="162"/>
      <c r="E534" s="163">
        <v>4.96</v>
      </c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52"/>
      <c r="Y534" s="152"/>
      <c r="Z534" s="152"/>
      <c r="AA534" s="152"/>
      <c r="AB534" s="152"/>
      <c r="AC534" s="152"/>
      <c r="AD534" s="152"/>
      <c r="AE534" s="152"/>
      <c r="AF534" s="152"/>
      <c r="AG534" s="152" t="s">
        <v>139</v>
      </c>
      <c r="AH534" s="152">
        <v>0</v>
      </c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</row>
    <row r="535" spans="1:60" outlineLevel="1" x14ac:dyDescent="0.2">
      <c r="A535" s="159"/>
      <c r="B535" s="160"/>
      <c r="C535" s="186" t="s">
        <v>536</v>
      </c>
      <c r="D535" s="162"/>
      <c r="E535" s="163">
        <v>8.16</v>
      </c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52"/>
      <c r="Y535" s="152"/>
      <c r="Z535" s="152"/>
      <c r="AA535" s="152"/>
      <c r="AB535" s="152"/>
      <c r="AC535" s="152"/>
      <c r="AD535" s="152"/>
      <c r="AE535" s="152"/>
      <c r="AF535" s="152"/>
      <c r="AG535" s="152" t="s">
        <v>139</v>
      </c>
      <c r="AH535" s="152">
        <v>0</v>
      </c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</row>
    <row r="536" spans="1:60" outlineLevel="1" x14ac:dyDescent="0.2">
      <c r="A536" s="159"/>
      <c r="B536" s="160"/>
      <c r="C536" s="186" t="s">
        <v>537</v>
      </c>
      <c r="D536" s="162"/>
      <c r="E536" s="163">
        <v>1.44</v>
      </c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52"/>
      <c r="Y536" s="152"/>
      <c r="Z536" s="152"/>
      <c r="AA536" s="152"/>
      <c r="AB536" s="152"/>
      <c r="AC536" s="152"/>
      <c r="AD536" s="152"/>
      <c r="AE536" s="152"/>
      <c r="AF536" s="152"/>
      <c r="AG536" s="152" t="s">
        <v>139</v>
      </c>
      <c r="AH536" s="152">
        <v>0</v>
      </c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</row>
    <row r="537" spans="1:60" outlineLevel="1" x14ac:dyDescent="0.2">
      <c r="A537" s="159"/>
      <c r="B537" s="160"/>
      <c r="C537" s="186" t="s">
        <v>538</v>
      </c>
      <c r="D537" s="162"/>
      <c r="E537" s="163">
        <v>0.30249999999999999</v>
      </c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52"/>
      <c r="Y537" s="152"/>
      <c r="Z537" s="152"/>
      <c r="AA537" s="152"/>
      <c r="AB537" s="152"/>
      <c r="AC537" s="152"/>
      <c r="AD537" s="152"/>
      <c r="AE537" s="152"/>
      <c r="AF537" s="152"/>
      <c r="AG537" s="152" t="s">
        <v>139</v>
      </c>
      <c r="AH537" s="152">
        <v>0</v>
      </c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</row>
    <row r="538" spans="1:60" outlineLevel="1" x14ac:dyDescent="0.2">
      <c r="A538" s="159"/>
      <c r="B538" s="160"/>
      <c r="C538" s="186" t="s">
        <v>539</v>
      </c>
      <c r="D538" s="162"/>
      <c r="E538" s="163">
        <v>1.615</v>
      </c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52"/>
      <c r="Y538" s="152"/>
      <c r="Z538" s="152"/>
      <c r="AA538" s="152"/>
      <c r="AB538" s="152"/>
      <c r="AC538" s="152"/>
      <c r="AD538" s="152"/>
      <c r="AE538" s="152"/>
      <c r="AF538" s="152"/>
      <c r="AG538" s="152" t="s">
        <v>139</v>
      </c>
      <c r="AH538" s="152">
        <v>0</v>
      </c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</row>
    <row r="539" spans="1:60" outlineLevel="1" x14ac:dyDescent="0.2">
      <c r="A539" s="159"/>
      <c r="B539" s="160"/>
      <c r="C539" s="186" t="s">
        <v>540</v>
      </c>
      <c r="D539" s="162"/>
      <c r="E539" s="163">
        <v>2.9449999999999998</v>
      </c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52"/>
      <c r="Y539" s="152"/>
      <c r="Z539" s="152"/>
      <c r="AA539" s="152"/>
      <c r="AB539" s="152"/>
      <c r="AC539" s="152"/>
      <c r="AD539" s="152"/>
      <c r="AE539" s="152"/>
      <c r="AF539" s="152"/>
      <c r="AG539" s="152" t="s">
        <v>139</v>
      </c>
      <c r="AH539" s="152">
        <v>0</v>
      </c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</row>
    <row r="540" spans="1:60" outlineLevel="1" x14ac:dyDescent="0.2">
      <c r="A540" s="159"/>
      <c r="B540" s="160"/>
      <c r="C540" s="186" t="s">
        <v>541</v>
      </c>
      <c r="D540" s="162"/>
      <c r="E540" s="163">
        <v>1.2</v>
      </c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52"/>
      <c r="Y540" s="152"/>
      <c r="Z540" s="152"/>
      <c r="AA540" s="152"/>
      <c r="AB540" s="152"/>
      <c r="AC540" s="152"/>
      <c r="AD540" s="152"/>
      <c r="AE540" s="152"/>
      <c r="AF540" s="152"/>
      <c r="AG540" s="152" t="s">
        <v>139</v>
      </c>
      <c r="AH540" s="152">
        <v>0</v>
      </c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  <c r="BH540" s="152"/>
    </row>
    <row r="541" spans="1:60" outlineLevel="1" x14ac:dyDescent="0.2">
      <c r="A541" s="159"/>
      <c r="B541" s="160"/>
      <c r="C541" s="186" t="s">
        <v>542</v>
      </c>
      <c r="D541" s="162"/>
      <c r="E541" s="163">
        <v>2.4</v>
      </c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52"/>
      <c r="Y541" s="152"/>
      <c r="Z541" s="152"/>
      <c r="AA541" s="152"/>
      <c r="AB541" s="152"/>
      <c r="AC541" s="152"/>
      <c r="AD541" s="152"/>
      <c r="AE541" s="152"/>
      <c r="AF541" s="152"/>
      <c r="AG541" s="152" t="s">
        <v>139</v>
      </c>
      <c r="AH541" s="152">
        <v>0</v>
      </c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</row>
    <row r="542" spans="1:60" outlineLevel="1" x14ac:dyDescent="0.2">
      <c r="A542" s="159"/>
      <c r="B542" s="160"/>
      <c r="C542" s="241"/>
      <c r="D542" s="242"/>
      <c r="E542" s="242"/>
      <c r="F542" s="242"/>
      <c r="G542" s="242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52"/>
      <c r="Y542" s="152"/>
      <c r="Z542" s="152"/>
      <c r="AA542" s="152"/>
      <c r="AB542" s="152"/>
      <c r="AC542" s="152"/>
      <c r="AD542" s="152"/>
      <c r="AE542" s="152"/>
      <c r="AF542" s="152"/>
      <c r="AG542" s="152" t="s">
        <v>140</v>
      </c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  <c r="BH542" s="152"/>
    </row>
    <row r="543" spans="1:60" outlineLevel="1" x14ac:dyDescent="0.2">
      <c r="A543" s="175">
        <v>66</v>
      </c>
      <c r="B543" s="176" t="s">
        <v>543</v>
      </c>
      <c r="C543" s="185" t="s">
        <v>544</v>
      </c>
      <c r="D543" s="177" t="s">
        <v>143</v>
      </c>
      <c r="E543" s="178">
        <v>5.24</v>
      </c>
      <c r="F543" s="179">
        <v>0</v>
      </c>
      <c r="G543" s="180">
        <f>ROUND(E543*F543,2)</f>
        <v>0</v>
      </c>
      <c r="H543" s="179">
        <v>0</v>
      </c>
      <c r="I543" s="180">
        <f>ROUND(E543*H543,2)</f>
        <v>0</v>
      </c>
      <c r="J543" s="179">
        <v>10000</v>
      </c>
      <c r="K543" s="180">
        <f>ROUND(E543*J543,2)</f>
        <v>52400</v>
      </c>
      <c r="L543" s="180">
        <v>15</v>
      </c>
      <c r="M543" s="180">
        <f>G543*(1+L543/100)</f>
        <v>0</v>
      </c>
      <c r="N543" s="180">
        <v>2.368E-2</v>
      </c>
      <c r="O543" s="180">
        <f>ROUND(E543*N543,2)</f>
        <v>0.12</v>
      </c>
      <c r="P543" s="180">
        <v>0</v>
      </c>
      <c r="Q543" s="180">
        <f>ROUND(E543*P543,2)</f>
        <v>0</v>
      </c>
      <c r="R543" s="180"/>
      <c r="S543" s="180" t="s">
        <v>191</v>
      </c>
      <c r="T543" s="181" t="s">
        <v>325</v>
      </c>
      <c r="U543" s="161">
        <v>0</v>
      </c>
      <c r="V543" s="161">
        <f>ROUND(E543*U543,2)</f>
        <v>0</v>
      </c>
      <c r="W543" s="161"/>
      <c r="X543" s="152"/>
      <c r="Y543" s="152"/>
      <c r="Z543" s="152"/>
      <c r="AA543" s="152"/>
      <c r="AB543" s="152"/>
      <c r="AC543" s="152"/>
      <c r="AD543" s="152"/>
      <c r="AE543" s="152"/>
      <c r="AF543" s="152"/>
      <c r="AG543" s="152" t="s">
        <v>137</v>
      </c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  <c r="BH543" s="152"/>
    </row>
    <row r="544" spans="1:60" outlineLevel="1" x14ac:dyDescent="0.2">
      <c r="A544" s="159"/>
      <c r="B544" s="160"/>
      <c r="C544" s="186" t="s">
        <v>381</v>
      </c>
      <c r="D544" s="162"/>
      <c r="E544" s="163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52"/>
      <c r="Y544" s="152"/>
      <c r="Z544" s="152"/>
      <c r="AA544" s="152"/>
      <c r="AB544" s="152"/>
      <c r="AC544" s="152"/>
      <c r="AD544" s="152"/>
      <c r="AE544" s="152"/>
      <c r="AF544" s="152"/>
      <c r="AG544" s="152" t="s">
        <v>139</v>
      </c>
      <c r="AH544" s="152">
        <v>0</v>
      </c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  <c r="BH544" s="152"/>
    </row>
    <row r="545" spans="1:60" outlineLevel="1" x14ac:dyDescent="0.2">
      <c r="A545" s="159"/>
      <c r="B545" s="160"/>
      <c r="C545" s="186" t="s">
        <v>545</v>
      </c>
      <c r="D545" s="162"/>
      <c r="E545" s="163">
        <v>5.24</v>
      </c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52"/>
      <c r="Y545" s="152"/>
      <c r="Z545" s="152"/>
      <c r="AA545" s="152"/>
      <c r="AB545" s="152"/>
      <c r="AC545" s="152"/>
      <c r="AD545" s="152"/>
      <c r="AE545" s="152"/>
      <c r="AF545" s="152"/>
      <c r="AG545" s="152" t="s">
        <v>139</v>
      </c>
      <c r="AH545" s="152">
        <v>0</v>
      </c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  <c r="BH545" s="152"/>
    </row>
    <row r="546" spans="1:60" outlineLevel="1" x14ac:dyDescent="0.2">
      <c r="A546" s="159"/>
      <c r="B546" s="160"/>
      <c r="C546" s="241"/>
      <c r="D546" s="242"/>
      <c r="E546" s="242"/>
      <c r="F546" s="242"/>
      <c r="G546" s="242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52"/>
      <c r="Y546" s="152"/>
      <c r="Z546" s="152"/>
      <c r="AA546" s="152"/>
      <c r="AB546" s="152"/>
      <c r="AC546" s="152"/>
      <c r="AD546" s="152"/>
      <c r="AE546" s="152"/>
      <c r="AF546" s="152"/>
      <c r="AG546" s="152" t="s">
        <v>140</v>
      </c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  <c r="BH546" s="152"/>
    </row>
    <row r="547" spans="1:60" ht="22.5" outlineLevel="1" x14ac:dyDescent="0.2">
      <c r="A547" s="175">
        <v>67</v>
      </c>
      <c r="B547" s="176" t="s">
        <v>546</v>
      </c>
      <c r="C547" s="185" t="s">
        <v>547</v>
      </c>
      <c r="D547" s="177" t="s">
        <v>143</v>
      </c>
      <c r="E547" s="178">
        <v>13.6</v>
      </c>
      <c r="F547" s="179">
        <v>0</v>
      </c>
      <c r="G547" s="180">
        <f>ROUND(E547*F547,2)</f>
        <v>0</v>
      </c>
      <c r="H547" s="179">
        <v>0</v>
      </c>
      <c r="I547" s="180">
        <f>ROUND(E547*H547,2)</f>
        <v>0</v>
      </c>
      <c r="J547" s="179">
        <v>21000</v>
      </c>
      <c r="K547" s="180">
        <f>ROUND(E547*J547,2)</f>
        <v>285600</v>
      </c>
      <c r="L547" s="180">
        <v>15</v>
      </c>
      <c r="M547" s="180">
        <f>G547*(1+L547/100)</f>
        <v>0</v>
      </c>
      <c r="N547" s="180">
        <v>2.368E-2</v>
      </c>
      <c r="O547" s="180">
        <f>ROUND(E547*N547,2)</f>
        <v>0.32</v>
      </c>
      <c r="P547" s="180">
        <v>0</v>
      </c>
      <c r="Q547" s="180">
        <f>ROUND(E547*P547,2)</f>
        <v>0</v>
      </c>
      <c r="R547" s="180"/>
      <c r="S547" s="180" t="s">
        <v>191</v>
      </c>
      <c r="T547" s="181" t="s">
        <v>325</v>
      </c>
      <c r="U547" s="161">
        <v>0</v>
      </c>
      <c r="V547" s="161">
        <f>ROUND(E547*U547,2)</f>
        <v>0</v>
      </c>
      <c r="W547" s="161"/>
      <c r="X547" s="152"/>
      <c r="Y547" s="152"/>
      <c r="Z547" s="152"/>
      <c r="AA547" s="152"/>
      <c r="AB547" s="152"/>
      <c r="AC547" s="152"/>
      <c r="AD547" s="152"/>
      <c r="AE547" s="152"/>
      <c r="AF547" s="152"/>
      <c r="AG547" s="152" t="s">
        <v>137</v>
      </c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  <c r="BH547" s="152"/>
    </row>
    <row r="548" spans="1:60" outlineLevel="1" x14ac:dyDescent="0.2">
      <c r="A548" s="159"/>
      <c r="B548" s="160"/>
      <c r="C548" s="186" t="s">
        <v>548</v>
      </c>
      <c r="D548" s="162"/>
      <c r="E548" s="163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52"/>
      <c r="Y548" s="152"/>
      <c r="Z548" s="152"/>
      <c r="AA548" s="152"/>
      <c r="AB548" s="152"/>
      <c r="AC548" s="152"/>
      <c r="AD548" s="152"/>
      <c r="AE548" s="152"/>
      <c r="AF548" s="152"/>
      <c r="AG548" s="152" t="s">
        <v>139</v>
      </c>
      <c r="AH548" s="152">
        <v>0</v>
      </c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  <c r="BH548" s="152"/>
    </row>
    <row r="549" spans="1:60" outlineLevel="1" x14ac:dyDescent="0.2">
      <c r="A549" s="159"/>
      <c r="B549" s="160"/>
      <c r="C549" s="186" t="s">
        <v>381</v>
      </c>
      <c r="D549" s="162"/>
      <c r="E549" s="163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52"/>
      <c r="Y549" s="152"/>
      <c r="Z549" s="152"/>
      <c r="AA549" s="152"/>
      <c r="AB549" s="152"/>
      <c r="AC549" s="152"/>
      <c r="AD549" s="152"/>
      <c r="AE549" s="152"/>
      <c r="AF549" s="152"/>
      <c r="AG549" s="152" t="s">
        <v>139</v>
      </c>
      <c r="AH549" s="152">
        <v>0</v>
      </c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  <c r="BH549" s="152"/>
    </row>
    <row r="550" spans="1:60" outlineLevel="1" x14ac:dyDescent="0.2">
      <c r="A550" s="159"/>
      <c r="B550" s="160"/>
      <c r="C550" s="186" t="s">
        <v>549</v>
      </c>
      <c r="D550" s="162"/>
      <c r="E550" s="163">
        <v>13.6</v>
      </c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52"/>
      <c r="Y550" s="152"/>
      <c r="Z550" s="152"/>
      <c r="AA550" s="152"/>
      <c r="AB550" s="152"/>
      <c r="AC550" s="152"/>
      <c r="AD550" s="152"/>
      <c r="AE550" s="152"/>
      <c r="AF550" s="152"/>
      <c r="AG550" s="152" t="s">
        <v>139</v>
      </c>
      <c r="AH550" s="152">
        <v>0</v>
      </c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  <c r="BH550" s="152"/>
    </row>
    <row r="551" spans="1:60" outlineLevel="1" x14ac:dyDescent="0.2">
      <c r="A551" s="159"/>
      <c r="B551" s="160"/>
      <c r="C551" s="241"/>
      <c r="D551" s="242"/>
      <c r="E551" s="242"/>
      <c r="F551" s="242"/>
      <c r="G551" s="242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52"/>
      <c r="Y551" s="152"/>
      <c r="Z551" s="152"/>
      <c r="AA551" s="152"/>
      <c r="AB551" s="152"/>
      <c r="AC551" s="152"/>
      <c r="AD551" s="152"/>
      <c r="AE551" s="152"/>
      <c r="AF551" s="152"/>
      <c r="AG551" s="152" t="s">
        <v>140</v>
      </c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  <c r="BH551" s="152"/>
    </row>
    <row r="552" spans="1:60" outlineLevel="1" x14ac:dyDescent="0.2">
      <c r="A552" s="175">
        <v>68</v>
      </c>
      <c r="B552" s="176" t="s">
        <v>550</v>
      </c>
      <c r="C552" s="185" t="s">
        <v>551</v>
      </c>
      <c r="D552" s="177" t="s">
        <v>143</v>
      </c>
      <c r="E552" s="178">
        <v>7.6</v>
      </c>
      <c r="F552" s="179">
        <v>0</v>
      </c>
      <c r="G552" s="180">
        <f>ROUND(E552*F552,2)</f>
        <v>0</v>
      </c>
      <c r="H552" s="179">
        <v>0</v>
      </c>
      <c r="I552" s="180">
        <f>ROUND(E552*H552,2)</f>
        <v>0</v>
      </c>
      <c r="J552" s="179">
        <v>350</v>
      </c>
      <c r="K552" s="180">
        <f>ROUND(E552*J552,2)</f>
        <v>2660</v>
      </c>
      <c r="L552" s="180">
        <v>15</v>
      </c>
      <c r="M552" s="180">
        <f>G552*(1+L552/100)</f>
        <v>0</v>
      </c>
      <c r="N552" s="180">
        <v>0</v>
      </c>
      <c r="O552" s="180">
        <f>ROUND(E552*N552,2)</f>
        <v>0</v>
      </c>
      <c r="P552" s="180">
        <v>0</v>
      </c>
      <c r="Q552" s="180">
        <f>ROUND(E552*P552,2)</f>
        <v>0</v>
      </c>
      <c r="R552" s="180"/>
      <c r="S552" s="180" t="s">
        <v>191</v>
      </c>
      <c r="T552" s="181" t="s">
        <v>325</v>
      </c>
      <c r="U552" s="161">
        <v>0</v>
      </c>
      <c r="V552" s="161">
        <f>ROUND(E552*U552,2)</f>
        <v>0</v>
      </c>
      <c r="W552" s="161"/>
      <c r="X552" s="152"/>
      <c r="Y552" s="152"/>
      <c r="Z552" s="152"/>
      <c r="AA552" s="152"/>
      <c r="AB552" s="152"/>
      <c r="AC552" s="152"/>
      <c r="AD552" s="152"/>
      <c r="AE552" s="152"/>
      <c r="AF552" s="152"/>
      <c r="AG552" s="152" t="s">
        <v>137</v>
      </c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  <c r="BH552" s="152"/>
    </row>
    <row r="553" spans="1:60" outlineLevel="1" x14ac:dyDescent="0.2">
      <c r="A553" s="159"/>
      <c r="B553" s="160"/>
      <c r="C553" s="186" t="s">
        <v>552</v>
      </c>
      <c r="D553" s="162"/>
      <c r="E553" s="163">
        <v>3.6</v>
      </c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52"/>
      <c r="Y553" s="152"/>
      <c r="Z553" s="152"/>
      <c r="AA553" s="152"/>
      <c r="AB553" s="152"/>
      <c r="AC553" s="152"/>
      <c r="AD553" s="152"/>
      <c r="AE553" s="152"/>
      <c r="AF553" s="152"/>
      <c r="AG553" s="152" t="s">
        <v>139</v>
      </c>
      <c r="AH553" s="152">
        <v>0</v>
      </c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  <c r="BH553" s="152"/>
    </row>
    <row r="554" spans="1:60" outlineLevel="1" x14ac:dyDescent="0.2">
      <c r="A554" s="159"/>
      <c r="B554" s="160"/>
      <c r="C554" s="186" t="s">
        <v>553</v>
      </c>
      <c r="D554" s="162"/>
      <c r="E554" s="163">
        <v>4</v>
      </c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52"/>
      <c r="Y554" s="152"/>
      <c r="Z554" s="152"/>
      <c r="AA554" s="152"/>
      <c r="AB554" s="152"/>
      <c r="AC554" s="152"/>
      <c r="AD554" s="152"/>
      <c r="AE554" s="152"/>
      <c r="AF554" s="152"/>
      <c r="AG554" s="152" t="s">
        <v>139</v>
      </c>
      <c r="AH554" s="152">
        <v>0</v>
      </c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  <c r="BH554" s="152"/>
    </row>
    <row r="555" spans="1:60" outlineLevel="1" x14ac:dyDescent="0.2">
      <c r="A555" s="159"/>
      <c r="B555" s="160"/>
      <c r="C555" s="241"/>
      <c r="D555" s="242"/>
      <c r="E555" s="242"/>
      <c r="F555" s="242"/>
      <c r="G555" s="242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52"/>
      <c r="Y555" s="152"/>
      <c r="Z555" s="152"/>
      <c r="AA555" s="152"/>
      <c r="AB555" s="152"/>
      <c r="AC555" s="152"/>
      <c r="AD555" s="152"/>
      <c r="AE555" s="152"/>
      <c r="AF555" s="152"/>
      <c r="AG555" s="152" t="s">
        <v>140</v>
      </c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  <c r="BH555" s="152"/>
    </row>
    <row r="556" spans="1:60" outlineLevel="1" x14ac:dyDescent="0.2">
      <c r="A556" s="175">
        <v>69</v>
      </c>
      <c r="B556" s="176" t="s">
        <v>554</v>
      </c>
      <c r="C556" s="185" t="s">
        <v>555</v>
      </c>
      <c r="D556" s="177" t="s">
        <v>143</v>
      </c>
      <c r="E556" s="178">
        <v>19.147500000000001</v>
      </c>
      <c r="F556" s="179">
        <v>0</v>
      </c>
      <c r="G556" s="180">
        <f>ROUND(E556*F556,2)</f>
        <v>0</v>
      </c>
      <c r="H556" s="179">
        <v>0</v>
      </c>
      <c r="I556" s="180">
        <f>ROUND(E556*H556,2)</f>
        <v>0</v>
      </c>
      <c r="J556" s="179">
        <v>20000</v>
      </c>
      <c r="K556" s="180">
        <f>ROUND(E556*J556,2)</f>
        <v>382950</v>
      </c>
      <c r="L556" s="180">
        <v>15</v>
      </c>
      <c r="M556" s="180">
        <f>G556*(1+L556/100)</f>
        <v>0</v>
      </c>
      <c r="N556" s="180">
        <v>2.368E-2</v>
      </c>
      <c r="O556" s="180">
        <f>ROUND(E556*N556,2)</f>
        <v>0.45</v>
      </c>
      <c r="P556" s="180">
        <v>0</v>
      </c>
      <c r="Q556" s="180">
        <f>ROUND(E556*P556,2)</f>
        <v>0</v>
      </c>
      <c r="R556" s="180"/>
      <c r="S556" s="180" t="s">
        <v>191</v>
      </c>
      <c r="T556" s="181" t="s">
        <v>325</v>
      </c>
      <c r="U556" s="161">
        <v>0</v>
      </c>
      <c r="V556" s="161">
        <f>ROUND(E556*U556,2)</f>
        <v>0</v>
      </c>
      <c r="W556" s="161"/>
      <c r="X556" s="152"/>
      <c r="Y556" s="152"/>
      <c r="Z556" s="152"/>
      <c r="AA556" s="152"/>
      <c r="AB556" s="152"/>
      <c r="AC556" s="152"/>
      <c r="AD556" s="152"/>
      <c r="AE556" s="152"/>
      <c r="AF556" s="152"/>
      <c r="AG556" s="152" t="s">
        <v>137</v>
      </c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  <c r="BH556" s="152"/>
    </row>
    <row r="557" spans="1:60" outlineLevel="1" x14ac:dyDescent="0.2">
      <c r="A557" s="159"/>
      <c r="B557" s="160"/>
      <c r="C557" s="186" t="s">
        <v>556</v>
      </c>
      <c r="D557" s="162"/>
      <c r="E557" s="163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52"/>
      <c r="Y557" s="152"/>
      <c r="Z557" s="152"/>
      <c r="AA557" s="152"/>
      <c r="AB557" s="152"/>
      <c r="AC557" s="152"/>
      <c r="AD557" s="152"/>
      <c r="AE557" s="152"/>
      <c r="AF557" s="152"/>
      <c r="AG557" s="152" t="s">
        <v>139</v>
      </c>
      <c r="AH557" s="152">
        <v>0</v>
      </c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52"/>
      <c r="BB557" s="152"/>
      <c r="BC557" s="152"/>
      <c r="BD557" s="152"/>
      <c r="BE557" s="152"/>
      <c r="BF557" s="152"/>
      <c r="BG557" s="152"/>
      <c r="BH557" s="152"/>
    </row>
    <row r="558" spans="1:60" outlineLevel="1" x14ac:dyDescent="0.2">
      <c r="A558" s="159"/>
      <c r="B558" s="160"/>
      <c r="C558" s="186" t="s">
        <v>381</v>
      </c>
      <c r="D558" s="162"/>
      <c r="E558" s="163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52"/>
      <c r="Y558" s="152"/>
      <c r="Z558" s="152"/>
      <c r="AA558" s="152"/>
      <c r="AB558" s="152"/>
      <c r="AC558" s="152"/>
      <c r="AD558" s="152"/>
      <c r="AE558" s="152"/>
      <c r="AF558" s="152"/>
      <c r="AG558" s="152" t="s">
        <v>139</v>
      </c>
      <c r="AH558" s="152">
        <v>0</v>
      </c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  <c r="BH558" s="152"/>
    </row>
    <row r="559" spans="1:60" outlineLevel="1" x14ac:dyDescent="0.2">
      <c r="A559" s="159"/>
      <c r="B559" s="160"/>
      <c r="C559" s="186" t="s">
        <v>557</v>
      </c>
      <c r="D559" s="162"/>
      <c r="E559" s="163">
        <v>2.31</v>
      </c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52"/>
      <c r="Y559" s="152"/>
      <c r="Z559" s="152"/>
      <c r="AA559" s="152"/>
      <c r="AB559" s="152"/>
      <c r="AC559" s="152"/>
      <c r="AD559" s="152"/>
      <c r="AE559" s="152"/>
      <c r="AF559" s="152"/>
      <c r="AG559" s="152" t="s">
        <v>139</v>
      </c>
      <c r="AH559" s="152">
        <v>0</v>
      </c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  <c r="BH559" s="152"/>
    </row>
    <row r="560" spans="1:60" outlineLevel="1" x14ac:dyDescent="0.2">
      <c r="A560" s="159"/>
      <c r="B560" s="160"/>
      <c r="C560" s="186" t="s">
        <v>558</v>
      </c>
      <c r="D560" s="162"/>
      <c r="E560" s="163">
        <v>2.31</v>
      </c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52"/>
      <c r="Y560" s="152"/>
      <c r="Z560" s="152"/>
      <c r="AA560" s="152"/>
      <c r="AB560" s="152"/>
      <c r="AC560" s="152"/>
      <c r="AD560" s="152"/>
      <c r="AE560" s="152"/>
      <c r="AF560" s="152"/>
      <c r="AG560" s="152" t="s">
        <v>139</v>
      </c>
      <c r="AH560" s="152">
        <v>0</v>
      </c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  <c r="BH560" s="152"/>
    </row>
    <row r="561" spans="1:60" outlineLevel="1" x14ac:dyDescent="0.2">
      <c r="A561" s="159"/>
      <c r="B561" s="160"/>
      <c r="C561" s="186" t="s">
        <v>559</v>
      </c>
      <c r="D561" s="162"/>
      <c r="E561" s="163">
        <v>2.1</v>
      </c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52"/>
      <c r="Y561" s="152"/>
      <c r="Z561" s="152"/>
      <c r="AA561" s="152"/>
      <c r="AB561" s="152"/>
      <c r="AC561" s="152"/>
      <c r="AD561" s="152"/>
      <c r="AE561" s="152"/>
      <c r="AF561" s="152"/>
      <c r="AG561" s="152" t="s">
        <v>139</v>
      </c>
      <c r="AH561" s="152">
        <v>0</v>
      </c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  <c r="BH561" s="152"/>
    </row>
    <row r="562" spans="1:60" outlineLevel="1" x14ac:dyDescent="0.2">
      <c r="A562" s="159"/>
      <c r="B562" s="160"/>
      <c r="C562" s="186" t="s">
        <v>560</v>
      </c>
      <c r="D562" s="162"/>
      <c r="E562" s="163">
        <v>2.1</v>
      </c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52"/>
      <c r="Y562" s="152"/>
      <c r="Z562" s="152"/>
      <c r="AA562" s="152"/>
      <c r="AB562" s="152"/>
      <c r="AC562" s="152"/>
      <c r="AD562" s="152"/>
      <c r="AE562" s="152"/>
      <c r="AF562" s="152"/>
      <c r="AG562" s="152" t="s">
        <v>139</v>
      </c>
      <c r="AH562" s="152">
        <v>0</v>
      </c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  <c r="BH562" s="152"/>
    </row>
    <row r="563" spans="1:60" outlineLevel="1" x14ac:dyDescent="0.2">
      <c r="A563" s="159"/>
      <c r="B563" s="160"/>
      <c r="C563" s="186" t="s">
        <v>561</v>
      </c>
      <c r="D563" s="162"/>
      <c r="E563" s="163">
        <v>2.4674999999999998</v>
      </c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52"/>
      <c r="Y563" s="152"/>
      <c r="Z563" s="152"/>
      <c r="AA563" s="152"/>
      <c r="AB563" s="152"/>
      <c r="AC563" s="152"/>
      <c r="AD563" s="152"/>
      <c r="AE563" s="152"/>
      <c r="AF563" s="152"/>
      <c r="AG563" s="152" t="s">
        <v>139</v>
      </c>
      <c r="AH563" s="152">
        <v>0</v>
      </c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  <c r="BH563" s="152"/>
    </row>
    <row r="564" spans="1:60" outlineLevel="1" x14ac:dyDescent="0.2">
      <c r="A564" s="159"/>
      <c r="B564" s="160"/>
      <c r="C564" s="186" t="s">
        <v>562</v>
      </c>
      <c r="D564" s="162"/>
      <c r="E564" s="163">
        <v>2.8</v>
      </c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52"/>
      <c r="Y564" s="152"/>
      <c r="Z564" s="152"/>
      <c r="AA564" s="152"/>
      <c r="AB564" s="152"/>
      <c r="AC564" s="152"/>
      <c r="AD564" s="152"/>
      <c r="AE564" s="152"/>
      <c r="AF564" s="152"/>
      <c r="AG564" s="152" t="s">
        <v>139</v>
      </c>
      <c r="AH564" s="152">
        <v>0</v>
      </c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  <c r="BH564" s="152"/>
    </row>
    <row r="565" spans="1:60" outlineLevel="1" x14ac:dyDescent="0.2">
      <c r="A565" s="159"/>
      <c r="B565" s="160"/>
      <c r="C565" s="186" t="s">
        <v>563</v>
      </c>
      <c r="D565" s="162"/>
      <c r="E565" s="163">
        <v>5.0599999999999996</v>
      </c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52"/>
      <c r="Y565" s="152"/>
      <c r="Z565" s="152"/>
      <c r="AA565" s="152"/>
      <c r="AB565" s="152"/>
      <c r="AC565" s="152"/>
      <c r="AD565" s="152"/>
      <c r="AE565" s="152"/>
      <c r="AF565" s="152"/>
      <c r="AG565" s="152" t="s">
        <v>139</v>
      </c>
      <c r="AH565" s="152">
        <v>0</v>
      </c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  <c r="BH565" s="152"/>
    </row>
    <row r="566" spans="1:60" outlineLevel="1" x14ac:dyDescent="0.2">
      <c r="A566" s="159"/>
      <c r="B566" s="160"/>
      <c r="C566" s="241"/>
      <c r="D566" s="242"/>
      <c r="E566" s="242"/>
      <c r="F566" s="242"/>
      <c r="G566" s="242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52"/>
      <c r="Y566" s="152"/>
      <c r="Z566" s="152"/>
      <c r="AA566" s="152"/>
      <c r="AB566" s="152"/>
      <c r="AC566" s="152"/>
      <c r="AD566" s="152"/>
      <c r="AE566" s="152"/>
      <c r="AF566" s="152"/>
      <c r="AG566" s="152" t="s">
        <v>140</v>
      </c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  <c r="BH566" s="152"/>
    </row>
    <row r="567" spans="1:60" outlineLevel="1" x14ac:dyDescent="0.2">
      <c r="A567" s="175">
        <v>70</v>
      </c>
      <c r="B567" s="176" t="s">
        <v>564</v>
      </c>
      <c r="C567" s="185" t="s">
        <v>565</v>
      </c>
      <c r="D567" s="177" t="s">
        <v>143</v>
      </c>
      <c r="E567" s="178">
        <v>7.6619999999999999</v>
      </c>
      <c r="F567" s="179">
        <v>0</v>
      </c>
      <c r="G567" s="180">
        <f>ROUND(E567*F567,2)</f>
        <v>0</v>
      </c>
      <c r="H567" s="179">
        <v>0</v>
      </c>
      <c r="I567" s="180">
        <f>ROUND(E567*H567,2)</f>
        <v>0</v>
      </c>
      <c r="J567" s="179">
        <v>5000</v>
      </c>
      <c r="K567" s="180">
        <f>ROUND(E567*J567,2)</f>
        <v>38310</v>
      </c>
      <c r="L567" s="180">
        <v>15</v>
      </c>
      <c r="M567" s="180">
        <f>G567*(1+L567/100)</f>
        <v>0</v>
      </c>
      <c r="N567" s="180">
        <v>0</v>
      </c>
      <c r="O567" s="180">
        <f>ROUND(E567*N567,2)</f>
        <v>0</v>
      </c>
      <c r="P567" s="180">
        <v>0</v>
      </c>
      <c r="Q567" s="180">
        <f>ROUND(E567*P567,2)</f>
        <v>0</v>
      </c>
      <c r="R567" s="180"/>
      <c r="S567" s="180" t="s">
        <v>191</v>
      </c>
      <c r="T567" s="181" t="s">
        <v>325</v>
      </c>
      <c r="U567" s="161">
        <v>0</v>
      </c>
      <c r="V567" s="161">
        <f>ROUND(E567*U567,2)</f>
        <v>0</v>
      </c>
      <c r="W567" s="161"/>
      <c r="X567" s="152"/>
      <c r="Y567" s="152"/>
      <c r="Z567" s="152"/>
      <c r="AA567" s="152"/>
      <c r="AB567" s="152"/>
      <c r="AC567" s="152"/>
      <c r="AD567" s="152"/>
      <c r="AE567" s="152"/>
      <c r="AF567" s="152"/>
      <c r="AG567" s="152" t="s">
        <v>137</v>
      </c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</row>
    <row r="568" spans="1:60" outlineLevel="1" x14ac:dyDescent="0.2">
      <c r="A568" s="159"/>
      <c r="B568" s="160"/>
      <c r="C568" s="186" t="s">
        <v>556</v>
      </c>
      <c r="D568" s="162"/>
      <c r="E568" s="163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52"/>
      <c r="Y568" s="152"/>
      <c r="Z568" s="152"/>
      <c r="AA568" s="152"/>
      <c r="AB568" s="152"/>
      <c r="AC568" s="152"/>
      <c r="AD568" s="152"/>
      <c r="AE568" s="152"/>
      <c r="AF568" s="152"/>
      <c r="AG568" s="152" t="s">
        <v>139</v>
      </c>
      <c r="AH568" s="152">
        <v>0</v>
      </c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</row>
    <row r="569" spans="1:60" outlineLevel="1" x14ac:dyDescent="0.2">
      <c r="A569" s="159"/>
      <c r="B569" s="160"/>
      <c r="C569" s="186" t="s">
        <v>381</v>
      </c>
      <c r="D569" s="162"/>
      <c r="E569" s="163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52"/>
      <c r="Y569" s="152"/>
      <c r="Z569" s="152"/>
      <c r="AA569" s="152"/>
      <c r="AB569" s="152"/>
      <c r="AC569" s="152"/>
      <c r="AD569" s="152"/>
      <c r="AE569" s="152"/>
      <c r="AF569" s="152"/>
      <c r="AG569" s="152" t="s">
        <v>139</v>
      </c>
      <c r="AH569" s="152">
        <v>0</v>
      </c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</row>
    <row r="570" spans="1:60" outlineLevel="1" x14ac:dyDescent="0.2">
      <c r="A570" s="159"/>
      <c r="B570" s="160"/>
      <c r="C570" s="186" t="s">
        <v>566</v>
      </c>
      <c r="D570" s="162"/>
      <c r="E570" s="163">
        <v>6.05</v>
      </c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52"/>
      <c r="Y570" s="152"/>
      <c r="Z570" s="152"/>
      <c r="AA570" s="152"/>
      <c r="AB570" s="152"/>
      <c r="AC570" s="152"/>
      <c r="AD570" s="152"/>
      <c r="AE570" s="152"/>
      <c r="AF570" s="152"/>
      <c r="AG570" s="152" t="s">
        <v>139</v>
      </c>
      <c r="AH570" s="152">
        <v>0</v>
      </c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</row>
    <row r="571" spans="1:60" outlineLevel="1" x14ac:dyDescent="0.2">
      <c r="A571" s="159"/>
      <c r="B571" s="160"/>
      <c r="C571" s="186" t="s">
        <v>567</v>
      </c>
      <c r="D571" s="162"/>
      <c r="E571" s="163">
        <v>1.6120000000000001</v>
      </c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52"/>
      <c r="Y571" s="152"/>
      <c r="Z571" s="152"/>
      <c r="AA571" s="152"/>
      <c r="AB571" s="152"/>
      <c r="AC571" s="152"/>
      <c r="AD571" s="152"/>
      <c r="AE571" s="152"/>
      <c r="AF571" s="152"/>
      <c r="AG571" s="152" t="s">
        <v>139</v>
      </c>
      <c r="AH571" s="152">
        <v>0</v>
      </c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</row>
    <row r="572" spans="1:60" outlineLevel="1" x14ac:dyDescent="0.2">
      <c r="A572" s="159"/>
      <c r="B572" s="160"/>
      <c r="C572" s="241"/>
      <c r="D572" s="242"/>
      <c r="E572" s="242"/>
      <c r="F572" s="242"/>
      <c r="G572" s="242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52"/>
      <c r="Y572" s="152"/>
      <c r="Z572" s="152"/>
      <c r="AA572" s="152"/>
      <c r="AB572" s="152"/>
      <c r="AC572" s="152"/>
      <c r="AD572" s="152"/>
      <c r="AE572" s="152"/>
      <c r="AF572" s="152"/>
      <c r="AG572" s="152" t="s">
        <v>140</v>
      </c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</row>
    <row r="573" spans="1:60" outlineLevel="1" x14ac:dyDescent="0.2">
      <c r="A573" s="175">
        <v>71</v>
      </c>
      <c r="B573" s="176" t="s">
        <v>568</v>
      </c>
      <c r="C573" s="185" t="s">
        <v>569</v>
      </c>
      <c r="D573" s="177" t="s">
        <v>143</v>
      </c>
      <c r="E573" s="178">
        <v>25.92</v>
      </c>
      <c r="F573" s="179">
        <v>0</v>
      </c>
      <c r="G573" s="180">
        <f>ROUND(E573*F573,2)</f>
        <v>0</v>
      </c>
      <c r="H573" s="179">
        <v>0</v>
      </c>
      <c r="I573" s="180">
        <f>ROUND(E573*H573,2)</f>
        <v>0</v>
      </c>
      <c r="J573" s="179">
        <v>4500</v>
      </c>
      <c r="K573" s="180">
        <f>ROUND(E573*J573,2)</f>
        <v>116640</v>
      </c>
      <c r="L573" s="180">
        <v>15</v>
      </c>
      <c r="M573" s="180">
        <f>G573*(1+L573/100)</f>
        <v>0</v>
      </c>
      <c r="N573" s="180">
        <v>0</v>
      </c>
      <c r="O573" s="180">
        <f>ROUND(E573*N573,2)</f>
        <v>0</v>
      </c>
      <c r="P573" s="180">
        <v>0</v>
      </c>
      <c r="Q573" s="180">
        <f>ROUND(E573*P573,2)</f>
        <v>0</v>
      </c>
      <c r="R573" s="180"/>
      <c r="S573" s="180" t="s">
        <v>191</v>
      </c>
      <c r="T573" s="181" t="s">
        <v>325</v>
      </c>
      <c r="U573" s="161">
        <v>0</v>
      </c>
      <c r="V573" s="161">
        <f>ROUND(E573*U573,2)</f>
        <v>0</v>
      </c>
      <c r="W573" s="161"/>
      <c r="X573" s="152"/>
      <c r="Y573" s="152"/>
      <c r="Z573" s="152"/>
      <c r="AA573" s="152"/>
      <c r="AB573" s="152"/>
      <c r="AC573" s="152"/>
      <c r="AD573" s="152"/>
      <c r="AE573" s="152"/>
      <c r="AF573" s="152"/>
      <c r="AG573" s="152" t="s">
        <v>137</v>
      </c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</row>
    <row r="574" spans="1:60" outlineLevel="1" x14ac:dyDescent="0.2">
      <c r="A574" s="159"/>
      <c r="B574" s="160"/>
      <c r="C574" s="186" t="s">
        <v>548</v>
      </c>
      <c r="D574" s="162"/>
      <c r="E574" s="163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52"/>
      <c r="Y574" s="152"/>
      <c r="Z574" s="152"/>
      <c r="AA574" s="152"/>
      <c r="AB574" s="152"/>
      <c r="AC574" s="152"/>
      <c r="AD574" s="152"/>
      <c r="AE574" s="152"/>
      <c r="AF574" s="152"/>
      <c r="AG574" s="152" t="s">
        <v>139</v>
      </c>
      <c r="AH574" s="152">
        <v>0</v>
      </c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</row>
    <row r="575" spans="1:60" outlineLevel="1" x14ac:dyDescent="0.2">
      <c r="A575" s="159"/>
      <c r="B575" s="160"/>
      <c r="C575" s="186" t="s">
        <v>381</v>
      </c>
      <c r="D575" s="162"/>
      <c r="E575" s="163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52"/>
      <c r="Y575" s="152"/>
      <c r="Z575" s="152"/>
      <c r="AA575" s="152"/>
      <c r="AB575" s="152"/>
      <c r="AC575" s="152"/>
      <c r="AD575" s="152"/>
      <c r="AE575" s="152"/>
      <c r="AF575" s="152"/>
      <c r="AG575" s="152" t="s">
        <v>139</v>
      </c>
      <c r="AH575" s="152">
        <v>0</v>
      </c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</row>
    <row r="576" spans="1:60" outlineLevel="1" x14ac:dyDescent="0.2">
      <c r="A576" s="159"/>
      <c r="B576" s="160"/>
      <c r="C576" s="186" t="s">
        <v>570</v>
      </c>
      <c r="D576" s="162"/>
      <c r="E576" s="163">
        <v>3.2</v>
      </c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52"/>
      <c r="Y576" s="152"/>
      <c r="Z576" s="152"/>
      <c r="AA576" s="152"/>
      <c r="AB576" s="152"/>
      <c r="AC576" s="152"/>
      <c r="AD576" s="152"/>
      <c r="AE576" s="152"/>
      <c r="AF576" s="152"/>
      <c r="AG576" s="152" t="s">
        <v>139</v>
      </c>
      <c r="AH576" s="152">
        <v>0</v>
      </c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52"/>
      <c r="BB576" s="152"/>
      <c r="BC576" s="152"/>
      <c r="BD576" s="152"/>
      <c r="BE576" s="152"/>
      <c r="BF576" s="152"/>
      <c r="BG576" s="152"/>
      <c r="BH576" s="152"/>
    </row>
    <row r="577" spans="1:60" outlineLevel="1" x14ac:dyDescent="0.2">
      <c r="A577" s="159"/>
      <c r="B577" s="160"/>
      <c r="C577" s="186" t="s">
        <v>571</v>
      </c>
      <c r="D577" s="162"/>
      <c r="E577" s="163">
        <v>1.08</v>
      </c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52"/>
      <c r="Y577" s="152"/>
      <c r="Z577" s="152"/>
      <c r="AA577" s="152"/>
      <c r="AB577" s="152"/>
      <c r="AC577" s="152"/>
      <c r="AD577" s="152"/>
      <c r="AE577" s="152"/>
      <c r="AF577" s="152"/>
      <c r="AG577" s="152" t="s">
        <v>139</v>
      </c>
      <c r="AH577" s="152">
        <v>0</v>
      </c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  <c r="BH577" s="152"/>
    </row>
    <row r="578" spans="1:60" outlineLevel="1" x14ac:dyDescent="0.2">
      <c r="A578" s="159"/>
      <c r="B578" s="160"/>
      <c r="C578" s="186" t="s">
        <v>572</v>
      </c>
      <c r="D578" s="162"/>
      <c r="E578" s="163">
        <v>2.56</v>
      </c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52"/>
      <c r="Y578" s="152"/>
      <c r="Z578" s="152"/>
      <c r="AA578" s="152"/>
      <c r="AB578" s="152"/>
      <c r="AC578" s="152"/>
      <c r="AD578" s="152"/>
      <c r="AE578" s="152"/>
      <c r="AF578" s="152"/>
      <c r="AG578" s="152" t="s">
        <v>139</v>
      </c>
      <c r="AH578" s="152">
        <v>0</v>
      </c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  <c r="BH578" s="152"/>
    </row>
    <row r="579" spans="1:60" outlineLevel="1" x14ac:dyDescent="0.2">
      <c r="A579" s="159"/>
      <c r="B579" s="160"/>
      <c r="C579" s="186" t="s">
        <v>571</v>
      </c>
      <c r="D579" s="162"/>
      <c r="E579" s="163">
        <v>1.08</v>
      </c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52"/>
      <c r="Y579" s="152"/>
      <c r="Z579" s="152"/>
      <c r="AA579" s="152"/>
      <c r="AB579" s="152"/>
      <c r="AC579" s="152"/>
      <c r="AD579" s="152"/>
      <c r="AE579" s="152"/>
      <c r="AF579" s="152"/>
      <c r="AG579" s="152" t="s">
        <v>139</v>
      </c>
      <c r="AH579" s="152">
        <v>0</v>
      </c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  <c r="BH579" s="152"/>
    </row>
    <row r="580" spans="1:60" outlineLevel="1" x14ac:dyDescent="0.2">
      <c r="A580" s="159"/>
      <c r="B580" s="160"/>
      <c r="C580" s="186" t="s">
        <v>573</v>
      </c>
      <c r="D580" s="162"/>
      <c r="E580" s="163">
        <v>18</v>
      </c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52"/>
      <c r="Y580" s="152"/>
      <c r="Z580" s="152"/>
      <c r="AA580" s="152"/>
      <c r="AB580" s="152"/>
      <c r="AC580" s="152"/>
      <c r="AD580" s="152"/>
      <c r="AE580" s="152"/>
      <c r="AF580" s="152"/>
      <c r="AG580" s="152" t="s">
        <v>139</v>
      </c>
      <c r="AH580" s="152">
        <v>0</v>
      </c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  <c r="BH580" s="152"/>
    </row>
    <row r="581" spans="1:60" outlineLevel="1" x14ac:dyDescent="0.2">
      <c r="A581" s="159"/>
      <c r="B581" s="160"/>
      <c r="C581" s="187" t="s">
        <v>251</v>
      </c>
      <c r="D581" s="164"/>
      <c r="E581" s="165">
        <v>25.92</v>
      </c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52"/>
      <c r="Y581" s="152"/>
      <c r="Z581" s="152"/>
      <c r="AA581" s="152"/>
      <c r="AB581" s="152"/>
      <c r="AC581" s="152"/>
      <c r="AD581" s="152"/>
      <c r="AE581" s="152"/>
      <c r="AF581" s="152"/>
      <c r="AG581" s="152" t="s">
        <v>139</v>
      </c>
      <c r="AH581" s="152">
        <v>1</v>
      </c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  <c r="BH581" s="152"/>
    </row>
    <row r="582" spans="1:60" outlineLevel="1" x14ac:dyDescent="0.2">
      <c r="A582" s="159"/>
      <c r="B582" s="160"/>
      <c r="C582" s="241"/>
      <c r="D582" s="242"/>
      <c r="E582" s="242"/>
      <c r="F582" s="242"/>
      <c r="G582" s="242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52"/>
      <c r="Y582" s="152"/>
      <c r="Z582" s="152"/>
      <c r="AA582" s="152"/>
      <c r="AB582" s="152"/>
      <c r="AC582" s="152"/>
      <c r="AD582" s="152"/>
      <c r="AE582" s="152"/>
      <c r="AF582" s="152"/>
      <c r="AG582" s="152" t="s">
        <v>140</v>
      </c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  <c r="BH582" s="152"/>
    </row>
    <row r="583" spans="1:60" outlineLevel="1" x14ac:dyDescent="0.2">
      <c r="A583" s="175">
        <v>72</v>
      </c>
      <c r="B583" s="176" t="s">
        <v>574</v>
      </c>
      <c r="C583" s="185" t="s">
        <v>314</v>
      </c>
      <c r="D583" s="177" t="s">
        <v>242</v>
      </c>
      <c r="E583" s="178">
        <v>11.809049999999999</v>
      </c>
      <c r="F583" s="179">
        <v>0</v>
      </c>
      <c r="G583" s="180">
        <f>ROUND(E583*F583,2)</f>
        <v>0</v>
      </c>
      <c r="H583" s="179">
        <v>0</v>
      </c>
      <c r="I583" s="180">
        <f>ROUND(E583*H583,2)</f>
        <v>0</v>
      </c>
      <c r="J583" s="179">
        <v>932</v>
      </c>
      <c r="K583" s="180">
        <f>ROUND(E583*J583,2)</f>
        <v>11006.03</v>
      </c>
      <c r="L583" s="180">
        <v>15</v>
      </c>
      <c r="M583" s="180">
        <f>G583*(1+L583/100)</f>
        <v>0</v>
      </c>
      <c r="N583" s="180">
        <v>0</v>
      </c>
      <c r="O583" s="180">
        <f>ROUND(E583*N583,2)</f>
        <v>0</v>
      </c>
      <c r="P583" s="180">
        <v>0</v>
      </c>
      <c r="Q583" s="180">
        <f>ROUND(E583*P583,2)</f>
        <v>0</v>
      </c>
      <c r="R583" s="180"/>
      <c r="S583" s="180" t="s">
        <v>135</v>
      </c>
      <c r="T583" s="181" t="s">
        <v>136</v>
      </c>
      <c r="U583" s="161">
        <v>2.4470000000000001</v>
      </c>
      <c r="V583" s="161">
        <f>ROUND(E583*U583,2)</f>
        <v>28.9</v>
      </c>
      <c r="W583" s="161"/>
      <c r="X583" s="152"/>
      <c r="Y583" s="152"/>
      <c r="Z583" s="152"/>
      <c r="AA583" s="152"/>
      <c r="AB583" s="152"/>
      <c r="AC583" s="152"/>
      <c r="AD583" s="152"/>
      <c r="AE583" s="152"/>
      <c r="AF583" s="152"/>
      <c r="AG583" s="152" t="s">
        <v>243</v>
      </c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  <c r="BH583" s="152"/>
    </row>
    <row r="584" spans="1:60" outlineLevel="1" x14ac:dyDescent="0.2">
      <c r="A584" s="159"/>
      <c r="B584" s="160"/>
      <c r="C584" s="245"/>
      <c r="D584" s="246"/>
      <c r="E584" s="246"/>
      <c r="F584" s="246"/>
      <c r="G584" s="246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52"/>
      <c r="Y584" s="152"/>
      <c r="Z584" s="152"/>
      <c r="AA584" s="152"/>
      <c r="AB584" s="152"/>
      <c r="AC584" s="152"/>
      <c r="AD584" s="152"/>
      <c r="AE584" s="152"/>
      <c r="AF584" s="152"/>
      <c r="AG584" s="152" t="s">
        <v>140</v>
      </c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  <c r="BH584" s="152"/>
    </row>
    <row r="585" spans="1:60" x14ac:dyDescent="0.2">
      <c r="A585" s="169" t="s">
        <v>130</v>
      </c>
      <c r="B585" s="170" t="s">
        <v>92</v>
      </c>
      <c r="C585" s="184" t="s">
        <v>93</v>
      </c>
      <c r="D585" s="171"/>
      <c r="E585" s="172"/>
      <c r="F585" s="173"/>
      <c r="G585" s="173">
        <f>SUMIF(AG586:AG594,"&lt;&gt;NOR",G586:G594)</f>
        <v>0</v>
      </c>
      <c r="H585" s="173"/>
      <c r="I585" s="173">
        <f>SUM(I586:I594)</f>
        <v>3126</v>
      </c>
      <c r="J585" s="173"/>
      <c r="K585" s="173">
        <f>SUM(K586:K594)</f>
        <v>24110.53</v>
      </c>
      <c r="L585" s="173"/>
      <c r="M585" s="173">
        <f>SUM(M586:M594)</f>
        <v>0</v>
      </c>
      <c r="N585" s="173"/>
      <c r="O585" s="173">
        <f>SUM(O586:O594)</f>
        <v>0.05</v>
      </c>
      <c r="P585" s="173"/>
      <c r="Q585" s="173">
        <f>SUM(Q586:Q594)</f>
        <v>0.6</v>
      </c>
      <c r="R585" s="173"/>
      <c r="S585" s="173"/>
      <c r="T585" s="174"/>
      <c r="U585" s="168"/>
      <c r="V585" s="168">
        <f>SUM(V586:V594)</f>
        <v>58.35</v>
      </c>
      <c r="W585" s="168"/>
      <c r="AG585" t="s">
        <v>131</v>
      </c>
    </row>
    <row r="586" spans="1:60" ht="22.5" outlineLevel="1" x14ac:dyDescent="0.2">
      <c r="A586" s="175">
        <v>73</v>
      </c>
      <c r="B586" s="176" t="s">
        <v>575</v>
      </c>
      <c r="C586" s="185" t="s">
        <v>576</v>
      </c>
      <c r="D586" s="177" t="s">
        <v>577</v>
      </c>
      <c r="E586" s="178">
        <v>600</v>
      </c>
      <c r="F586" s="179">
        <v>0</v>
      </c>
      <c r="G586" s="180">
        <f>ROUND(E586*F586,2)</f>
        <v>0</v>
      </c>
      <c r="H586" s="179">
        <v>5.21</v>
      </c>
      <c r="I586" s="180">
        <f>ROUND(E586*H586,2)</f>
        <v>3126</v>
      </c>
      <c r="J586" s="179">
        <v>32.090000000000003</v>
      </c>
      <c r="K586" s="180">
        <f>ROUND(E586*J586,2)</f>
        <v>19254</v>
      </c>
      <c r="L586" s="180">
        <v>15</v>
      </c>
      <c r="M586" s="180">
        <f>G586*(1+L586/100)</f>
        <v>0</v>
      </c>
      <c r="N586" s="180">
        <v>5.0000000000000002E-5</v>
      </c>
      <c r="O586" s="180">
        <f>ROUND(E586*N586,2)</f>
        <v>0.03</v>
      </c>
      <c r="P586" s="180">
        <v>1E-3</v>
      </c>
      <c r="Q586" s="180">
        <f>ROUND(E586*P586,2)</f>
        <v>0.6</v>
      </c>
      <c r="R586" s="180" t="s">
        <v>578</v>
      </c>
      <c r="S586" s="180" t="s">
        <v>135</v>
      </c>
      <c r="T586" s="181" t="s">
        <v>136</v>
      </c>
      <c r="U586" s="161">
        <v>9.7000000000000003E-2</v>
      </c>
      <c r="V586" s="161">
        <f>ROUND(E586*U586,2)</f>
        <v>58.2</v>
      </c>
      <c r="W586" s="161"/>
      <c r="X586" s="152"/>
      <c r="Y586" s="152"/>
      <c r="Z586" s="152"/>
      <c r="AA586" s="152"/>
      <c r="AB586" s="152"/>
      <c r="AC586" s="152"/>
      <c r="AD586" s="152"/>
      <c r="AE586" s="152"/>
      <c r="AF586" s="152"/>
      <c r="AG586" s="152" t="s">
        <v>176</v>
      </c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  <c r="BH586" s="152"/>
    </row>
    <row r="587" spans="1:60" outlineLevel="1" x14ac:dyDescent="0.2">
      <c r="A587" s="159"/>
      <c r="B587" s="160"/>
      <c r="C587" s="186" t="s">
        <v>579</v>
      </c>
      <c r="D587" s="162"/>
      <c r="E587" s="163">
        <v>600</v>
      </c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52"/>
      <c r="Y587" s="152"/>
      <c r="Z587" s="152"/>
      <c r="AA587" s="152"/>
      <c r="AB587" s="152"/>
      <c r="AC587" s="152"/>
      <c r="AD587" s="152"/>
      <c r="AE587" s="152"/>
      <c r="AF587" s="152"/>
      <c r="AG587" s="152" t="s">
        <v>139</v>
      </c>
      <c r="AH587" s="152">
        <v>0</v>
      </c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  <c r="BH587" s="152"/>
    </row>
    <row r="588" spans="1:60" outlineLevel="1" x14ac:dyDescent="0.2">
      <c r="A588" s="159"/>
      <c r="B588" s="160"/>
      <c r="C588" s="241"/>
      <c r="D588" s="242"/>
      <c r="E588" s="242"/>
      <c r="F588" s="242"/>
      <c r="G588" s="242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52"/>
      <c r="Y588" s="152"/>
      <c r="Z588" s="152"/>
      <c r="AA588" s="152"/>
      <c r="AB588" s="152"/>
      <c r="AC588" s="152"/>
      <c r="AD588" s="152"/>
      <c r="AE588" s="152"/>
      <c r="AF588" s="152"/>
      <c r="AG588" s="152" t="s">
        <v>140</v>
      </c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  <c r="BH588" s="152"/>
    </row>
    <row r="589" spans="1:60" outlineLevel="1" x14ac:dyDescent="0.2">
      <c r="A589" s="175">
        <v>74</v>
      </c>
      <c r="B589" s="176" t="s">
        <v>580</v>
      </c>
      <c r="C589" s="185" t="s">
        <v>581</v>
      </c>
      <c r="D589" s="177" t="s">
        <v>143</v>
      </c>
      <c r="E589" s="178">
        <v>0.8</v>
      </c>
      <c r="F589" s="179">
        <v>0</v>
      </c>
      <c r="G589" s="180">
        <f>ROUND(E589*F589,2)</f>
        <v>0</v>
      </c>
      <c r="H589" s="179">
        <v>0</v>
      </c>
      <c r="I589" s="180">
        <f>ROUND(E589*H589,2)</f>
        <v>0</v>
      </c>
      <c r="J589" s="179">
        <v>6000</v>
      </c>
      <c r="K589" s="180">
        <f>ROUND(E589*J589,2)</f>
        <v>4800</v>
      </c>
      <c r="L589" s="180">
        <v>15</v>
      </c>
      <c r="M589" s="180">
        <f>G589*(1+L589/100)</f>
        <v>0</v>
      </c>
      <c r="N589" s="180">
        <v>2.368E-2</v>
      </c>
      <c r="O589" s="180">
        <f>ROUND(E589*N589,2)</f>
        <v>0.02</v>
      </c>
      <c r="P589" s="180">
        <v>0</v>
      </c>
      <c r="Q589" s="180">
        <f>ROUND(E589*P589,2)</f>
        <v>0</v>
      </c>
      <c r="R589" s="180"/>
      <c r="S589" s="180" t="s">
        <v>191</v>
      </c>
      <c r="T589" s="181" t="s">
        <v>325</v>
      </c>
      <c r="U589" s="161">
        <v>0</v>
      </c>
      <c r="V589" s="161">
        <f>ROUND(E589*U589,2)</f>
        <v>0</v>
      </c>
      <c r="W589" s="161"/>
      <c r="X589" s="152"/>
      <c r="Y589" s="152"/>
      <c r="Z589" s="152"/>
      <c r="AA589" s="152"/>
      <c r="AB589" s="152"/>
      <c r="AC589" s="152"/>
      <c r="AD589" s="152"/>
      <c r="AE589" s="152"/>
      <c r="AF589" s="152"/>
      <c r="AG589" s="152" t="s">
        <v>137</v>
      </c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  <c r="BH589" s="152"/>
    </row>
    <row r="590" spans="1:60" outlineLevel="1" x14ac:dyDescent="0.2">
      <c r="A590" s="159"/>
      <c r="B590" s="160"/>
      <c r="C590" s="186" t="s">
        <v>381</v>
      </c>
      <c r="D590" s="162"/>
      <c r="E590" s="163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52"/>
      <c r="Y590" s="152"/>
      <c r="Z590" s="152"/>
      <c r="AA590" s="152"/>
      <c r="AB590" s="152"/>
      <c r="AC590" s="152"/>
      <c r="AD590" s="152"/>
      <c r="AE590" s="152"/>
      <c r="AF590" s="152"/>
      <c r="AG590" s="152" t="s">
        <v>139</v>
      </c>
      <c r="AH590" s="152">
        <v>0</v>
      </c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  <c r="BH590" s="152"/>
    </row>
    <row r="591" spans="1:60" outlineLevel="1" x14ac:dyDescent="0.2">
      <c r="A591" s="159"/>
      <c r="B591" s="160"/>
      <c r="C591" s="186" t="s">
        <v>582</v>
      </c>
      <c r="D591" s="162"/>
      <c r="E591" s="163">
        <v>0.8</v>
      </c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52"/>
      <c r="Y591" s="152"/>
      <c r="Z591" s="152"/>
      <c r="AA591" s="152"/>
      <c r="AB591" s="152"/>
      <c r="AC591" s="152"/>
      <c r="AD591" s="152"/>
      <c r="AE591" s="152"/>
      <c r="AF591" s="152"/>
      <c r="AG591" s="152" t="s">
        <v>139</v>
      </c>
      <c r="AH591" s="152">
        <v>0</v>
      </c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52"/>
      <c r="BB591" s="152"/>
      <c r="BC591" s="152"/>
      <c r="BD591" s="152"/>
      <c r="BE591" s="152"/>
      <c r="BF591" s="152"/>
      <c r="BG591" s="152"/>
      <c r="BH591" s="152"/>
    </row>
    <row r="592" spans="1:60" outlineLevel="1" x14ac:dyDescent="0.2">
      <c r="A592" s="159"/>
      <c r="B592" s="160"/>
      <c r="C592" s="241"/>
      <c r="D592" s="242"/>
      <c r="E592" s="242"/>
      <c r="F592" s="242"/>
      <c r="G592" s="242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52"/>
      <c r="Y592" s="152"/>
      <c r="Z592" s="152"/>
      <c r="AA592" s="152"/>
      <c r="AB592" s="152"/>
      <c r="AC592" s="152"/>
      <c r="AD592" s="152"/>
      <c r="AE592" s="152"/>
      <c r="AF592" s="152"/>
      <c r="AG592" s="152" t="s">
        <v>140</v>
      </c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52"/>
      <c r="BB592" s="152"/>
      <c r="BC592" s="152"/>
      <c r="BD592" s="152"/>
      <c r="BE592" s="152"/>
      <c r="BF592" s="152"/>
      <c r="BG592" s="152"/>
      <c r="BH592" s="152"/>
    </row>
    <row r="593" spans="1:60" outlineLevel="1" x14ac:dyDescent="0.2">
      <c r="A593" s="175">
        <v>75</v>
      </c>
      <c r="B593" s="176" t="s">
        <v>583</v>
      </c>
      <c r="C593" s="185" t="s">
        <v>314</v>
      </c>
      <c r="D593" s="177" t="s">
        <v>242</v>
      </c>
      <c r="E593" s="178">
        <v>4.8939999999999997E-2</v>
      </c>
      <c r="F593" s="179">
        <v>0</v>
      </c>
      <c r="G593" s="180">
        <f>ROUND(E593*F593,2)</f>
        <v>0</v>
      </c>
      <c r="H593" s="179">
        <v>0</v>
      </c>
      <c r="I593" s="180">
        <f>ROUND(E593*H593,2)</f>
        <v>0</v>
      </c>
      <c r="J593" s="179">
        <v>1155</v>
      </c>
      <c r="K593" s="180">
        <f>ROUND(E593*J593,2)</f>
        <v>56.53</v>
      </c>
      <c r="L593" s="180">
        <v>15</v>
      </c>
      <c r="M593" s="180">
        <f>G593*(1+L593/100)</f>
        <v>0</v>
      </c>
      <c r="N593" s="180">
        <v>0</v>
      </c>
      <c r="O593" s="180">
        <f>ROUND(E593*N593,2)</f>
        <v>0</v>
      </c>
      <c r="P593" s="180">
        <v>0</v>
      </c>
      <c r="Q593" s="180">
        <f>ROUND(E593*P593,2)</f>
        <v>0</v>
      </c>
      <c r="R593" s="180"/>
      <c r="S593" s="180" t="s">
        <v>135</v>
      </c>
      <c r="T593" s="181" t="s">
        <v>136</v>
      </c>
      <c r="U593" s="161">
        <v>3.016</v>
      </c>
      <c r="V593" s="161">
        <f>ROUND(E593*U593,2)</f>
        <v>0.15</v>
      </c>
      <c r="W593" s="161"/>
      <c r="X593" s="152"/>
      <c r="Y593" s="152"/>
      <c r="Z593" s="152"/>
      <c r="AA593" s="152"/>
      <c r="AB593" s="152"/>
      <c r="AC593" s="152"/>
      <c r="AD593" s="152"/>
      <c r="AE593" s="152"/>
      <c r="AF593" s="152"/>
      <c r="AG593" s="152" t="s">
        <v>243</v>
      </c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  <c r="BH593" s="152"/>
    </row>
    <row r="594" spans="1:60" outlineLevel="1" x14ac:dyDescent="0.2">
      <c r="A594" s="159"/>
      <c r="B594" s="160"/>
      <c r="C594" s="245"/>
      <c r="D594" s="246"/>
      <c r="E594" s="246"/>
      <c r="F594" s="246"/>
      <c r="G594" s="246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52"/>
      <c r="Y594" s="152"/>
      <c r="Z594" s="152"/>
      <c r="AA594" s="152"/>
      <c r="AB594" s="152"/>
      <c r="AC594" s="152"/>
      <c r="AD594" s="152"/>
      <c r="AE594" s="152"/>
      <c r="AF594" s="152"/>
      <c r="AG594" s="152" t="s">
        <v>140</v>
      </c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  <c r="BH594" s="152"/>
    </row>
    <row r="595" spans="1:60" x14ac:dyDescent="0.2">
      <c r="A595" s="169" t="s">
        <v>130</v>
      </c>
      <c r="B595" s="170" t="s">
        <v>94</v>
      </c>
      <c r="C595" s="184" t="s">
        <v>95</v>
      </c>
      <c r="D595" s="171"/>
      <c r="E595" s="172"/>
      <c r="F595" s="173"/>
      <c r="G595" s="173">
        <f>SUMIF(AG596:AG609,"&lt;&gt;NOR",G596:G609)</f>
        <v>0</v>
      </c>
      <c r="H595" s="173"/>
      <c r="I595" s="173">
        <f>SUM(I596:I609)</f>
        <v>13809.02</v>
      </c>
      <c r="J595" s="173"/>
      <c r="K595" s="173">
        <f>SUM(K596:K609)</f>
        <v>3981.3799999999997</v>
      </c>
      <c r="L595" s="173"/>
      <c r="M595" s="173">
        <f>SUM(M596:M609)</f>
        <v>0</v>
      </c>
      <c r="N595" s="173"/>
      <c r="O595" s="173">
        <f>SUM(O596:O609)</f>
        <v>0.91</v>
      </c>
      <c r="P595" s="173"/>
      <c r="Q595" s="173">
        <f>SUM(Q596:Q609)</f>
        <v>0</v>
      </c>
      <c r="R595" s="173"/>
      <c r="S595" s="173"/>
      <c r="T595" s="174"/>
      <c r="U595" s="168"/>
      <c r="V595" s="168">
        <f>SUM(V596:V609)</f>
        <v>10.15</v>
      </c>
      <c r="W595" s="168"/>
      <c r="AG595" t="s">
        <v>131</v>
      </c>
    </row>
    <row r="596" spans="1:60" ht="22.5" outlineLevel="1" x14ac:dyDescent="0.2">
      <c r="A596" s="175">
        <v>76</v>
      </c>
      <c r="B596" s="176" t="s">
        <v>584</v>
      </c>
      <c r="C596" s="185" t="s">
        <v>585</v>
      </c>
      <c r="D596" s="177" t="s">
        <v>143</v>
      </c>
      <c r="E596" s="178">
        <v>5.859</v>
      </c>
      <c r="F596" s="179">
        <v>0</v>
      </c>
      <c r="G596" s="180">
        <f>ROUND(E596*F596,2)</f>
        <v>0</v>
      </c>
      <c r="H596" s="179">
        <v>2356.89</v>
      </c>
      <c r="I596" s="180">
        <f>ROUND(E596*H596,2)</f>
        <v>13809.02</v>
      </c>
      <c r="J596" s="179">
        <v>558.11</v>
      </c>
      <c r="K596" s="180">
        <f>ROUND(E596*J596,2)</f>
        <v>3269.97</v>
      </c>
      <c r="L596" s="180">
        <v>15</v>
      </c>
      <c r="M596" s="180">
        <f>G596*(1+L596/100)</f>
        <v>0</v>
      </c>
      <c r="N596" s="180">
        <v>0.15448000000000001</v>
      </c>
      <c r="O596" s="180">
        <f>ROUND(E596*N596,2)</f>
        <v>0.91</v>
      </c>
      <c r="P596" s="180">
        <v>0</v>
      </c>
      <c r="Q596" s="180">
        <f>ROUND(E596*P596,2)</f>
        <v>0</v>
      </c>
      <c r="R596" s="180" t="s">
        <v>586</v>
      </c>
      <c r="S596" s="180" t="s">
        <v>135</v>
      </c>
      <c r="T596" s="181" t="s">
        <v>136</v>
      </c>
      <c r="U596" s="161">
        <v>1.4490000000000001</v>
      </c>
      <c r="V596" s="161">
        <f>ROUND(E596*U596,2)</f>
        <v>8.49</v>
      </c>
      <c r="W596" s="161"/>
      <c r="X596" s="152"/>
      <c r="Y596" s="152"/>
      <c r="Z596" s="152"/>
      <c r="AA596" s="152"/>
      <c r="AB596" s="152"/>
      <c r="AC596" s="152"/>
      <c r="AD596" s="152"/>
      <c r="AE596" s="152"/>
      <c r="AF596" s="152"/>
      <c r="AG596" s="152" t="s">
        <v>176</v>
      </c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  <c r="BH596" s="152"/>
    </row>
    <row r="597" spans="1:60" outlineLevel="1" x14ac:dyDescent="0.2">
      <c r="A597" s="159"/>
      <c r="B597" s="160"/>
      <c r="C597" s="186" t="s">
        <v>587</v>
      </c>
      <c r="D597" s="162"/>
      <c r="E597" s="163">
        <v>0.35099999999999998</v>
      </c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52"/>
      <c r="Y597" s="152"/>
      <c r="Z597" s="152"/>
      <c r="AA597" s="152"/>
      <c r="AB597" s="152"/>
      <c r="AC597" s="152"/>
      <c r="AD597" s="152"/>
      <c r="AE597" s="152"/>
      <c r="AF597" s="152"/>
      <c r="AG597" s="152" t="s">
        <v>139</v>
      </c>
      <c r="AH597" s="152">
        <v>0</v>
      </c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  <c r="BH597" s="152"/>
    </row>
    <row r="598" spans="1:60" outlineLevel="1" x14ac:dyDescent="0.2">
      <c r="A598" s="159"/>
      <c r="B598" s="160"/>
      <c r="C598" s="186" t="s">
        <v>588</v>
      </c>
      <c r="D598" s="162"/>
      <c r="E598" s="163">
        <v>0.55349999999999999</v>
      </c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52"/>
      <c r="Y598" s="152"/>
      <c r="Z598" s="152"/>
      <c r="AA598" s="152"/>
      <c r="AB598" s="152"/>
      <c r="AC598" s="152"/>
      <c r="AD598" s="152"/>
      <c r="AE598" s="152"/>
      <c r="AF598" s="152"/>
      <c r="AG598" s="152" t="s">
        <v>139</v>
      </c>
      <c r="AH598" s="152">
        <v>0</v>
      </c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  <c r="BH598" s="152"/>
    </row>
    <row r="599" spans="1:60" outlineLevel="1" x14ac:dyDescent="0.2">
      <c r="A599" s="159"/>
      <c r="B599" s="160"/>
      <c r="C599" s="186" t="s">
        <v>589</v>
      </c>
      <c r="D599" s="162"/>
      <c r="E599" s="163">
        <v>0.55349999999999999</v>
      </c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52"/>
      <c r="Y599" s="152"/>
      <c r="Z599" s="152"/>
      <c r="AA599" s="152"/>
      <c r="AB599" s="152"/>
      <c r="AC599" s="152"/>
      <c r="AD599" s="152"/>
      <c r="AE599" s="152"/>
      <c r="AF599" s="152"/>
      <c r="AG599" s="152" t="s">
        <v>139</v>
      </c>
      <c r="AH599" s="152">
        <v>0</v>
      </c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52"/>
      <c r="BB599" s="152"/>
      <c r="BC599" s="152"/>
      <c r="BD599" s="152"/>
      <c r="BE599" s="152"/>
      <c r="BF599" s="152"/>
      <c r="BG599" s="152"/>
      <c r="BH599" s="152"/>
    </row>
    <row r="600" spans="1:60" outlineLevel="1" x14ac:dyDescent="0.2">
      <c r="A600" s="159"/>
      <c r="B600" s="160"/>
      <c r="C600" s="186" t="s">
        <v>590</v>
      </c>
      <c r="D600" s="162"/>
      <c r="E600" s="163">
        <v>0.67500000000000004</v>
      </c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52"/>
      <c r="Y600" s="152"/>
      <c r="Z600" s="152"/>
      <c r="AA600" s="152"/>
      <c r="AB600" s="152"/>
      <c r="AC600" s="152"/>
      <c r="AD600" s="152"/>
      <c r="AE600" s="152"/>
      <c r="AF600" s="152"/>
      <c r="AG600" s="152" t="s">
        <v>139</v>
      </c>
      <c r="AH600" s="152">
        <v>0</v>
      </c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  <c r="BH600" s="152"/>
    </row>
    <row r="601" spans="1:60" outlineLevel="1" x14ac:dyDescent="0.2">
      <c r="A601" s="159"/>
      <c r="B601" s="160"/>
      <c r="C601" s="186" t="s">
        <v>591</v>
      </c>
      <c r="D601" s="162"/>
      <c r="E601" s="163">
        <v>1.431</v>
      </c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52"/>
      <c r="Y601" s="152"/>
      <c r="Z601" s="152"/>
      <c r="AA601" s="152"/>
      <c r="AB601" s="152"/>
      <c r="AC601" s="152"/>
      <c r="AD601" s="152"/>
      <c r="AE601" s="152"/>
      <c r="AF601" s="152"/>
      <c r="AG601" s="152" t="s">
        <v>139</v>
      </c>
      <c r="AH601" s="152">
        <v>0</v>
      </c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  <c r="BH601" s="152"/>
    </row>
    <row r="602" spans="1:60" outlineLevel="1" x14ac:dyDescent="0.2">
      <c r="A602" s="159"/>
      <c r="B602" s="160"/>
      <c r="C602" s="186" t="s">
        <v>592</v>
      </c>
      <c r="D602" s="162"/>
      <c r="E602" s="163">
        <v>1.4175</v>
      </c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52"/>
      <c r="Y602" s="152"/>
      <c r="Z602" s="152"/>
      <c r="AA602" s="152"/>
      <c r="AB602" s="152"/>
      <c r="AC602" s="152"/>
      <c r="AD602" s="152"/>
      <c r="AE602" s="152"/>
      <c r="AF602" s="152"/>
      <c r="AG602" s="152" t="s">
        <v>139</v>
      </c>
      <c r="AH602" s="152">
        <v>0</v>
      </c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  <c r="BH602" s="152"/>
    </row>
    <row r="603" spans="1:60" outlineLevel="1" x14ac:dyDescent="0.2">
      <c r="A603" s="159"/>
      <c r="B603" s="160"/>
      <c r="C603" s="186" t="s">
        <v>593</v>
      </c>
      <c r="D603" s="162"/>
      <c r="E603" s="163">
        <v>0.14849999999999999</v>
      </c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52"/>
      <c r="Y603" s="152"/>
      <c r="Z603" s="152"/>
      <c r="AA603" s="152"/>
      <c r="AB603" s="152"/>
      <c r="AC603" s="152"/>
      <c r="AD603" s="152"/>
      <c r="AE603" s="152"/>
      <c r="AF603" s="152"/>
      <c r="AG603" s="152" t="s">
        <v>139</v>
      </c>
      <c r="AH603" s="152">
        <v>0</v>
      </c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  <c r="BH603" s="152"/>
    </row>
    <row r="604" spans="1:60" outlineLevel="1" x14ac:dyDescent="0.2">
      <c r="A604" s="159"/>
      <c r="B604" s="160"/>
      <c r="C604" s="186" t="s">
        <v>594</v>
      </c>
      <c r="D604" s="162"/>
      <c r="E604" s="163">
        <v>0.44550000000000001</v>
      </c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52"/>
      <c r="Y604" s="152"/>
      <c r="Z604" s="152"/>
      <c r="AA604" s="152"/>
      <c r="AB604" s="152"/>
      <c r="AC604" s="152"/>
      <c r="AD604" s="152"/>
      <c r="AE604" s="152"/>
      <c r="AF604" s="152"/>
      <c r="AG604" s="152" t="s">
        <v>139</v>
      </c>
      <c r="AH604" s="152">
        <v>0</v>
      </c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  <c r="BH604" s="152"/>
    </row>
    <row r="605" spans="1:60" outlineLevel="1" x14ac:dyDescent="0.2">
      <c r="A605" s="159"/>
      <c r="B605" s="160"/>
      <c r="C605" s="186" t="s">
        <v>595</v>
      </c>
      <c r="D605" s="162"/>
      <c r="E605" s="163">
        <v>0.28349999999999997</v>
      </c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52"/>
      <c r="Y605" s="152"/>
      <c r="Z605" s="152"/>
      <c r="AA605" s="152"/>
      <c r="AB605" s="152"/>
      <c r="AC605" s="152"/>
      <c r="AD605" s="152"/>
      <c r="AE605" s="152"/>
      <c r="AF605" s="152"/>
      <c r="AG605" s="152" t="s">
        <v>139</v>
      </c>
      <c r="AH605" s="152">
        <v>0</v>
      </c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</row>
    <row r="606" spans="1:60" outlineLevel="1" x14ac:dyDescent="0.2">
      <c r="A606" s="159"/>
      <c r="B606" s="160"/>
      <c r="C606" s="241"/>
      <c r="D606" s="242"/>
      <c r="E606" s="242"/>
      <c r="F606" s="242"/>
      <c r="G606" s="242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52"/>
      <c r="Y606" s="152"/>
      <c r="Z606" s="152"/>
      <c r="AA606" s="152"/>
      <c r="AB606" s="152"/>
      <c r="AC606" s="152"/>
      <c r="AD606" s="152"/>
      <c r="AE606" s="152"/>
      <c r="AF606" s="152"/>
      <c r="AG606" s="152" t="s">
        <v>140</v>
      </c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</row>
    <row r="607" spans="1:60" outlineLevel="1" x14ac:dyDescent="0.2">
      <c r="A607" s="175">
        <v>77</v>
      </c>
      <c r="B607" s="176" t="s">
        <v>596</v>
      </c>
      <c r="C607" s="185" t="s">
        <v>597</v>
      </c>
      <c r="D607" s="177" t="s">
        <v>242</v>
      </c>
      <c r="E607" s="178">
        <v>0.90510000000000002</v>
      </c>
      <c r="F607" s="179">
        <v>0</v>
      </c>
      <c r="G607" s="180">
        <f>ROUND(E607*F607,2)</f>
        <v>0</v>
      </c>
      <c r="H607" s="179">
        <v>0</v>
      </c>
      <c r="I607" s="180">
        <f>ROUND(E607*H607,2)</f>
        <v>0</v>
      </c>
      <c r="J607" s="179">
        <v>786</v>
      </c>
      <c r="K607" s="180">
        <f>ROUND(E607*J607,2)</f>
        <v>711.41</v>
      </c>
      <c r="L607" s="180">
        <v>15</v>
      </c>
      <c r="M607" s="180">
        <f>G607*(1+L607/100)</f>
        <v>0</v>
      </c>
      <c r="N607" s="180">
        <v>0</v>
      </c>
      <c r="O607" s="180">
        <f>ROUND(E607*N607,2)</f>
        <v>0</v>
      </c>
      <c r="P607" s="180">
        <v>0</v>
      </c>
      <c r="Q607" s="180">
        <f>ROUND(E607*P607,2)</f>
        <v>0</v>
      </c>
      <c r="R607" s="180" t="s">
        <v>586</v>
      </c>
      <c r="S607" s="180" t="s">
        <v>135</v>
      </c>
      <c r="T607" s="181" t="s">
        <v>136</v>
      </c>
      <c r="U607" s="161">
        <v>1.837</v>
      </c>
      <c r="V607" s="161">
        <f>ROUND(E607*U607,2)</f>
        <v>1.66</v>
      </c>
      <c r="W607" s="161"/>
      <c r="X607" s="152"/>
      <c r="Y607" s="152"/>
      <c r="Z607" s="152"/>
      <c r="AA607" s="152"/>
      <c r="AB607" s="152"/>
      <c r="AC607" s="152"/>
      <c r="AD607" s="152"/>
      <c r="AE607" s="152"/>
      <c r="AF607" s="152"/>
      <c r="AG607" s="152" t="s">
        <v>243</v>
      </c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</row>
    <row r="608" spans="1:60" outlineLevel="1" x14ac:dyDescent="0.2">
      <c r="A608" s="159"/>
      <c r="B608" s="160"/>
      <c r="C608" s="247" t="s">
        <v>346</v>
      </c>
      <c r="D608" s="248"/>
      <c r="E608" s="248"/>
      <c r="F608" s="248"/>
      <c r="G608" s="248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 t="s">
        <v>187</v>
      </c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</row>
    <row r="609" spans="1:60" outlineLevel="1" x14ac:dyDescent="0.2">
      <c r="A609" s="159"/>
      <c r="B609" s="160"/>
      <c r="C609" s="241"/>
      <c r="D609" s="242"/>
      <c r="E609" s="242"/>
      <c r="F609" s="242"/>
      <c r="G609" s="242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52"/>
      <c r="Y609" s="152"/>
      <c r="Z609" s="152"/>
      <c r="AA609" s="152"/>
      <c r="AB609" s="152"/>
      <c r="AC609" s="152"/>
      <c r="AD609" s="152"/>
      <c r="AE609" s="152"/>
      <c r="AF609" s="152"/>
      <c r="AG609" s="152" t="s">
        <v>140</v>
      </c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</row>
    <row r="610" spans="1:60" x14ac:dyDescent="0.2">
      <c r="A610" s="169" t="s">
        <v>130</v>
      </c>
      <c r="B610" s="170" t="s">
        <v>96</v>
      </c>
      <c r="C610" s="184" t="s">
        <v>97</v>
      </c>
      <c r="D610" s="171"/>
      <c r="E610" s="172"/>
      <c r="F610" s="173"/>
      <c r="G610" s="173">
        <f>SUMIF(AG611:AG616,"&lt;&gt;NOR",G611:G616)</f>
        <v>0</v>
      </c>
      <c r="H610" s="173"/>
      <c r="I610" s="173">
        <f>SUM(I611:I616)</f>
        <v>3068.9</v>
      </c>
      <c r="J610" s="173"/>
      <c r="K610" s="173">
        <f>SUM(K611:K616)</f>
        <v>7537.88</v>
      </c>
      <c r="L610" s="173"/>
      <c r="M610" s="173">
        <f>SUM(M611:M616)</f>
        <v>0</v>
      </c>
      <c r="N610" s="173"/>
      <c r="O610" s="173">
        <f>SUM(O611:O616)</f>
        <v>0.1</v>
      </c>
      <c r="P610" s="173"/>
      <c r="Q610" s="173">
        <f>SUM(Q611:Q616)</f>
        <v>0</v>
      </c>
      <c r="R610" s="173"/>
      <c r="S610" s="173"/>
      <c r="T610" s="174"/>
      <c r="U610" s="168"/>
      <c r="V610" s="168">
        <f>SUM(V611:V616)</f>
        <v>0</v>
      </c>
      <c r="W610" s="168"/>
      <c r="AG610" t="s">
        <v>131</v>
      </c>
    </row>
    <row r="611" spans="1:60" outlineLevel="1" x14ac:dyDescent="0.2">
      <c r="A611" s="175">
        <v>78</v>
      </c>
      <c r="B611" s="176" t="s">
        <v>598</v>
      </c>
      <c r="C611" s="185" t="s">
        <v>599</v>
      </c>
      <c r="D611" s="177" t="s">
        <v>143</v>
      </c>
      <c r="E611" s="178">
        <v>157.13749999999999</v>
      </c>
      <c r="F611" s="179">
        <v>0</v>
      </c>
      <c r="G611" s="180">
        <f>ROUND(E611*F611,2)</f>
        <v>0</v>
      </c>
      <c r="H611" s="179">
        <v>7.11</v>
      </c>
      <c r="I611" s="180">
        <f>ROUND(E611*H611,2)</f>
        <v>1117.25</v>
      </c>
      <c r="J611" s="179">
        <v>11.59</v>
      </c>
      <c r="K611" s="180">
        <f>ROUND(E611*J611,2)</f>
        <v>1821.22</v>
      </c>
      <c r="L611" s="180">
        <v>15</v>
      </c>
      <c r="M611" s="180">
        <f>G611*(1+L611/100)</f>
        <v>0</v>
      </c>
      <c r="N611" s="180">
        <v>1.9000000000000001E-4</v>
      </c>
      <c r="O611" s="180">
        <f>ROUND(E611*N611,2)</f>
        <v>0.03</v>
      </c>
      <c r="P611" s="180">
        <v>0</v>
      </c>
      <c r="Q611" s="180">
        <f>ROUND(E611*P611,2)</f>
        <v>0</v>
      </c>
      <c r="R611" s="180"/>
      <c r="S611" s="180" t="s">
        <v>135</v>
      </c>
      <c r="T611" s="181" t="s">
        <v>136</v>
      </c>
      <c r="U611" s="161">
        <v>0</v>
      </c>
      <c r="V611" s="161">
        <f>ROUND(E611*U611,2)</f>
        <v>0</v>
      </c>
      <c r="W611" s="161"/>
      <c r="X611" s="152"/>
      <c r="Y611" s="152"/>
      <c r="Z611" s="152"/>
      <c r="AA611" s="152"/>
      <c r="AB611" s="152"/>
      <c r="AC611" s="152"/>
      <c r="AD611" s="152"/>
      <c r="AE611" s="152"/>
      <c r="AF611" s="152"/>
      <c r="AG611" s="152" t="s">
        <v>291</v>
      </c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</row>
    <row r="612" spans="1:60" outlineLevel="1" x14ac:dyDescent="0.2">
      <c r="A612" s="159"/>
      <c r="B612" s="160"/>
      <c r="C612" s="186" t="s">
        <v>157</v>
      </c>
      <c r="D612" s="162"/>
      <c r="E612" s="163">
        <v>157.13749999999999</v>
      </c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52"/>
      <c r="Y612" s="152"/>
      <c r="Z612" s="152"/>
      <c r="AA612" s="152"/>
      <c r="AB612" s="152"/>
      <c r="AC612" s="152"/>
      <c r="AD612" s="152"/>
      <c r="AE612" s="152"/>
      <c r="AF612" s="152"/>
      <c r="AG612" s="152" t="s">
        <v>139</v>
      </c>
      <c r="AH612" s="152">
        <v>0</v>
      </c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</row>
    <row r="613" spans="1:60" outlineLevel="1" x14ac:dyDescent="0.2">
      <c r="A613" s="159"/>
      <c r="B613" s="160"/>
      <c r="C613" s="241"/>
      <c r="D613" s="242"/>
      <c r="E613" s="242"/>
      <c r="F613" s="242"/>
      <c r="G613" s="242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52"/>
      <c r="Y613" s="152"/>
      <c r="Z613" s="152"/>
      <c r="AA613" s="152"/>
      <c r="AB613" s="152"/>
      <c r="AC613" s="152"/>
      <c r="AD613" s="152"/>
      <c r="AE613" s="152"/>
      <c r="AF613" s="152"/>
      <c r="AG613" s="152" t="s">
        <v>140</v>
      </c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  <c r="BH613" s="152"/>
    </row>
    <row r="614" spans="1:60" outlineLevel="1" x14ac:dyDescent="0.2">
      <c r="A614" s="175">
        <v>79</v>
      </c>
      <c r="B614" s="176" t="s">
        <v>600</v>
      </c>
      <c r="C614" s="185" t="s">
        <v>601</v>
      </c>
      <c r="D614" s="177" t="s">
        <v>143</v>
      </c>
      <c r="E614" s="178">
        <v>157.13749999999999</v>
      </c>
      <c r="F614" s="179">
        <v>0</v>
      </c>
      <c r="G614" s="180">
        <f>ROUND(E614*F614,2)</f>
        <v>0</v>
      </c>
      <c r="H614" s="179">
        <v>12.42</v>
      </c>
      <c r="I614" s="180">
        <f>ROUND(E614*H614,2)</f>
        <v>1951.65</v>
      </c>
      <c r="J614" s="179">
        <v>36.380000000000003</v>
      </c>
      <c r="K614" s="180">
        <f>ROUND(E614*J614,2)</f>
        <v>5716.66</v>
      </c>
      <c r="L614" s="180">
        <v>15</v>
      </c>
      <c r="M614" s="180">
        <f>G614*(1+L614/100)</f>
        <v>0</v>
      </c>
      <c r="N614" s="180">
        <v>4.6000000000000001E-4</v>
      </c>
      <c r="O614" s="180">
        <f>ROUND(E614*N614,2)</f>
        <v>7.0000000000000007E-2</v>
      </c>
      <c r="P614" s="180">
        <v>0</v>
      </c>
      <c r="Q614" s="180">
        <f>ROUND(E614*P614,2)</f>
        <v>0</v>
      </c>
      <c r="R614" s="180"/>
      <c r="S614" s="180" t="s">
        <v>135</v>
      </c>
      <c r="T614" s="181" t="s">
        <v>136</v>
      </c>
      <c r="U614" s="161">
        <v>0</v>
      </c>
      <c r="V614" s="161">
        <f>ROUND(E614*U614,2)</f>
        <v>0</v>
      </c>
      <c r="W614" s="161"/>
      <c r="X614" s="152"/>
      <c r="Y614" s="152"/>
      <c r="Z614" s="152"/>
      <c r="AA614" s="152"/>
      <c r="AB614" s="152"/>
      <c r="AC614" s="152"/>
      <c r="AD614" s="152"/>
      <c r="AE614" s="152"/>
      <c r="AF614" s="152"/>
      <c r="AG614" s="152" t="s">
        <v>291</v>
      </c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  <c r="BH614" s="152"/>
    </row>
    <row r="615" spans="1:60" outlineLevel="1" x14ac:dyDescent="0.2">
      <c r="A615" s="159"/>
      <c r="B615" s="160"/>
      <c r="C615" s="186" t="s">
        <v>157</v>
      </c>
      <c r="D615" s="162"/>
      <c r="E615" s="163">
        <v>157.13749999999999</v>
      </c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52"/>
      <c r="Y615" s="152"/>
      <c r="Z615" s="152"/>
      <c r="AA615" s="152"/>
      <c r="AB615" s="152"/>
      <c r="AC615" s="152"/>
      <c r="AD615" s="152"/>
      <c r="AE615" s="152"/>
      <c r="AF615" s="152"/>
      <c r="AG615" s="152" t="s">
        <v>139</v>
      </c>
      <c r="AH615" s="152">
        <v>0</v>
      </c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  <c r="BH615" s="152"/>
    </row>
    <row r="616" spans="1:60" outlineLevel="1" x14ac:dyDescent="0.2">
      <c r="A616" s="159"/>
      <c r="B616" s="160"/>
      <c r="C616" s="241"/>
      <c r="D616" s="242"/>
      <c r="E616" s="242"/>
      <c r="F616" s="242"/>
      <c r="G616" s="242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52"/>
      <c r="Y616" s="152"/>
      <c r="Z616" s="152"/>
      <c r="AA616" s="152"/>
      <c r="AB616" s="152"/>
      <c r="AC616" s="152"/>
      <c r="AD616" s="152"/>
      <c r="AE616" s="152"/>
      <c r="AF616" s="152"/>
      <c r="AG616" s="152" t="s">
        <v>140</v>
      </c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  <c r="BH616" s="152"/>
    </row>
    <row r="617" spans="1:60" x14ac:dyDescent="0.2">
      <c r="A617" s="169" t="s">
        <v>130</v>
      </c>
      <c r="B617" s="170" t="s">
        <v>98</v>
      </c>
      <c r="C617" s="184" t="s">
        <v>99</v>
      </c>
      <c r="D617" s="171"/>
      <c r="E617" s="172"/>
      <c r="F617" s="173"/>
      <c r="G617" s="173">
        <f>SUMIF(AG618:AG619,"&lt;&gt;NOR",G618:G619)</f>
        <v>0</v>
      </c>
      <c r="H617" s="173"/>
      <c r="I617" s="173">
        <f>SUM(I618:I619)</f>
        <v>0</v>
      </c>
      <c r="J617" s="173"/>
      <c r="K617" s="173">
        <f>SUM(K618:K619)</f>
        <v>14000</v>
      </c>
      <c r="L617" s="173"/>
      <c r="M617" s="173">
        <f>SUM(M618:M619)</f>
        <v>0</v>
      </c>
      <c r="N617" s="173"/>
      <c r="O617" s="173">
        <f>SUM(O618:O619)</f>
        <v>0</v>
      </c>
      <c r="P617" s="173"/>
      <c r="Q617" s="173">
        <f>SUM(Q618:Q619)</f>
        <v>0</v>
      </c>
      <c r="R617" s="173"/>
      <c r="S617" s="173"/>
      <c r="T617" s="174"/>
      <c r="U617" s="168"/>
      <c r="V617" s="168">
        <f>SUM(V618:V619)</f>
        <v>0</v>
      </c>
      <c r="W617" s="168"/>
      <c r="AG617" t="s">
        <v>131</v>
      </c>
    </row>
    <row r="618" spans="1:60" outlineLevel="1" x14ac:dyDescent="0.2">
      <c r="A618" s="175">
        <v>80</v>
      </c>
      <c r="B618" s="176" t="s">
        <v>602</v>
      </c>
      <c r="C618" s="185" t="s">
        <v>603</v>
      </c>
      <c r="D618" s="177" t="s">
        <v>604</v>
      </c>
      <c r="E618" s="178">
        <v>40</v>
      </c>
      <c r="F618" s="179">
        <v>0</v>
      </c>
      <c r="G618" s="180">
        <f>ROUND(E618*F618,2)</f>
        <v>0</v>
      </c>
      <c r="H618" s="179">
        <v>0</v>
      </c>
      <c r="I618" s="180">
        <f>ROUND(E618*H618,2)</f>
        <v>0</v>
      </c>
      <c r="J618" s="179">
        <v>350</v>
      </c>
      <c r="K618" s="180">
        <f>ROUND(E618*J618,2)</f>
        <v>14000</v>
      </c>
      <c r="L618" s="180">
        <v>15</v>
      </c>
      <c r="M618" s="180">
        <f>G618*(1+L618/100)</f>
        <v>0</v>
      </c>
      <c r="N618" s="180">
        <v>0</v>
      </c>
      <c r="O618" s="180">
        <f>ROUND(E618*N618,2)</f>
        <v>0</v>
      </c>
      <c r="P618" s="180">
        <v>0</v>
      </c>
      <c r="Q618" s="180">
        <f>ROUND(E618*P618,2)</f>
        <v>0</v>
      </c>
      <c r="R618" s="180"/>
      <c r="S618" s="180" t="s">
        <v>191</v>
      </c>
      <c r="T618" s="181" t="s">
        <v>325</v>
      </c>
      <c r="U618" s="161">
        <v>0</v>
      </c>
      <c r="V618" s="161">
        <f>ROUND(E618*U618,2)</f>
        <v>0</v>
      </c>
      <c r="W618" s="161"/>
      <c r="X618" s="152"/>
      <c r="Y618" s="152"/>
      <c r="Z618" s="152"/>
      <c r="AA618" s="152"/>
      <c r="AB618" s="152"/>
      <c r="AC618" s="152"/>
      <c r="AD618" s="152"/>
      <c r="AE618" s="152"/>
      <c r="AF618" s="152"/>
      <c r="AG618" s="152" t="s">
        <v>176</v>
      </c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  <c r="BH618" s="152"/>
    </row>
    <row r="619" spans="1:60" outlineLevel="1" x14ac:dyDescent="0.2">
      <c r="A619" s="159"/>
      <c r="B619" s="160"/>
      <c r="C619" s="245"/>
      <c r="D619" s="246"/>
      <c r="E619" s="246"/>
      <c r="F619" s="246"/>
      <c r="G619" s="246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52"/>
      <c r="Y619" s="152"/>
      <c r="Z619" s="152"/>
      <c r="AA619" s="152"/>
      <c r="AB619" s="152"/>
      <c r="AC619" s="152"/>
      <c r="AD619" s="152"/>
      <c r="AE619" s="152"/>
      <c r="AF619" s="152"/>
      <c r="AG619" s="152" t="s">
        <v>140</v>
      </c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</row>
    <row r="620" spans="1:60" x14ac:dyDescent="0.2">
      <c r="A620" s="169" t="s">
        <v>130</v>
      </c>
      <c r="B620" s="170" t="s">
        <v>100</v>
      </c>
      <c r="C620" s="184" t="s">
        <v>101</v>
      </c>
      <c r="D620" s="171"/>
      <c r="E620" s="172"/>
      <c r="F620" s="173"/>
      <c r="G620" s="173">
        <f>SUMIF(AG621:AG642,"&lt;&gt;NOR",G621:G642)</f>
        <v>0</v>
      </c>
      <c r="H620" s="173"/>
      <c r="I620" s="173">
        <f>SUM(I621:I642)</f>
        <v>293.8</v>
      </c>
      <c r="J620" s="173"/>
      <c r="K620" s="173">
        <f>SUM(K621:K642)</f>
        <v>201588.83000000002</v>
      </c>
      <c r="L620" s="173"/>
      <c r="M620" s="173">
        <f>SUM(M621:M642)</f>
        <v>0</v>
      </c>
      <c r="N620" s="173"/>
      <c r="O620" s="173">
        <f>SUM(O621:O642)</f>
        <v>0</v>
      </c>
      <c r="P620" s="173"/>
      <c r="Q620" s="173">
        <f>SUM(Q621:Q642)</f>
        <v>0</v>
      </c>
      <c r="R620" s="173"/>
      <c r="S620" s="173"/>
      <c r="T620" s="174"/>
      <c r="U620" s="168"/>
      <c r="V620" s="168">
        <f>SUM(V621:V642)</f>
        <v>331.45</v>
      </c>
      <c r="W620" s="168"/>
      <c r="AG620" t="s">
        <v>131</v>
      </c>
    </row>
    <row r="621" spans="1:60" outlineLevel="1" x14ac:dyDescent="0.2">
      <c r="A621" s="175">
        <v>81</v>
      </c>
      <c r="B621" s="176" t="s">
        <v>605</v>
      </c>
      <c r="C621" s="185" t="s">
        <v>606</v>
      </c>
      <c r="D621" s="177" t="s">
        <v>242</v>
      </c>
      <c r="E621" s="178">
        <v>72.180000000000007</v>
      </c>
      <c r="F621" s="179">
        <v>0</v>
      </c>
      <c r="G621" s="180">
        <f>ROUND(E621*F621,2)</f>
        <v>0</v>
      </c>
      <c r="H621" s="179">
        <v>0</v>
      </c>
      <c r="I621" s="180">
        <f>ROUND(E621*H621,2)</f>
        <v>0</v>
      </c>
      <c r="J621" s="179">
        <v>280</v>
      </c>
      <c r="K621" s="180">
        <f>ROUND(E621*J621,2)</f>
        <v>20210.400000000001</v>
      </c>
      <c r="L621" s="180">
        <v>15</v>
      </c>
      <c r="M621" s="180">
        <f>G621*(1+L621/100)</f>
        <v>0</v>
      </c>
      <c r="N621" s="180">
        <v>0</v>
      </c>
      <c r="O621" s="180">
        <f>ROUND(E621*N621,2)</f>
        <v>0</v>
      </c>
      <c r="P621" s="180">
        <v>0</v>
      </c>
      <c r="Q621" s="180">
        <f>ROUND(E621*P621,2)</f>
        <v>0</v>
      </c>
      <c r="R621" s="180" t="s">
        <v>221</v>
      </c>
      <c r="S621" s="180" t="s">
        <v>135</v>
      </c>
      <c r="T621" s="181" t="s">
        <v>136</v>
      </c>
      <c r="U621" s="161">
        <v>0</v>
      </c>
      <c r="V621" s="161">
        <f>ROUND(E621*U621,2)</f>
        <v>0</v>
      </c>
      <c r="W621" s="161"/>
      <c r="X621" s="152"/>
      <c r="Y621" s="152"/>
      <c r="Z621" s="152"/>
      <c r="AA621" s="152"/>
      <c r="AB621" s="152"/>
      <c r="AC621" s="152"/>
      <c r="AD621" s="152"/>
      <c r="AE621" s="152"/>
      <c r="AF621" s="152"/>
      <c r="AG621" s="152" t="s">
        <v>176</v>
      </c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  <c r="BH621" s="152"/>
    </row>
    <row r="622" spans="1:60" outlineLevel="1" x14ac:dyDescent="0.2">
      <c r="A622" s="159"/>
      <c r="B622" s="160"/>
      <c r="C622" s="186" t="s">
        <v>607</v>
      </c>
      <c r="D622" s="162"/>
      <c r="E622" s="163">
        <v>99.59</v>
      </c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52"/>
      <c r="Y622" s="152"/>
      <c r="Z622" s="152"/>
      <c r="AA622" s="152"/>
      <c r="AB622" s="152"/>
      <c r="AC622" s="152"/>
      <c r="AD622" s="152"/>
      <c r="AE622" s="152"/>
      <c r="AF622" s="152"/>
      <c r="AG622" s="152" t="s">
        <v>139</v>
      </c>
      <c r="AH622" s="152">
        <v>0</v>
      </c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  <c r="BH622" s="152"/>
    </row>
    <row r="623" spans="1:60" outlineLevel="1" x14ac:dyDescent="0.2">
      <c r="A623" s="159"/>
      <c r="B623" s="160"/>
      <c r="C623" s="186" t="s">
        <v>608</v>
      </c>
      <c r="D623" s="162"/>
      <c r="E623" s="163">
        <v>-4.4000000000000004</v>
      </c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52"/>
      <c r="Y623" s="152"/>
      <c r="Z623" s="152"/>
      <c r="AA623" s="152"/>
      <c r="AB623" s="152"/>
      <c r="AC623" s="152"/>
      <c r="AD623" s="152"/>
      <c r="AE623" s="152"/>
      <c r="AF623" s="152"/>
      <c r="AG623" s="152" t="s">
        <v>139</v>
      </c>
      <c r="AH623" s="152">
        <v>0</v>
      </c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  <c r="BH623" s="152"/>
    </row>
    <row r="624" spans="1:60" outlineLevel="1" x14ac:dyDescent="0.2">
      <c r="A624" s="159"/>
      <c r="B624" s="160"/>
      <c r="C624" s="186" t="s">
        <v>609</v>
      </c>
      <c r="D624" s="162"/>
      <c r="E624" s="163">
        <v>-23.01</v>
      </c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52"/>
      <c r="Y624" s="152"/>
      <c r="Z624" s="152"/>
      <c r="AA624" s="152"/>
      <c r="AB624" s="152"/>
      <c r="AC624" s="152"/>
      <c r="AD624" s="152"/>
      <c r="AE624" s="152"/>
      <c r="AF624" s="152"/>
      <c r="AG624" s="152" t="s">
        <v>139</v>
      </c>
      <c r="AH624" s="152">
        <v>0</v>
      </c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  <c r="BH624" s="152"/>
    </row>
    <row r="625" spans="1:60" outlineLevel="1" x14ac:dyDescent="0.2">
      <c r="A625" s="159"/>
      <c r="B625" s="160"/>
      <c r="C625" s="241"/>
      <c r="D625" s="242"/>
      <c r="E625" s="242"/>
      <c r="F625" s="242"/>
      <c r="G625" s="242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52"/>
      <c r="Y625" s="152"/>
      <c r="Z625" s="152"/>
      <c r="AA625" s="152"/>
      <c r="AB625" s="152"/>
      <c r="AC625" s="152"/>
      <c r="AD625" s="152"/>
      <c r="AE625" s="152"/>
      <c r="AF625" s="152"/>
      <c r="AG625" s="152" t="s">
        <v>140</v>
      </c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  <c r="BH625" s="152"/>
    </row>
    <row r="626" spans="1:60" outlineLevel="1" x14ac:dyDescent="0.2">
      <c r="A626" s="175">
        <v>82</v>
      </c>
      <c r="B626" s="176" t="s">
        <v>610</v>
      </c>
      <c r="C626" s="185" t="s">
        <v>611</v>
      </c>
      <c r="D626" s="177" t="s">
        <v>242</v>
      </c>
      <c r="E626" s="178">
        <v>4.4000000000000004</v>
      </c>
      <c r="F626" s="179">
        <v>0</v>
      </c>
      <c r="G626" s="180">
        <f>ROUND(E626*F626,2)</f>
        <v>0</v>
      </c>
      <c r="H626" s="179">
        <v>0</v>
      </c>
      <c r="I626" s="180">
        <f>ROUND(E626*H626,2)</f>
        <v>0</v>
      </c>
      <c r="J626" s="179">
        <v>1200</v>
      </c>
      <c r="K626" s="180">
        <f>ROUND(E626*J626,2)</f>
        <v>5280</v>
      </c>
      <c r="L626" s="180">
        <v>15</v>
      </c>
      <c r="M626" s="180">
        <f>G626*(1+L626/100)</f>
        <v>0</v>
      </c>
      <c r="N626" s="180">
        <v>0</v>
      </c>
      <c r="O626" s="180">
        <f>ROUND(E626*N626,2)</f>
        <v>0</v>
      </c>
      <c r="P626" s="180">
        <v>0</v>
      </c>
      <c r="Q626" s="180">
        <f>ROUND(E626*P626,2)</f>
        <v>0</v>
      </c>
      <c r="R626" s="180" t="s">
        <v>221</v>
      </c>
      <c r="S626" s="180" t="s">
        <v>135</v>
      </c>
      <c r="T626" s="181" t="s">
        <v>136</v>
      </c>
      <c r="U626" s="161">
        <v>0</v>
      </c>
      <c r="V626" s="161">
        <f>ROUND(E626*U626,2)</f>
        <v>0</v>
      </c>
      <c r="W626" s="161"/>
      <c r="X626" s="152"/>
      <c r="Y626" s="152"/>
      <c r="Z626" s="152"/>
      <c r="AA626" s="152"/>
      <c r="AB626" s="152"/>
      <c r="AC626" s="152"/>
      <c r="AD626" s="152"/>
      <c r="AE626" s="152"/>
      <c r="AF626" s="152"/>
      <c r="AG626" s="152" t="s">
        <v>176</v>
      </c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  <c r="BH626" s="152"/>
    </row>
    <row r="627" spans="1:60" outlineLevel="1" x14ac:dyDescent="0.2">
      <c r="A627" s="159"/>
      <c r="B627" s="160"/>
      <c r="C627" s="186" t="s">
        <v>612</v>
      </c>
      <c r="D627" s="162"/>
      <c r="E627" s="163">
        <v>4.4000000000000004</v>
      </c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52"/>
      <c r="Y627" s="152"/>
      <c r="Z627" s="152"/>
      <c r="AA627" s="152"/>
      <c r="AB627" s="152"/>
      <c r="AC627" s="152"/>
      <c r="AD627" s="152"/>
      <c r="AE627" s="152"/>
      <c r="AF627" s="152"/>
      <c r="AG627" s="152" t="s">
        <v>139</v>
      </c>
      <c r="AH627" s="152">
        <v>0</v>
      </c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</row>
    <row r="628" spans="1:60" outlineLevel="1" x14ac:dyDescent="0.2">
      <c r="A628" s="159"/>
      <c r="B628" s="160"/>
      <c r="C628" s="241"/>
      <c r="D628" s="242"/>
      <c r="E628" s="242"/>
      <c r="F628" s="242"/>
      <c r="G628" s="242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52"/>
      <c r="Y628" s="152"/>
      <c r="Z628" s="152"/>
      <c r="AA628" s="152"/>
      <c r="AB628" s="152"/>
      <c r="AC628" s="152"/>
      <c r="AD628" s="152"/>
      <c r="AE628" s="152"/>
      <c r="AF628" s="152"/>
      <c r="AG628" s="152" t="s">
        <v>140</v>
      </c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  <c r="BH628" s="152"/>
    </row>
    <row r="629" spans="1:60" outlineLevel="1" x14ac:dyDescent="0.2">
      <c r="A629" s="175">
        <v>83</v>
      </c>
      <c r="B629" s="176" t="s">
        <v>613</v>
      </c>
      <c r="C629" s="185" t="s">
        <v>614</v>
      </c>
      <c r="D629" s="177" t="s">
        <v>242</v>
      </c>
      <c r="E629" s="178">
        <v>23.01</v>
      </c>
      <c r="F629" s="179">
        <v>0</v>
      </c>
      <c r="G629" s="180">
        <f>ROUND(E629*F629,2)</f>
        <v>0</v>
      </c>
      <c r="H629" s="179">
        <v>0</v>
      </c>
      <c r="I629" s="180">
        <f>ROUND(E629*H629,2)</f>
        <v>0</v>
      </c>
      <c r="J629" s="179">
        <v>1200</v>
      </c>
      <c r="K629" s="180">
        <f>ROUND(E629*J629,2)</f>
        <v>27612</v>
      </c>
      <c r="L629" s="180">
        <v>15</v>
      </c>
      <c r="M629" s="180">
        <f>G629*(1+L629/100)</f>
        <v>0</v>
      </c>
      <c r="N629" s="180">
        <v>0</v>
      </c>
      <c r="O629" s="180">
        <f>ROUND(E629*N629,2)</f>
        <v>0</v>
      </c>
      <c r="P629" s="180">
        <v>0</v>
      </c>
      <c r="Q629" s="180">
        <f>ROUND(E629*P629,2)</f>
        <v>0</v>
      </c>
      <c r="R629" s="180"/>
      <c r="S629" s="180" t="s">
        <v>135</v>
      </c>
      <c r="T629" s="181" t="s">
        <v>136</v>
      </c>
      <c r="U629" s="161">
        <v>0</v>
      </c>
      <c r="V629" s="161">
        <f>ROUND(E629*U629,2)</f>
        <v>0</v>
      </c>
      <c r="W629" s="161"/>
      <c r="X629" s="152"/>
      <c r="Y629" s="152"/>
      <c r="Z629" s="152"/>
      <c r="AA629" s="152"/>
      <c r="AB629" s="152"/>
      <c r="AC629" s="152"/>
      <c r="AD629" s="152"/>
      <c r="AE629" s="152"/>
      <c r="AF629" s="152"/>
      <c r="AG629" s="152" t="s">
        <v>176</v>
      </c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  <c r="BH629" s="152"/>
    </row>
    <row r="630" spans="1:60" outlineLevel="1" x14ac:dyDescent="0.2">
      <c r="A630" s="159"/>
      <c r="B630" s="160"/>
      <c r="C630" s="245"/>
      <c r="D630" s="246"/>
      <c r="E630" s="246"/>
      <c r="F630" s="246"/>
      <c r="G630" s="246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52"/>
      <c r="Y630" s="152"/>
      <c r="Z630" s="152"/>
      <c r="AA630" s="152"/>
      <c r="AB630" s="152"/>
      <c r="AC630" s="152"/>
      <c r="AD630" s="152"/>
      <c r="AE630" s="152"/>
      <c r="AF630" s="152"/>
      <c r="AG630" s="152" t="s">
        <v>140</v>
      </c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  <c r="BH630" s="152"/>
    </row>
    <row r="631" spans="1:60" outlineLevel="1" x14ac:dyDescent="0.2">
      <c r="A631" s="175">
        <v>84</v>
      </c>
      <c r="B631" s="176" t="s">
        <v>615</v>
      </c>
      <c r="C631" s="185" t="s">
        <v>616</v>
      </c>
      <c r="D631" s="177" t="s">
        <v>242</v>
      </c>
      <c r="E631" s="178">
        <v>99.591819999999998</v>
      </c>
      <c r="F631" s="179">
        <v>0</v>
      </c>
      <c r="G631" s="180">
        <f>ROUND(E631*F631,2)</f>
        <v>0</v>
      </c>
      <c r="H631" s="179">
        <v>0</v>
      </c>
      <c r="I631" s="180">
        <f>ROUND(E631*H631,2)</f>
        <v>0</v>
      </c>
      <c r="J631" s="179">
        <v>261</v>
      </c>
      <c r="K631" s="180">
        <f>ROUND(E631*J631,2)</f>
        <v>25993.47</v>
      </c>
      <c r="L631" s="180">
        <v>15</v>
      </c>
      <c r="M631" s="180">
        <f>G631*(1+L631/100)</f>
        <v>0</v>
      </c>
      <c r="N631" s="180">
        <v>0</v>
      </c>
      <c r="O631" s="180">
        <f>ROUND(E631*N631,2)</f>
        <v>0</v>
      </c>
      <c r="P631" s="180">
        <v>0</v>
      </c>
      <c r="Q631" s="180">
        <f>ROUND(E631*P631,2)</f>
        <v>0</v>
      </c>
      <c r="R631" s="180"/>
      <c r="S631" s="180" t="s">
        <v>135</v>
      </c>
      <c r="T631" s="181" t="s">
        <v>136</v>
      </c>
      <c r="U631" s="161">
        <v>0.93300000000000005</v>
      </c>
      <c r="V631" s="161">
        <f>ROUND(E631*U631,2)</f>
        <v>92.92</v>
      </c>
      <c r="W631" s="161"/>
      <c r="X631" s="152"/>
      <c r="Y631" s="152"/>
      <c r="Z631" s="152"/>
      <c r="AA631" s="152"/>
      <c r="AB631" s="152"/>
      <c r="AC631" s="152"/>
      <c r="AD631" s="152"/>
      <c r="AE631" s="152"/>
      <c r="AF631" s="152"/>
      <c r="AG631" s="152" t="s">
        <v>617</v>
      </c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  <c r="BH631" s="152"/>
    </row>
    <row r="632" spans="1:60" outlineLevel="1" x14ac:dyDescent="0.2">
      <c r="A632" s="159"/>
      <c r="B632" s="160"/>
      <c r="C632" s="245"/>
      <c r="D632" s="246"/>
      <c r="E632" s="246"/>
      <c r="F632" s="246"/>
      <c r="G632" s="246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52"/>
      <c r="Y632" s="152"/>
      <c r="Z632" s="152"/>
      <c r="AA632" s="152"/>
      <c r="AB632" s="152"/>
      <c r="AC632" s="152"/>
      <c r="AD632" s="152"/>
      <c r="AE632" s="152"/>
      <c r="AF632" s="152"/>
      <c r="AG632" s="152" t="s">
        <v>140</v>
      </c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52"/>
      <c r="BG632" s="152"/>
      <c r="BH632" s="152"/>
    </row>
    <row r="633" spans="1:60" outlineLevel="1" x14ac:dyDescent="0.2">
      <c r="A633" s="175">
        <v>85</v>
      </c>
      <c r="B633" s="176" t="s">
        <v>618</v>
      </c>
      <c r="C633" s="185" t="s">
        <v>619</v>
      </c>
      <c r="D633" s="177" t="s">
        <v>242</v>
      </c>
      <c r="E633" s="178">
        <v>199.18364</v>
      </c>
      <c r="F633" s="179">
        <v>0</v>
      </c>
      <c r="G633" s="180">
        <f>ROUND(E633*F633,2)</f>
        <v>0</v>
      </c>
      <c r="H633" s="179">
        <v>0</v>
      </c>
      <c r="I633" s="180">
        <f>ROUND(E633*H633,2)</f>
        <v>0</v>
      </c>
      <c r="J633" s="179">
        <v>157.5</v>
      </c>
      <c r="K633" s="180">
        <f>ROUND(E633*J633,2)</f>
        <v>31371.42</v>
      </c>
      <c r="L633" s="180">
        <v>15</v>
      </c>
      <c r="M633" s="180">
        <f>G633*(1+L633/100)</f>
        <v>0</v>
      </c>
      <c r="N633" s="180">
        <v>0</v>
      </c>
      <c r="O633" s="180">
        <f>ROUND(E633*N633,2)</f>
        <v>0</v>
      </c>
      <c r="P633" s="180">
        <v>0</v>
      </c>
      <c r="Q633" s="180">
        <f>ROUND(E633*P633,2)</f>
        <v>0</v>
      </c>
      <c r="R633" s="180"/>
      <c r="S633" s="180" t="s">
        <v>135</v>
      </c>
      <c r="T633" s="181" t="s">
        <v>136</v>
      </c>
      <c r="U633" s="161">
        <v>0.65300000000000002</v>
      </c>
      <c r="V633" s="161">
        <f>ROUND(E633*U633,2)</f>
        <v>130.07</v>
      </c>
      <c r="W633" s="161"/>
      <c r="X633" s="152"/>
      <c r="Y633" s="152"/>
      <c r="Z633" s="152"/>
      <c r="AA633" s="152"/>
      <c r="AB633" s="152"/>
      <c r="AC633" s="152"/>
      <c r="AD633" s="152"/>
      <c r="AE633" s="152"/>
      <c r="AF633" s="152"/>
      <c r="AG633" s="152" t="s">
        <v>617</v>
      </c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  <c r="BH633" s="152"/>
    </row>
    <row r="634" spans="1:60" outlineLevel="1" x14ac:dyDescent="0.2">
      <c r="A634" s="159"/>
      <c r="B634" s="160"/>
      <c r="C634" s="245"/>
      <c r="D634" s="246"/>
      <c r="E634" s="246"/>
      <c r="F634" s="246"/>
      <c r="G634" s="246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52"/>
      <c r="Y634" s="152"/>
      <c r="Z634" s="152"/>
      <c r="AA634" s="152"/>
      <c r="AB634" s="152"/>
      <c r="AC634" s="152"/>
      <c r="AD634" s="152"/>
      <c r="AE634" s="152"/>
      <c r="AF634" s="152"/>
      <c r="AG634" s="152" t="s">
        <v>140</v>
      </c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  <c r="BH634" s="152"/>
    </row>
    <row r="635" spans="1:60" outlineLevel="1" x14ac:dyDescent="0.2">
      <c r="A635" s="175">
        <v>86</v>
      </c>
      <c r="B635" s="176" t="s">
        <v>620</v>
      </c>
      <c r="C635" s="185" t="s">
        <v>621</v>
      </c>
      <c r="D635" s="177" t="s">
        <v>242</v>
      </c>
      <c r="E635" s="178">
        <v>99.591819999999998</v>
      </c>
      <c r="F635" s="179">
        <v>0</v>
      </c>
      <c r="G635" s="180">
        <f>ROUND(E635*F635,2)</f>
        <v>0</v>
      </c>
      <c r="H635" s="179">
        <v>0</v>
      </c>
      <c r="I635" s="180">
        <f>ROUND(E635*H635,2)</f>
        <v>0</v>
      </c>
      <c r="J635" s="179">
        <v>227.5</v>
      </c>
      <c r="K635" s="180">
        <f>ROUND(E635*J635,2)</f>
        <v>22657.14</v>
      </c>
      <c r="L635" s="180">
        <v>15</v>
      </c>
      <c r="M635" s="180">
        <f>G635*(1+L635/100)</f>
        <v>0</v>
      </c>
      <c r="N635" s="180">
        <v>0</v>
      </c>
      <c r="O635" s="180">
        <f>ROUND(E635*N635,2)</f>
        <v>0</v>
      </c>
      <c r="P635" s="180">
        <v>0</v>
      </c>
      <c r="Q635" s="180">
        <f>ROUND(E635*P635,2)</f>
        <v>0</v>
      </c>
      <c r="R635" s="180"/>
      <c r="S635" s="180" t="s">
        <v>135</v>
      </c>
      <c r="T635" s="181" t="s">
        <v>136</v>
      </c>
      <c r="U635" s="161">
        <v>0.94199999999999995</v>
      </c>
      <c r="V635" s="161">
        <f>ROUND(E635*U635,2)</f>
        <v>93.82</v>
      </c>
      <c r="W635" s="161"/>
      <c r="X635" s="152"/>
      <c r="Y635" s="152"/>
      <c r="Z635" s="152"/>
      <c r="AA635" s="152"/>
      <c r="AB635" s="152"/>
      <c r="AC635" s="152"/>
      <c r="AD635" s="152"/>
      <c r="AE635" s="152"/>
      <c r="AF635" s="152"/>
      <c r="AG635" s="152" t="s">
        <v>617</v>
      </c>
      <c r="AH635" s="152"/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52"/>
      <c r="BB635" s="152"/>
      <c r="BC635" s="152"/>
      <c r="BD635" s="152"/>
      <c r="BE635" s="152"/>
      <c r="BF635" s="152"/>
      <c r="BG635" s="152"/>
      <c r="BH635" s="152"/>
    </row>
    <row r="636" spans="1:60" outlineLevel="1" x14ac:dyDescent="0.2">
      <c r="A636" s="159"/>
      <c r="B636" s="160"/>
      <c r="C636" s="245"/>
      <c r="D636" s="246"/>
      <c r="E636" s="246"/>
      <c r="F636" s="246"/>
      <c r="G636" s="246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52"/>
      <c r="Y636" s="152"/>
      <c r="Z636" s="152"/>
      <c r="AA636" s="152"/>
      <c r="AB636" s="152"/>
      <c r="AC636" s="152"/>
      <c r="AD636" s="152"/>
      <c r="AE636" s="152"/>
      <c r="AF636" s="152"/>
      <c r="AG636" s="152" t="s">
        <v>140</v>
      </c>
      <c r="AH636" s="152"/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  <c r="BH636" s="152"/>
    </row>
    <row r="637" spans="1:60" outlineLevel="1" x14ac:dyDescent="0.2">
      <c r="A637" s="175">
        <v>87</v>
      </c>
      <c r="B637" s="176" t="s">
        <v>622</v>
      </c>
      <c r="C637" s="185" t="s">
        <v>623</v>
      </c>
      <c r="D637" s="177" t="s">
        <v>242</v>
      </c>
      <c r="E637" s="178">
        <v>99.591819999999998</v>
      </c>
      <c r="F637" s="179">
        <v>0</v>
      </c>
      <c r="G637" s="180">
        <f>ROUND(E637*F637,2)</f>
        <v>0</v>
      </c>
      <c r="H637" s="179">
        <v>0</v>
      </c>
      <c r="I637" s="180">
        <f>ROUND(E637*H637,2)</f>
        <v>0</v>
      </c>
      <c r="J637" s="179">
        <v>25.4</v>
      </c>
      <c r="K637" s="180">
        <f>ROUND(E637*J637,2)</f>
        <v>2529.63</v>
      </c>
      <c r="L637" s="180">
        <v>15</v>
      </c>
      <c r="M637" s="180">
        <f>G637*(1+L637/100)</f>
        <v>0</v>
      </c>
      <c r="N637" s="180">
        <v>0</v>
      </c>
      <c r="O637" s="180">
        <f>ROUND(E637*N637,2)</f>
        <v>0</v>
      </c>
      <c r="P637" s="180">
        <v>0</v>
      </c>
      <c r="Q637" s="180">
        <f>ROUND(E637*P637,2)</f>
        <v>0</v>
      </c>
      <c r="R637" s="180"/>
      <c r="S637" s="180" t="s">
        <v>135</v>
      </c>
      <c r="T637" s="181" t="s">
        <v>136</v>
      </c>
      <c r="U637" s="161">
        <v>0.105</v>
      </c>
      <c r="V637" s="161">
        <f>ROUND(E637*U637,2)</f>
        <v>10.46</v>
      </c>
      <c r="W637" s="161"/>
      <c r="X637" s="152"/>
      <c r="Y637" s="152"/>
      <c r="Z637" s="152"/>
      <c r="AA637" s="152"/>
      <c r="AB637" s="152"/>
      <c r="AC637" s="152"/>
      <c r="AD637" s="152"/>
      <c r="AE637" s="152"/>
      <c r="AF637" s="152"/>
      <c r="AG637" s="152" t="s">
        <v>617</v>
      </c>
      <c r="AH637" s="152"/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  <c r="BH637" s="152"/>
    </row>
    <row r="638" spans="1:60" outlineLevel="1" x14ac:dyDescent="0.2">
      <c r="A638" s="159"/>
      <c r="B638" s="160"/>
      <c r="C638" s="245"/>
      <c r="D638" s="246"/>
      <c r="E638" s="246"/>
      <c r="F638" s="246"/>
      <c r="G638" s="246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52"/>
      <c r="Y638" s="152"/>
      <c r="Z638" s="152"/>
      <c r="AA638" s="152"/>
      <c r="AB638" s="152"/>
      <c r="AC638" s="152"/>
      <c r="AD638" s="152"/>
      <c r="AE638" s="152"/>
      <c r="AF638" s="152"/>
      <c r="AG638" s="152" t="s">
        <v>140</v>
      </c>
      <c r="AH638" s="152"/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  <c r="BH638" s="152"/>
    </row>
    <row r="639" spans="1:60" outlineLevel="1" x14ac:dyDescent="0.2">
      <c r="A639" s="175">
        <v>88</v>
      </c>
      <c r="B639" s="176" t="s">
        <v>624</v>
      </c>
      <c r="C639" s="185" t="s">
        <v>625</v>
      </c>
      <c r="D639" s="177" t="s">
        <v>242</v>
      </c>
      <c r="E639" s="178">
        <v>99.591819999999998</v>
      </c>
      <c r="F639" s="179">
        <v>0</v>
      </c>
      <c r="G639" s="180">
        <f>ROUND(E639*F639,2)</f>
        <v>0</v>
      </c>
      <c r="H639" s="179">
        <v>2.95</v>
      </c>
      <c r="I639" s="180">
        <f>ROUND(E639*H639,2)</f>
        <v>293.8</v>
      </c>
      <c r="J639" s="179">
        <v>312.05</v>
      </c>
      <c r="K639" s="180">
        <f>ROUND(E639*J639,2)</f>
        <v>31077.63</v>
      </c>
      <c r="L639" s="180">
        <v>15</v>
      </c>
      <c r="M639" s="180">
        <f>G639*(1+L639/100)</f>
        <v>0</v>
      </c>
      <c r="N639" s="180">
        <v>0</v>
      </c>
      <c r="O639" s="180">
        <f>ROUND(E639*N639,2)</f>
        <v>0</v>
      </c>
      <c r="P639" s="180">
        <v>0</v>
      </c>
      <c r="Q639" s="180">
        <f>ROUND(E639*P639,2)</f>
        <v>0</v>
      </c>
      <c r="R639" s="180"/>
      <c r="S639" s="180" t="s">
        <v>135</v>
      </c>
      <c r="T639" s="181" t="s">
        <v>136</v>
      </c>
      <c r="U639" s="161">
        <v>4.2000000000000003E-2</v>
      </c>
      <c r="V639" s="161">
        <f>ROUND(E639*U639,2)</f>
        <v>4.18</v>
      </c>
      <c r="W639" s="161"/>
      <c r="X639" s="152"/>
      <c r="Y639" s="152"/>
      <c r="Z639" s="152"/>
      <c r="AA639" s="152"/>
      <c r="AB639" s="152"/>
      <c r="AC639" s="152"/>
      <c r="AD639" s="152"/>
      <c r="AE639" s="152"/>
      <c r="AF639" s="152"/>
      <c r="AG639" s="152" t="s">
        <v>617</v>
      </c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</row>
    <row r="640" spans="1:60" outlineLevel="1" x14ac:dyDescent="0.2">
      <c r="A640" s="159"/>
      <c r="B640" s="160"/>
      <c r="C640" s="245"/>
      <c r="D640" s="246"/>
      <c r="E640" s="246"/>
      <c r="F640" s="246"/>
      <c r="G640" s="246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52"/>
      <c r="Y640" s="152"/>
      <c r="Z640" s="152"/>
      <c r="AA640" s="152"/>
      <c r="AB640" s="152"/>
      <c r="AC640" s="152"/>
      <c r="AD640" s="152"/>
      <c r="AE640" s="152"/>
      <c r="AF640" s="152"/>
      <c r="AG640" s="152" t="s">
        <v>140</v>
      </c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</row>
    <row r="641" spans="1:60" outlineLevel="1" x14ac:dyDescent="0.2">
      <c r="A641" s="175">
        <v>89</v>
      </c>
      <c r="B641" s="176" t="s">
        <v>626</v>
      </c>
      <c r="C641" s="185" t="s">
        <v>627</v>
      </c>
      <c r="D641" s="177" t="s">
        <v>242</v>
      </c>
      <c r="E641" s="178">
        <v>1394.28548</v>
      </c>
      <c r="F641" s="179">
        <v>0</v>
      </c>
      <c r="G641" s="180">
        <f>ROUND(E641*F641,2)</f>
        <v>0</v>
      </c>
      <c r="H641" s="179">
        <v>0</v>
      </c>
      <c r="I641" s="180">
        <f>ROUND(E641*H641,2)</f>
        <v>0</v>
      </c>
      <c r="J641" s="179">
        <v>25</v>
      </c>
      <c r="K641" s="180">
        <f>ROUND(E641*J641,2)</f>
        <v>34857.14</v>
      </c>
      <c r="L641" s="180">
        <v>15</v>
      </c>
      <c r="M641" s="180">
        <f>G641*(1+L641/100)</f>
        <v>0</v>
      </c>
      <c r="N641" s="180">
        <v>0</v>
      </c>
      <c r="O641" s="180">
        <f>ROUND(E641*N641,2)</f>
        <v>0</v>
      </c>
      <c r="P641" s="180">
        <v>0</v>
      </c>
      <c r="Q641" s="180">
        <f>ROUND(E641*P641,2)</f>
        <v>0</v>
      </c>
      <c r="R641" s="180"/>
      <c r="S641" s="180" t="s">
        <v>135</v>
      </c>
      <c r="T641" s="181" t="s">
        <v>136</v>
      </c>
      <c r="U641" s="161">
        <v>0</v>
      </c>
      <c r="V641" s="161">
        <f>ROUND(E641*U641,2)</f>
        <v>0</v>
      </c>
      <c r="W641" s="161"/>
      <c r="X641" s="152"/>
      <c r="Y641" s="152"/>
      <c r="Z641" s="152"/>
      <c r="AA641" s="152"/>
      <c r="AB641" s="152"/>
      <c r="AC641" s="152"/>
      <c r="AD641" s="152"/>
      <c r="AE641" s="152"/>
      <c r="AF641" s="152"/>
      <c r="AG641" s="152" t="s">
        <v>617</v>
      </c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</row>
    <row r="642" spans="1:60" outlineLevel="1" x14ac:dyDescent="0.2">
      <c r="A642" s="159"/>
      <c r="B642" s="160"/>
      <c r="C642" s="245"/>
      <c r="D642" s="246"/>
      <c r="E642" s="246"/>
      <c r="F642" s="246"/>
      <c r="G642" s="246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52"/>
      <c r="Y642" s="152"/>
      <c r="Z642" s="152"/>
      <c r="AA642" s="152"/>
      <c r="AB642" s="152"/>
      <c r="AC642" s="152"/>
      <c r="AD642" s="152"/>
      <c r="AE642" s="152"/>
      <c r="AF642" s="152"/>
      <c r="AG642" s="152" t="s">
        <v>140</v>
      </c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</row>
    <row r="643" spans="1:60" x14ac:dyDescent="0.2">
      <c r="A643" s="169" t="s">
        <v>130</v>
      </c>
      <c r="B643" s="170" t="s">
        <v>103</v>
      </c>
      <c r="C643" s="184" t="s">
        <v>27</v>
      </c>
      <c r="D643" s="171"/>
      <c r="E643" s="172"/>
      <c r="F643" s="173"/>
      <c r="G643" s="173">
        <f>SUMIF(AG644:AG655,"&lt;&gt;NOR",G644:G655)</f>
        <v>0</v>
      </c>
      <c r="H643" s="173"/>
      <c r="I643" s="173">
        <f>SUM(I644:I655)</f>
        <v>0</v>
      </c>
      <c r="J643" s="173"/>
      <c r="K643" s="173">
        <f>SUM(K644:K655)</f>
        <v>272934.26</v>
      </c>
      <c r="L643" s="173"/>
      <c r="M643" s="173">
        <f>SUM(M644:M655)</f>
        <v>0</v>
      </c>
      <c r="N643" s="173"/>
      <c r="O643" s="173">
        <f>SUM(O644:O655)</f>
        <v>0</v>
      </c>
      <c r="P643" s="173"/>
      <c r="Q643" s="173">
        <f>SUM(Q644:Q655)</f>
        <v>0</v>
      </c>
      <c r="R643" s="173"/>
      <c r="S643" s="173"/>
      <c r="T643" s="174"/>
      <c r="U643" s="168"/>
      <c r="V643" s="168">
        <f>SUM(V644:V655)</f>
        <v>0</v>
      </c>
      <c r="W643" s="168"/>
      <c r="AG643" t="s">
        <v>131</v>
      </c>
    </row>
    <row r="644" spans="1:60" outlineLevel="1" x14ac:dyDescent="0.2">
      <c r="A644" s="175">
        <v>90</v>
      </c>
      <c r="B644" s="176" t="s">
        <v>628</v>
      </c>
      <c r="C644" s="185" t="s">
        <v>629</v>
      </c>
      <c r="D644" s="177" t="s">
        <v>630</v>
      </c>
      <c r="E644" s="178">
        <v>1</v>
      </c>
      <c r="F644" s="179">
        <v>0</v>
      </c>
      <c r="G644" s="180">
        <f>ROUND(E644*F644,2)</f>
        <v>0</v>
      </c>
      <c r="H644" s="179">
        <v>0</v>
      </c>
      <c r="I644" s="180">
        <f>ROUND(E644*H644,2)</f>
        <v>0</v>
      </c>
      <c r="J644" s="179">
        <v>96329.09</v>
      </c>
      <c r="K644" s="180">
        <f>ROUND(E644*J644,2)</f>
        <v>96329.09</v>
      </c>
      <c r="L644" s="180">
        <v>15</v>
      </c>
      <c r="M644" s="180">
        <f>G644*(1+L644/100)</f>
        <v>0</v>
      </c>
      <c r="N644" s="180">
        <v>0</v>
      </c>
      <c r="O644" s="180">
        <f>ROUND(E644*N644,2)</f>
        <v>0</v>
      </c>
      <c r="P644" s="180">
        <v>0</v>
      </c>
      <c r="Q644" s="180">
        <f>ROUND(E644*P644,2)</f>
        <v>0</v>
      </c>
      <c r="R644" s="180"/>
      <c r="S644" s="180" t="s">
        <v>135</v>
      </c>
      <c r="T644" s="181" t="s">
        <v>325</v>
      </c>
      <c r="U644" s="161">
        <v>0</v>
      </c>
      <c r="V644" s="161">
        <f>ROUND(E644*U644,2)</f>
        <v>0</v>
      </c>
      <c r="W644" s="161"/>
      <c r="X644" s="152"/>
      <c r="Y644" s="152"/>
      <c r="Z644" s="152"/>
      <c r="AA644" s="152"/>
      <c r="AB644" s="152"/>
      <c r="AC644" s="152"/>
      <c r="AD644" s="152"/>
      <c r="AE644" s="152"/>
      <c r="AF644" s="152"/>
      <c r="AG644" s="152" t="s">
        <v>631</v>
      </c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</row>
    <row r="645" spans="1:60" ht="22.5" outlineLevel="1" x14ac:dyDescent="0.2">
      <c r="A645" s="159"/>
      <c r="B645" s="160"/>
      <c r="C645" s="243" t="s">
        <v>632</v>
      </c>
      <c r="D645" s="244"/>
      <c r="E645" s="244"/>
      <c r="F645" s="244"/>
      <c r="G645" s="244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52"/>
      <c r="Y645" s="152"/>
      <c r="Z645" s="152"/>
      <c r="AA645" s="152"/>
      <c r="AB645" s="152"/>
      <c r="AC645" s="152"/>
      <c r="AD645" s="152"/>
      <c r="AE645" s="152"/>
      <c r="AF645" s="152"/>
      <c r="AG645" s="152" t="s">
        <v>164</v>
      </c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  <c r="BA645" s="182" t="str">
        <f>C645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645" s="152"/>
      <c r="BC645" s="152"/>
      <c r="BD645" s="152"/>
      <c r="BE645" s="152"/>
      <c r="BF645" s="152"/>
      <c r="BG645" s="152"/>
      <c r="BH645" s="152"/>
    </row>
    <row r="646" spans="1:60" outlineLevel="1" x14ac:dyDescent="0.2">
      <c r="A646" s="159"/>
      <c r="B646" s="160"/>
      <c r="C646" s="241"/>
      <c r="D646" s="242"/>
      <c r="E646" s="242"/>
      <c r="F646" s="242"/>
      <c r="G646" s="242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52"/>
      <c r="Y646" s="152"/>
      <c r="Z646" s="152"/>
      <c r="AA646" s="152"/>
      <c r="AB646" s="152"/>
      <c r="AC646" s="152"/>
      <c r="AD646" s="152"/>
      <c r="AE646" s="152"/>
      <c r="AF646" s="152"/>
      <c r="AG646" s="152" t="s">
        <v>140</v>
      </c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  <c r="BH646" s="152"/>
    </row>
    <row r="647" spans="1:60" outlineLevel="1" x14ac:dyDescent="0.2">
      <c r="A647" s="175">
        <v>91</v>
      </c>
      <c r="B647" s="176" t="s">
        <v>633</v>
      </c>
      <c r="C647" s="185" t="s">
        <v>634</v>
      </c>
      <c r="D647" s="177" t="s">
        <v>630</v>
      </c>
      <c r="E647" s="178">
        <v>1</v>
      </c>
      <c r="F647" s="179">
        <v>0</v>
      </c>
      <c r="G647" s="180">
        <f>ROUND(E647*F647,2)</f>
        <v>0</v>
      </c>
      <c r="H647" s="179">
        <v>0</v>
      </c>
      <c r="I647" s="180">
        <f>ROUND(E647*H647,2)</f>
        <v>0</v>
      </c>
      <c r="J647" s="179">
        <v>64220.06</v>
      </c>
      <c r="K647" s="180">
        <f>ROUND(E647*J647,2)</f>
        <v>64220.06</v>
      </c>
      <c r="L647" s="180">
        <v>15</v>
      </c>
      <c r="M647" s="180">
        <f>G647*(1+L647/100)</f>
        <v>0</v>
      </c>
      <c r="N647" s="180">
        <v>0</v>
      </c>
      <c r="O647" s="180">
        <f>ROUND(E647*N647,2)</f>
        <v>0</v>
      </c>
      <c r="P647" s="180">
        <v>0</v>
      </c>
      <c r="Q647" s="180">
        <f>ROUND(E647*P647,2)</f>
        <v>0</v>
      </c>
      <c r="R647" s="180"/>
      <c r="S647" s="180" t="s">
        <v>135</v>
      </c>
      <c r="T647" s="181" t="s">
        <v>325</v>
      </c>
      <c r="U647" s="161">
        <v>0</v>
      </c>
      <c r="V647" s="161">
        <f>ROUND(E647*U647,2)</f>
        <v>0</v>
      </c>
      <c r="W647" s="161"/>
      <c r="X647" s="152"/>
      <c r="Y647" s="152"/>
      <c r="Z647" s="152"/>
      <c r="AA647" s="152"/>
      <c r="AB647" s="152"/>
      <c r="AC647" s="152"/>
      <c r="AD647" s="152"/>
      <c r="AE647" s="152"/>
      <c r="AF647" s="152"/>
      <c r="AG647" s="152" t="s">
        <v>631</v>
      </c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  <c r="BH647" s="152"/>
    </row>
    <row r="648" spans="1:60" ht="33.75" outlineLevel="1" x14ac:dyDescent="0.2">
      <c r="A648" s="159"/>
      <c r="B648" s="160"/>
      <c r="C648" s="243" t="s">
        <v>635</v>
      </c>
      <c r="D648" s="244"/>
      <c r="E648" s="244"/>
      <c r="F648" s="244"/>
      <c r="G648" s="244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52"/>
      <c r="Y648" s="152"/>
      <c r="Z648" s="152"/>
      <c r="AA648" s="152"/>
      <c r="AB648" s="152"/>
      <c r="AC648" s="152"/>
      <c r="AD648" s="152"/>
      <c r="AE648" s="152"/>
      <c r="AF648" s="152"/>
      <c r="AG648" s="152" t="s">
        <v>164</v>
      </c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152"/>
      <c r="AW648" s="152"/>
      <c r="AX648" s="152"/>
      <c r="AY648" s="152"/>
      <c r="AZ648" s="152"/>
      <c r="BA648" s="182" t="str">
        <f>C648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648" s="152"/>
      <c r="BC648" s="152"/>
      <c r="BD648" s="152"/>
      <c r="BE648" s="152"/>
      <c r="BF648" s="152"/>
      <c r="BG648" s="152"/>
      <c r="BH648" s="152"/>
    </row>
    <row r="649" spans="1:60" outlineLevel="1" x14ac:dyDescent="0.2">
      <c r="A649" s="159"/>
      <c r="B649" s="160"/>
      <c r="C649" s="241"/>
      <c r="D649" s="242"/>
      <c r="E649" s="242"/>
      <c r="F649" s="242"/>
      <c r="G649" s="242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52"/>
      <c r="Y649" s="152"/>
      <c r="Z649" s="152"/>
      <c r="AA649" s="152"/>
      <c r="AB649" s="152"/>
      <c r="AC649" s="152"/>
      <c r="AD649" s="152"/>
      <c r="AE649" s="152"/>
      <c r="AF649" s="152"/>
      <c r="AG649" s="152" t="s">
        <v>140</v>
      </c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152"/>
      <c r="AW649" s="152"/>
      <c r="AX649" s="152"/>
      <c r="AY649" s="152"/>
      <c r="AZ649" s="152"/>
      <c r="BA649" s="152"/>
      <c r="BB649" s="152"/>
      <c r="BC649" s="152"/>
      <c r="BD649" s="152"/>
      <c r="BE649" s="152"/>
      <c r="BF649" s="152"/>
      <c r="BG649" s="152"/>
      <c r="BH649" s="152"/>
    </row>
    <row r="650" spans="1:60" outlineLevel="1" x14ac:dyDescent="0.2">
      <c r="A650" s="175">
        <v>92</v>
      </c>
      <c r="B650" s="176" t="s">
        <v>636</v>
      </c>
      <c r="C650" s="185" t="s">
        <v>637</v>
      </c>
      <c r="D650" s="177" t="s">
        <v>630</v>
      </c>
      <c r="E650" s="178">
        <v>1</v>
      </c>
      <c r="F650" s="179">
        <v>0</v>
      </c>
      <c r="G650" s="180">
        <f>ROUND(E650*F650,2)</f>
        <v>0</v>
      </c>
      <c r="H650" s="179">
        <v>0</v>
      </c>
      <c r="I650" s="180">
        <f>ROUND(E650*H650,2)</f>
        <v>0</v>
      </c>
      <c r="J650" s="179">
        <v>32110.03</v>
      </c>
      <c r="K650" s="180">
        <f>ROUND(E650*J650,2)</f>
        <v>32110.03</v>
      </c>
      <c r="L650" s="180">
        <v>15</v>
      </c>
      <c r="M650" s="180">
        <f>G650*(1+L650/100)</f>
        <v>0</v>
      </c>
      <c r="N650" s="180">
        <v>0</v>
      </c>
      <c r="O650" s="180">
        <f>ROUND(E650*N650,2)</f>
        <v>0</v>
      </c>
      <c r="P650" s="180">
        <v>0</v>
      </c>
      <c r="Q650" s="180">
        <f>ROUND(E650*P650,2)</f>
        <v>0</v>
      </c>
      <c r="R650" s="180"/>
      <c r="S650" s="180" t="s">
        <v>135</v>
      </c>
      <c r="T650" s="181" t="s">
        <v>325</v>
      </c>
      <c r="U650" s="161">
        <v>0</v>
      </c>
      <c r="V650" s="161">
        <f>ROUND(E650*U650,2)</f>
        <v>0</v>
      </c>
      <c r="W650" s="161"/>
      <c r="X650" s="152"/>
      <c r="Y650" s="152"/>
      <c r="Z650" s="152"/>
      <c r="AA650" s="152"/>
      <c r="AB650" s="152"/>
      <c r="AC650" s="152"/>
      <c r="AD650" s="152"/>
      <c r="AE650" s="152"/>
      <c r="AF650" s="152"/>
      <c r="AG650" s="152" t="s">
        <v>631</v>
      </c>
      <c r="AH650" s="152"/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152"/>
      <c r="AW650" s="152"/>
      <c r="AX650" s="152"/>
      <c r="AY650" s="152"/>
      <c r="AZ650" s="152"/>
      <c r="BA650" s="152"/>
      <c r="BB650" s="152"/>
      <c r="BC650" s="152"/>
      <c r="BD650" s="152"/>
      <c r="BE650" s="152"/>
      <c r="BF650" s="152"/>
      <c r="BG650" s="152"/>
      <c r="BH650" s="152"/>
    </row>
    <row r="651" spans="1:60" ht="22.5" outlineLevel="1" x14ac:dyDescent="0.2">
      <c r="A651" s="159"/>
      <c r="B651" s="160"/>
      <c r="C651" s="243" t="s">
        <v>638</v>
      </c>
      <c r="D651" s="244"/>
      <c r="E651" s="244"/>
      <c r="F651" s="244"/>
      <c r="G651" s="244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52"/>
      <c r="Y651" s="152"/>
      <c r="Z651" s="152"/>
      <c r="AA651" s="152"/>
      <c r="AB651" s="152"/>
      <c r="AC651" s="152"/>
      <c r="AD651" s="152"/>
      <c r="AE651" s="152"/>
      <c r="AF651" s="152"/>
      <c r="AG651" s="152" t="s">
        <v>164</v>
      </c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152"/>
      <c r="AW651" s="152"/>
      <c r="AX651" s="152"/>
      <c r="AY651" s="152"/>
      <c r="AZ651" s="152"/>
      <c r="BA651" s="182" t="str">
        <f>C651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651" s="152"/>
      <c r="BC651" s="152"/>
      <c r="BD651" s="152"/>
      <c r="BE651" s="152"/>
      <c r="BF651" s="152"/>
      <c r="BG651" s="152"/>
      <c r="BH651" s="152"/>
    </row>
    <row r="652" spans="1:60" outlineLevel="1" x14ac:dyDescent="0.2">
      <c r="A652" s="159"/>
      <c r="B652" s="160"/>
      <c r="C652" s="241"/>
      <c r="D652" s="242"/>
      <c r="E652" s="242"/>
      <c r="F652" s="242"/>
      <c r="G652" s="242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52"/>
      <c r="Y652" s="152"/>
      <c r="Z652" s="152"/>
      <c r="AA652" s="152"/>
      <c r="AB652" s="152"/>
      <c r="AC652" s="152"/>
      <c r="AD652" s="152"/>
      <c r="AE652" s="152"/>
      <c r="AF652" s="152"/>
      <c r="AG652" s="152" t="s">
        <v>140</v>
      </c>
      <c r="AH652" s="152"/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  <c r="AV652" s="152"/>
      <c r="AW652" s="152"/>
      <c r="AX652" s="152"/>
      <c r="AY652" s="152"/>
      <c r="AZ652" s="152"/>
      <c r="BA652" s="152"/>
      <c r="BB652" s="152"/>
      <c r="BC652" s="152"/>
      <c r="BD652" s="152"/>
      <c r="BE652" s="152"/>
      <c r="BF652" s="152"/>
      <c r="BG652" s="152"/>
      <c r="BH652" s="152"/>
    </row>
    <row r="653" spans="1:60" outlineLevel="1" x14ac:dyDescent="0.2">
      <c r="A653" s="175">
        <v>93</v>
      </c>
      <c r="B653" s="176" t="s">
        <v>639</v>
      </c>
      <c r="C653" s="185" t="s">
        <v>640</v>
      </c>
      <c r="D653" s="177" t="s">
        <v>630</v>
      </c>
      <c r="E653" s="178">
        <v>1</v>
      </c>
      <c r="F653" s="179">
        <v>0</v>
      </c>
      <c r="G653" s="180">
        <f>ROUND(E653*F653,2)</f>
        <v>0</v>
      </c>
      <c r="H653" s="179">
        <v>0</v>
      </c>
      <c r="I653" s="180">
        <f>ROUND(E653*H653,2)</f>
        <v>0</v>
      </c>
      <c r="J653" s="179">
        <v>80275.08</v>
      </c>
      <c r="K653" s="180">
        <f>ROUND(E653*J653,2)</f>
        <v>80275.08</v>
      </c>
      <c r="L653" s="180">
        <v>15</v>
      </c>
      <c r="M653" s="180">
        <f>G653*(1+L653/100)</f>
        <v>0</v>
      </c>
      <c r="N653" s="180">
        <v>0</v>
      </c>
      <c r="O653" s="180">
        <f>ROUND(E653*N653,2)</f>
        <v>0</v>
      </c>
      <c r="P653" s="180">
        <v>0</v>
      </c>
      <c r="Q653" s="180">
        <f>ROUND(E653*P653,2)</f>
        <v>0</v>
      </c>
      <c r="R653" s="180"/>
      <c r="S653" s="180" t="s">
        <v>135</v>
      </c>
      <c r="T653" s="181" t="s">
        <v>325</v>
      </c>
      <c r="U653" s="161">
        <v>0</v>
      </c>
      <c r="V653" s="161">
        <f>ROUND(E653*U653,2)</f>
        <v>0</v>
      </c>
      <c r="W653" s="161"/>
      <c r="X653" s="152"/>
      <c r="Y653" s="152"/>
      <c r="Z653" s="152"/>
      <c r="AA653" s="152"/>
      <c r="AB653" s="152"/>
      <c r="AC653" s="152"/>
      <c r="AD653" s="152"/>
      <c r="AE653" s="152"/>
      <c r="AF653" s="152"/>
      <c r="AG653" s="152" t="s">
        <v>631</v>
      </c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  <c r="BA653" s="152"/>
      <c r="BB653" s="152"/>
      <c r="BC653" s="152"/>
      <c r="BD653" s="152"/>
      <c r="BE653" s="152"/>
      <c r="BF653" s="152"/>
      <c r="BG653" s="152"/>
      <c r="BH653" s="152"/>
    </row>
    <row r="654" spans="1:60" ht="22.5" outlineLevel="1" x14ac:dyDescent="0.2">
      <c r="A654" s="159"/>
      <c r="B654" s="160"/>
      <c r="C654" s="243" t="s">
        <v>641</v>
      </c>
      <c r="D654" s="244"/>
      <c r="E654" s="244"/>
      <c r="F654" s="244"/>
      <c r="G654" s="244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52"/>
      <c r="Y654" s="152"/>
      <c r="Z654" s="152"/>
      <c r="AA654" s="152"/>
      <c r="AB654" s="152"/>
      <c r="AC654" s="152"/>
      <c r="AD654" s="152"/>
      <c r="AE654" s="152"/>
      <c r="AF654" s="152"/>
      <c r="AG654" s="152" t="s">
        <v>164</v>
      </c>
      <c r="AH654" s="152"/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  <c r="BA654" s="182" t="str">
        <f>C654</f>
        <v>Náklady na ztížené provádění stavebních prací v důsledku nepřerušeného provozu na staveništi nebo v případech nepřerušeného provozu v objektech v nichž se stavební práce provádí.</v>
      </c>
      <c r="BB654" s="152"/>
      <c r="BC654" s="152"/>
      <c r="BD654" s="152"/>
      <c r="BE654" s="152"/>
      <c r="BF654" s="152"/>
      <c r="BG654" s="152"/>
      <c r="BH654" s="152"/>
    </row>
    <row r="655" spans="1:60" outlineLevel="1" x14ac:dyDescent="0.2">
      <c r="A655" s="159"/>
      <c r="B655" s="160"/>
      <c r="C655" s="241"/>
      <c r="D655" s="242"/>
      <c r="E655" s="242"/>
      <c r="F655" s="242"/>
      <c r="G655" s="242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52"/>
      <c r="Y655" s="152"/>
      <c r="Z655" s="152"/>
      <c r="AA655" s="152"/>
      <c r="AB655" s="152"/>
      <c r="AC655" s="152"/>
      <c r="AD655" s="152"/>
      <c r="AE655" s="152"/>
      <c r="AF655" s="152"/>
      <c r="AG655" s="152" t="s">
        <v>140</v>
      </c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  <c r="BA655" s="152"/>
      <c r="BB655" s="152"/>
      <c r="BC655" s="152"/>
      <c r="BD655" s="152"/>
      <c r="BE655" s="152"/>
      <c r="BF655" s="152"/>
      <c r="BG655" s="152"/>
      <c r="BH655" s="152"/>
    </row>
    <row r="656" spans="1:60" x14ac:dyDescent="0.2">
      <c r="A656" s="169" t="s">
        <v>130</v>
      </c>
      <c r="B656" s="170" t="s">
        <v>104</v>
      </c>
      <c r="C656" s="184" t="s">
        <v>28</v>
      </c>
      <c r="D656" s="171"/>
      <c r="E656" s="172"/>
      <c r="F656" s="173"/>
      <c r="G656" s="173">
        <f>SUMIF(AG657:AG679,"&lt;&gt;NOR",G657:G679)</f>
        <v>0</v>
      </c>
      <c r="H656" s="173"/>
      <c r="I656" s="173">
        <f>SUM(I657:I679)</f>
        <v>0</v>
      </c>
      <c r="J656" s="173"/>
      <c r="K656" s="173">
        <f>SUM(K657:K679)</f>
        <v>121000</v>
      </c>
      <c r="L656" s="173"/>
      <c r="M656" s="173">
        <f>SUM(M657:M679)</f>
        <v>0</v>
      </c>
      <c r="N656" s="173"/>
      <c r="O656" s="173">
        <f>SUM(O657:O679)</f>
        <v>0.09</v>
      </c>
      <c r="P656" s="173"/>
      <c r="Q656" s="173">
        <f>SUM(Q657:Q679)</f>
        <v>0</v>
      </c>
      <c r="R656" s="173"/>
      <c r="S656" s="173"/>
      <c r="T656" s="174"/>
      <c r="U656" s="168"/>
      <c r="V656" s="168">
        <f>SUM(V657:V679)</f>
        <v>0</v>
      </c>
      <c r="W656" s="168"/>
      <c r="AG656" t="s">
        <v>131</v>
      </c>
    </row>
    <row r="657" spans="1:60" outlineLevel="1" x14ac:dyDescent="0.2">
      <c r="A657" s="175">
        <v>94</v>
      </c>
      <c r="B657" s="176" t="s">
        <v>642</v>
      </c>
      <c r="C657" s="185" t="s">
        <v>643</v>
      </c>
      <c r="D657" s="177" t="s">
        <v>630</v>
      </c>
      <c r="E657" s="178">
        <v>1</v>
      </c>
      <c r="F657" s="179">
        <v>0</v>
      </c>
      <c r="G657" s="180">
        <f>ROUND(E657*F657,2)</f>
        <v>0</v>
      </c>
      <c r="H657" s="179">
        <v>0</v>
      </c>
      <c r="I657" s="180">
        <f>ROUND(E657*H657,2)</f>
        <v>0</v>
      </c>
      <c r="J657" s="179">
        <v>10000</v>
      </c>
      <c r="K657" s="180">
        <f>ROUND(E657*J657,2)</f>
        <v>10000</v>
      </c>
      <c r="L657" s="180">
        <v>15</v>
      </c>
      <c r="M657" s="180">
        <f>G657*(1+L657/100)</f>
        <v>0</v>
      </c>
      <c r="N657" s="180">
        <v>0</v>
      </c>
      <c r="O657" s="180">
        <f>ROUND(E657*N657,2)</f>
        <v>0</v>
      </c>
      <c r="P657" s="180">
        <v>0</v>
      </c>
      <c r="Q657" s="180">
        <f>ROUND(E657*P657,2)</f>
        <v>0</v>
      </c>
      <c r="R657" s="180"/>
      <c r="S657" s="180" t="s">
        <v>135</v>
      </c>
      <c r="T657" s="181" t="s">
        <v>325</v>
      </c>
      <c r="U657" s="161">
        <v>0</v>
      </c>
      <c r="V657" s="161">
        <f>ROUND(E657*U657,2)</f>
        <v>0</v>
      </c>
      <c r="W657" s="161"/>
      <c r="X657" s="152"/>
      <c r="Y657" s="152"/>
      <c r="Z657" s="152"/>
      <c r="AA657" s="152"/>
      <c r="AB657" s="152"/>
      <c r="AC657" s="152"/>
      <c r="AD657" s="152"/>
      <c r="AE657" s="152"/>
      <c r="AF657" s="152"/>
      <c r="AG657" s="152" t="s">
        <v>631</v>
      </c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  <c r="BH657" s="152"/>
    </row>
    <row r="658" spans="1:60" ht="33.75" outlineLevel="1" x14ac:dyDescent="0.2">
      <c r="A658" s="159"/>
      <c r="B658" s="160"/>
      <c r="C658" s="243" t="s">
        <v>644</v>
      </c>
      <c r="D658" s="244"/>
      <c r="E658" s="244"/>
      <c r="F658" s="244"/>
      <c r="G658" s="244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52"/>
      <c r="Y658" s="152"/>
      <c r="Z658" s="152"/>
      <c r="AA658" s="152"/>
      <c r="AB658" s="152"/>
      <c r="AC658" s="152"/>
      <c r="AD658" s="152"/>
      <c r="AE658" s="152"/>
      <c r="AF658" s="152"/>
      <c r="AG658" s="152" t="s">
        <v>164</v>
      </c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82" t="str">
        <f>C658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658" s="152"/>
      <c r="BC658" s="152"/>
      <c r="BD658" s="152"/>
      <c r="BE658" s="152"/>
      <c r="BF658" s="152"/>
      <c r="BG658" s="152"/>
      <c r="BH658" s="152"/>
    </row>
    <row r="659" spans="1:60" outlineLevel="1" x14ac:dyDescent="0.2">
      <c r="A659" s="159"/>
      <c r="B659" s="160"/>
      <c r="C659" s="241"/>
      <c r="D659" s="242"/>
      <c r="E659" s="242"/>
      <c r="F659" s="242"/>
      <c r="G659" s="242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52"/>
      <c r="Y659" s="152"/>
      <c r="Z659" s="152"/>
      <c r="AA659" s="152"/>
      <c r="AB659" s="152"/>
      <c r="AC659" s="152"/>
      <c r="AD659" s="152"/>
      <c r="AE659" s="152"/>
      <c r="AF659" s="152"/>
      <c r="AG659" s="152" t="s">
        <v>140</v>
      </c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52"/>
      <c r="BB659" s="152"/>
      <c r="BC659" s="152"/>
      <c r="BD659" s="152"/>
      <c r="BE659" s="152"/>
      <c r="BF659" s="152"/>
      <c r="BG659" s="152"/>
      <c r="BH659" s="152"/>
    </row>
    <row r="660" spans="1:60" outlineLevel="1" x14ac:dyDescent="0.2">
      <c r="A660" s="175">
        <v>95</v>
      </c>
      <c r="B660" s="176" t="s">
        <v>645</v>
      </c>
      <c r="C660" s="185" t="s">
        <v>646</v>
      </c>
      <c r="D660" s="177" t="s">
        <v>630</v>
      </c>
      <c r="E660" s="178">
        <v>1</v>
      </c>
      <c r="F660" s="179">
        <v>0</v>
      </c>
      <c r="G660" s="180">
        <f>ROUND(E660*F660,2)</f>
        <v>0</v>
      </c>
      <c r="H660" s="179">
        <v>0</v>
      </c>
      <c r="I660" s="180">
        <f>ROUND(E660*H660,2)</f>
        <v>0</v>
      </c>
      <c r="J660" s="179">
        <v>15000</v>
      </c>
      <c r="K660" s="180">
        <f>ROUND(E660*J660,2)</f>
        <v>15000</v>
      </c>
      <c r="L660" s="180">
        <v>15</v>
      </c>
      <c r="M660" s="180">
        <f>G660*(1+L660/100)</f>
        <v>0</v>
      </c>
      <c r="N660" s="180">
        <v>0</v>
      </c>
      <c r="O660" s="180">
        <f>ROUND(E660*N660,2)</f>
        <v>0</v>
      </c>
      <c r="P660" s="180">
        <v>0</v>
      </c>
      <c r="Q660" s="180">
        <f>ROUND(E660*P660,2)</f>
        <v>0</v>
      </c>
      <c r="R660" s="180"/>
      <c r="S660" s="180" t="s">
        <v>135</v>
      </c>
      <c r="T660" s="181" t="s">
        <v>325</v>
      </c>
      <c r="U660" s="161">
        <v>0</v>
      </c>
      <c r="V660" s="161">
        <f>ROUND(E660*U660,2)</f>
        <v>0</v>
      </c>
      <c r="W660" s="161"/>
      <c r="X660" s="152"/>
      <c r="Y660" s="152"/>
      <c r="Z660" s="152"/>
      <c r="AA660" s="152"/>
      <c r="AB660" s="152"/>
      <c r="AC660" s="152"/>
      <c r="AD660" s="152"/>
      <c r="AE660" s="152"/>
      <c r="AF660" s="152"/>
      <c r="AG660" s="152" t="s">
        <v>631</v>
      </c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  <c r="BH660" s="152"/>
    </row>
    <row r="661" spans="1:60" outlineLevel="1" x14ac:dyDescent="0.2">
      <c r="A661" s="159"/>
      <c r="B661" s="160"/>
      <c r="C661" s="243" t="s">
        <v>647</v>
      </c>
      <c r="D661" s="244"/>
      <c r="E661" s="244"/>
      <c r="F661" s="244"/>
      <c r="G661" s="244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52"/>
      <c r="Y661" s="152"/>
      <c r="Z661" s="152"/>
      <c r="AA661" s="152"/>
      <c r="AB661" s="152"/>
      <c r="AC661" s="152"/>
      <c r="AD661" s="152"/>
      <c r="AE661" s="152"/>
      <c r="AF661" s="152"/>
      <c r="AG661" s="152" t="s">
        <v>164</v>
      </c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  <c r="BA661" s="152"/>
      <c r="BB661" s="152"/>
      <c r="BC661" s="152"/>
      <c r="BD661" s="152"/>
      <c r="BE661" s="152"/>
      <c r="BF661" s="152"/>
      <c r="BG661" s="152"/>
      <c r="BH661" s="152"/>
    </row>
    <row r="662" spans="1:60" outlineLevel="1" x14ac:dyDescent="0.2">
      <c r="A662" s="159"/>
      <c r="B662" s="160"/>
      <c r="C662" s="186" t="s">
        <v>648</v>
      </c>
      <c r="D662" s="162"/>
      <c r="E662" s="163">
        <v>1</v>
      </c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52"/>
      <c r="Y662" s="152"/>
      <c r="Z662" s="152"/>
      <c r="AA662" s="152"/>
      <c r="AB662" s="152"/>
      <c r="AC662" s="152"/>
      <c r="AD662" s="152"/>
      <c r="AE662" s="152"/>
      <c r="AF662" s="152"/>
      <c r="AG662" s="152" t="s">
        <v>139</v>
      </c>
      <c r="AH662" s="152">
        <v>0</v>
      </c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  <c r="BH662" s="152"/>
    </row>
    <row r="663" spans="1:60" outlineLevel="1" x14ac:dyDescent="0.2">
      <c r="A663" s="159"/>
      <c r="B663" s="160"/>
      <c r="C663" s="241"/>
      <c r="D663" s="242"/>
      <c r="E663" s="242"/>
      <c r="F663" s="242"/>
      <c r="G663" s="242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52"/>
      <c r="Y663" s="152"/>
      <c r="Z663" s="152"/>
      <c r="AA663" s="152"/>
      <c r="AB663" s="152"/>
      <c r="AC663" s="152"/>
      <c r="AD663" s="152"/>
      <c r="AE663" s="152"/>
      <c r="AF663" s="152"/>
      <c r="AG663" s="152" t="s">
        <v>140</v>
      </c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  <c r="BH663" s="152"/>
    </row>
    <row r="664" spans="1:60" outlineLevel="1" x14ac:dyDescent="0.2">
      <c r="A664" s="175">
        <v>96</v>
      </c>
      <c r="B664" s="176" t="s">
        <v>649</v>
      </c>
      <c r="C664" s="185" t="s">
        <v>650</v>
      </c>
      <c r="D664" s="177" t="s">
        <v>630</v>
      </c>
      <c r="E664" s="178">
        <v>1</v>
      </c>
      <c r="F664" s="179">
        <v>0</v>
      </c>
      <c r="G664" s="180">
        <f>ROUND(E664*F664,2)</f>
        <v>0</v>
      </c>
      <c r="H664" s="179">
        <v>0</v>
      </c>
      <c r="I664" s="180">
        <f>ROUND(E664*H664,2)</f>
        <v>0</v>
      </c>
      <c r="J664" s="179">
        <v>5000</v>
      </c>
      <c r="K664" s="180">
        <f>ROUND(E664*J664,2)</f>
        <v>5000</v>
      </c>
      <c r="L664" s="180">
        <v>15</v>
      </c>
      <c r="M664" s="180">
        <f>G664*(1+L664/100)</f>
        <v>0</v>
      </c>
      <c r="N664" s="180">
        <v>0</v>
      </c>
      <c r="O664" s="180">
        <f>ROUND(E664*N664,2)</f>
        <v>0</v>
      </c>
      <c r="P664" s="180">
        <v>0</v>
      </c>
      <c r="Q664" s="180">
        <f>ROUND(E664*P664,2)</f>
        <v>0</v>
      </c>
      <c r="R664" s="180"/>
      <c r="S664" s="180" t="s">
        <v>135</v>
      </c>
      <c r="T664" s="181" t="s">
        <v>325</v>
      </c>
      <c r="U664" s="161">
        <v>0</v>
      </c>
      <c r="V664" s="161">
        <f>ROUND(E664*U664,2)</f>
        <v>0</v>
      </c>
      <c r="W664" s="161"/>
      <c r="X664" s="152"/>
      <c r="Y664" s="152"/>
      <c r="Z664" s="152"/>
      <c r="AA664" s="152"/>
      <c r="AB664" s="152"/>
      <c r="AC664" s="152"/>
      <c r="AD664" s="152"/>
      <c r="AE664" s="152"/>
      <c r="AF664" s="152"/>
      <c r="AG664" s="152" t="s">
        <v>631</v>
      </c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  <c r="BH664" s="152"/>
    </row>
    <row r="665" spans="1:60" ht="22.5" outlineLevel="1" x14ac:dyDescent="0.2">
      <c r="A665" s="159"/>
      <c r="B665" s="160"/>
      <c r="C665" s="243" t="s">
        <v>651</v>
      </c>
      <c r="D665" s="244"/>
      <c r="E665" s="244"/>
      <c r="F665" s="244"/>
      <c r="G665" s="244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52"/>
      <c r="Y665" s="152"/>
      <c r="Z665" s="152"/>
      <c r="AA665" s="152"/>
      <c r="AB665" s="152"/>
      <c r="AC665" s="152"/>
      <c r="AD665" s="152"/>
      <c r="AE665" s="152"/>
      <c r="AF665" s="152"/>
      <c r="AG665" s="152" t="s">
        <v>164</v>
      </c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82" t="str">
        <f>C665</f>
        <v>Náklady zhotovitele, související s prováděním zkoušek a revizí předepsaných technickými normami nebo objednatelem a které jsou pro provedení díla nezbytné.</v>
      </c>
      <c r="BB665" s="152"/>
      <c r="BC665" s="152"/>
      <c r="BD665" s="152"/>
      <c r="BE665" s="152"/>
      <c r="BF665" s="152"/>
      <c r="BG665" s="152"/>
      <c r="BH665" s="152"/>
    </row>
    <row r="666" spans="1:60" outlineLevel="1" x14ac:dyDescent="0.2">
      <c r="A666" s="159"/>
      <c r="B666" s="160"/>
      <c r="C666" s="241"/>
      <c r="D666" s="242"/>
      <c r="E666" s="242"/>
      <c r="F666" s="242"/>
      <c r="G666" s="242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52"/>
      <c r="Y666" s="152"/>
      <c r="Z666" s="152"/>
      <c r="AA666" s="152"/>
      <c r="AB666" s="152"/>
      <c r="AC666" s="152"/>
      <c r="AD666" s="152"/>
      <c r="AE666" s="152"/>
      <c r="AF666" s="152"/>
      <c r="AG666" s="152" t="s">
        <v>140</v>
      </c>
      <c r="AH666" s="152"/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152"/>
      <c r="AW666" s="152"/>
      <c r="AX666" s="152"/>
      <c r="AY666" s="152"/>
      <c r="AZ666" s="152"/>
      <c r="BA666" s="152"/>
      <c r="BB666" s="152"/>
      <c r="BC666" s="152"/>
      <c r="BD666" s="152"/>
      <c r="BE666" s="152"/>
      <c r="BF666" s="152"/>
      <c r="BG666" s="152"/>
      <c r="BH666" s="152"/>
    </row>
    <row r="667" spans="1:60" outlineLevel="1" x14ac:dyDescent="0.2">
      <c r="A667" s="175">
        <v>97</v>
      </c>
      <c r="B667" s="176" t="s">
        <v>652</v>
      </c>
      <c r="C667" s="185" t="s">
        <v>653</v>
      </c>
      <c r="D667" s="177" t="s">
        <v>630</v>
      </c>
      <c r="E667" s="178">
        <v>1</v>
      </c>
      <c r="F667" s="179">
        <v>0</v>
      </c>
      <c r="G667" s="180">
        <f>ROUND(E667*F667,2)</f>
        <v>0</v>
      </c>
      <c r="H667" s="179">
        <v>0</v>
      </c>
      <c r="I667" s="180">
        <f>ROUND(E667*H667,2)</f>
        <v>0</v>
      </c>
      <c r="J667" s="179">
        <v>10000</v>
      </c>
      <c r="K667" s="180">
        <f>ROUND(E667*J667,2)</f>
        <v>10000</v>
      </c>
      <c r="L667" s="180">
        <v>15</v>
      </c>
      <c r="M667" s="180">
        <f>G667*(1+L667/100)</f>
        <v>0</v>
      </c>
      <c r="N667" s="180">
        <v>0</v>
      </c>
      <c r="O667" s="180">
        <f>ROUND(E667*N667,2)</f>
        <v>0</v>
      </c>
      <c r="P667" s="180">
        <v>0</v>
      </c>
      <c r="Q667" s="180">
        <f>ROUND(E667*P667,2)</f>
        <v>0</v>
      </c>
      <c r="R667" s="180"/>
      <c r="S667" s="180" t="s">
        <v>135</v>
      </c>
      <c r="T667" s="181" t="s">
        <v>325</v>
      </c>
      <c r="U667" s="161">
        <v>0</v>
      </c>
      <c r="V667" s="161">
        <f>ROUND(E667*U667,2)</f>
        <v>0</v>
      </c>
      <c r="W667" s="161"/>
      <c r="X667" s="152"/>
      <c r="Y667" s="152"/>
      <c r="Z667" s="152"/>
      <c r="AA667" s="152"/>
      <c r="AB667" s="152"/>
      <c r="AC667" s="152"/>
      <c r="AD667" s="152"/>
      <c r="AE667" s="152"/>
      <c r="AF667" s="152"/>
      <c r="AG667" s="152" t="s">
        <v>631</v>
      </c>
      <c r="AH667" s="152"/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152"/>
      <c r="AW667" s="152"/>
      <c r="AX667" s="152"/>
      <c r="AY667" s="152"/>
      <c r="AZ667" s="152"/>
      <c r="BA667" s="152"/>
      <c r="BB667" s="152"/>
      <c r="BC667" s="152"/>
      <c r="BD667" s="152"/>
      <c r="BE667" s="152"/>
      <c r="BF667" s="152"/>
      <c r="BG667" s="152"/>
      <c r="BH667" s="152"/>
    </row>
    <row r="668" spans="1:60" outlineLevel="1" x14ac:dyDescent="0.2">
      <c r="A668" s="159"/>
      <c r="B668" s="160"/>
      <c r="C668" s="243" t="s">
        <v>654</v>
      </c>
      <c r="D668" s="244"/>
      <c r="E668" s="244"/>
      <c r="F668" s="244"/>
      <c r="G668" s="244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52"/>
      <c r="Y668" s="152"/>
      <c r="Z668" s="152"/>
      <c r="AA668" s="152"/>
      <c r="AB668" s="152"/>
      <c r="AC668" s="152"/>
      <c r="AD668" s="152"/>
      <c r="AE668" s="152"/>
      <c r="AF668" s="152"/>
      <c r="AG668" s="152" t="s">
        <v>164</v>
      </c>
      <c r="AH668" s="152"/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152"/>
      <c r="AW668" s="152"/>
      <c r="AX668" s="152"/>
      <c r="AY668" s="152"/>
      <c r="AZ668" s="152"/>
      <c r="BA668" s="152"/>
      <c r="BB668" s="152"/>
      <c r="BC668" s="152"/>
      <c r="BD668" s="152"/>
      <c r="BE668" s="152"/>
      <c r="BF668" s="152"/>
      <c r="BG668" s="152"/>
      <c r="BH668" s="152"/>
    </row>
    <row r="669" spans="1:60" outlineLevel="1" x14ac:dyDescent="0.2">
      <c r="A669" s="159"/>
      <c r="B669" s="160"/>
      <c r="C669" s="241"/>
      <c r="D669" s="242"/>
      <c r="E669" s="242"/>
      <c r="F669" s="242"/>
      <c r="G669" s="242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52"/>
      <c r="Y669" s="152"/>
      <c r="Z669" s="152"/>
      <c r="AA669" s="152"/>
      <c r="AB669" s="152"/>
      <c r="AC669" s="152"/>
      <c r="AD669" s="152"/>
      <c r="AE669" s="152"/>
      <c r="AF669" s="152"/>
      <c r="AG669" s="152" t="s">
        <v>140</v>
      </c>
      <c r="AH669" s="152"/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152"/>
      <c r="AW669" s="152"/>
      <c r="AX669" s="152"/>
      <c r="AY669" s="152"/>
      <c r="AZ669" s="152"/>
      <c r="BA669" s="152"/>
      <c r="BB669" s="152"/>
      <c r="BC669" s="152"/>
      <c r="BD669" s="152"/>
      <c r="BE669" s="152"/>
      <c r="BF669" s="152"/>
      <c r="BG669" s="152"/>
      <c r="BH669" s="152"/>
    </row>
    <row r="670" spans="1:60" outlineLevel="1" x14ac:dyDescent="0.2">
      <c r="A670" s="175">
        <v>98</v>
      </c>
      <c r="B670" s="176" t="s">
        <v>655</v>
      </c>
      <c r="C670" s="185" t="s">
        <v>656</v>
      </c>
      <c r="D670" s="177" t="s">
        <v>630</v>
      </c>
      <c r="E670" s="178">
        <v>1</v>
      </c>
      <c r="F670" s="179">
        <v>0</v>
      </c>
      <c r="G670" s="180">
        <f>ROUND(E670*F670,2)</f>
        <v>0</v>
      </c>
      <c r="H670" s="179">
        <v>0</v>
      </c>
      <c r="I670" s="180">
        <f>ROUND(E670*H670,2)</f>
        <v>0</v>
      </c>
      <c r="J670" s="179">
        <v>15000</v>
      </c>
      <c r="K670" s="180">
        <f>ROUND(E670*J670,2)</f>
        <v>15000</v>
      </c>
      <c r="L670" s="180">
        <v>15</v>
      </c>
      <c r="M670" s="180">
        <f>G670*(1+L670/100)</f>
        <v>0</v>
      </c>
      <c r="N670" s="180">
        <v>0</v>
      </c>
      <c r="O670" s="180">
        <f>ROUND(E670*N670,2)</f>
        <v>0</v>
      </c>
      <c r="P670" s="180">
        <v>0</v>
      </c>
      <c r="Q670" s="180">
        <f>ROUND(E670*P670,2)</f>
        <v>0</v>
      </c>
      <c r="R670" s="180"/>
      <c r="S670" s="180" t="s">
        <v>135</v>
      </c>
      <c r="T670" s="181" t="s">
        <v>325</v>
      </c>
      <c r="U670" s="161">
        <v>0</v>
      </c>
      <c r="V670" s="161">
        <f>ROUND(E670*U670,2)</f>
        <v>0</v>
      </c>
      <c r="W670" s="161"/>
      <c r="X670" s="152"/>
      <c r="Y670" s="152"/>
      <c r="Z670" s="152"/>
      <c r="AA670" s="152"/>
      <c r="AB670" s="152"/>
      <c r="AC670" s="152"/>
      <c r="AD670" s="152"/>
      <c r="AE670" s="152"/>
      <c r="AF670" s="152"/>
      <c r="AG670" s="152" t="s">
        <v>631</v>
      </c>
      <c r="AH670" s="152"/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  <c r="BA670" s="152"/>
      <c r="BB670" s="152"/>
      <c r="BC670" s="152"/>
      <c r="BD670" s="152"/>
      <c r="BE670" s="152"/>
      <c r="BF670" s="152"/>
      <c r="BG670" s="152"/>
      <c r="BH670" s="152"/>
    </row>
    <row r="671" spans="1:60" outlineLevel="1" x14ac:dyDescent="0.2">
      <c r="A671" s="159"/>
      <c r="B671" s="160"/>
      <c r="C671" s="243" t="s">
        <v>657</v>
      </c>
      <c r="D671" s="244"/>
      <c r="E671" s="244"/>
      <c r="F671" s="244"/>
      <c r="G671" s="244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52"/>
      <c r="Y671" s="152"/>
      <c r="Z671" s="152"/>
      <c r="AA671" s="152"/>
      <c r="AB671" s="152"/>
      <c r="AC671" s="152"/>
      <c r="AD671" s="152"/>
      <c r="AE671" s="152"/>
      <c r="AF671" s="152"/>
      <c r="AG671" s="152" t="s">
        <v>164</v>
      </c>
      <c r="AH671" s="152"/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  <c r="BA671" s="152"/>
      <c r="BB671" s="152"/>
      <c r="BC671" s="152"/>
      <c r="BD671" s="152"/>
      <c r="BE671" s="152"/>
      <c r="BF671" s="152"/>
      <c r="BG671" s="152"/>
      <c r="BH671" s="152"/>
    </row>
    <row r="672" spans="1:60" outlineLevel="1" x14ac:dyDescent="0.2">
      <c r="A672" s="159"/>
      <c r="B672" s="160"/>
      <c r="C672" s="241"/>
      <c r="D672" s="242"/>
      <c r="E672" s="242"/>
      <c r="F672" s="242"/>
      <c r="G672" s="242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52"/>
      <c r="Y672" s="152"/>
      <c r="Z672" s="152"/>
      <c r="AA672" s="152"/>
      <c r="AB672" s="152"/>
      <c r="AC672" s="152"/>
      <c r="AD672" s="152"/>
      <c r="AE672" s="152"/>
      <c r="AF672" s="152"/>
      <c r="AG672" s="152" t="s">
        <v>140</v>
      </c>
      <c r="AH672" s="152"/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  <c r="BA672" s="152"/>
      <c r="BB672" s="152"/>
      <c r="BC672" s="152"/>
      <c r="BD672" s="152"/>
      <c r="BE672" s="152"/>
      <c r="BF672" s="152"/>
      <c r="BG672" s="152"/>
      <c r="BH672" s="152"/>
    </row>
    <row r="673" spans="1:60" outlineLevel="1" x14ac:dyDescent="0.2">
      <c r="A673" s="175">
        <v>99</v>
      </c>
      <c r="B673" s="176" t="s">
        <v>658</v>
      </c>
      <c r="C673" s="185" t="s">
        <v>659</v>
      </c>
      <c r="D673" s="177" t="s">
        <v>630</v>
      </c>
      <c r="E673" s="178">
        <v>1</v>
      </c>
      <c r="F673" s="179">
        <v>0</v>
      </c>
      <c r="G673" s="180">
        <f>ROUND(E673*F673,2)</f>
        <v>0</v>
      </c>
      <c r="H673" s="179">
        <v>0</v>
      </c>
      <c r="I673" s="180">
        <f>ROUND(E673*H673,2)</f>
        <v>0</v>
      </c>
      <c r="J673" s="179">
        <v>2000</v>
      </c>
      <c r="K673" s="180">
        <f>ROUND(E673*J673,2)</f>
        <v>2000</v>
      </c>
      <c r="L673" s="180">
        <v>15</v>
      </c>
      <c r="M673" s="180">
        <f>G673*(1+L673/100)</f>
        <v>0</v>
      </c>
      <c r="N673" s="180">
        <v>0</v>
      </c>
      <c r="O673" s="180">
        <f>ROUND(E673*N673,2)</f>
        <v>0</v>
      </c>
      <c r="P673" s="180">
        <v>0</v>
      </c>
      <c r="Q673" s="180">
        <f>ROUND(E673*P673,2)</f>
        <v>0</v>
      </c>
      <c r="R673" s="180"/>
      <c r="S673" s="180" t="s">
        <v>135</v>
      </c>
      <c r="T673" s="181" t="s">
        <v>325</v>
      </c>
      <c r="U673" s="161">
        <v>0</v>
      </c>
      <c r="V673" s="161">
        <f>ROUND(E673*U673,2)</f>
        <v>0</v>
      </c>
      <c r="W673" s="161"/>
      <c r="X673" s="152"/>
      <c r="Y673" s="152"/>
      <c r="Z673" s="152"/>
      <c r="AA673" s="152"/>
      <c r="AB673" s="152"/>
      <c r="AC673" s="152"/>
      <c r="AD673" s="152"/>
      <c r="AE673" s="152"/>
      <c r="AF673" s="152"/>
      <c r="AG673" s="152" t="s">
        <v>631</v>
      </c>
      <c r="AH673" s="152"/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  <c r="BA673" s="152"/>
      <c r="BB673" s="152"/>
      <c r="BC673" s="152"/>
      <c r="BD673" s="152"/>
      <c r="BE673" s="152"/>
      <c r="BF673" s="152"/>
      <c r="BG673" s="152"/>
      <c r="BH673" s="152"/>
    </row>
    <row r="674" spans="1:60" ht="22.5" outlineLevel="1" x14ac:dyDescent="0.2">
      <c r="A674" s="159"/>
      <c r="B674" s="160"/>
      <c r="C674" s="243" t="s">
        <v>660</v>
      </c>
      <c r="D674" s="244"/>
      <c r="E674" s="244"/>
      <c r="F674" s="244"/>
      <c r="G674" s="244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52"/>
      <c r="Y674" s="152"/>
      <c r="Z674" s="152"/>
      <c r="AA674" s="152"/>
      <c r="AB674" s="152"/>
      <c r="AC674" s="152"/>
      <c r="AD674" s="152"/>
      <c r="AE674" s="152"/>
      <c r="AF674" s="152"/>
      <c r="AG674" s="152" t="s">
        <v>164</v>
      </c>
      <c r="AH674" s="152"/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  <c r="BA674" s="182" t="str">
        <f>C674</f>
        <v>Náklady spojené s povinnou publicitou, pokud ji objednatel požaduje. Zahrnuje zejména náklady na propagační a informační billboardy, tabule, internetovou propagaci, tiskoviny apod.</v>
      </c>
      <c r="BB674" s="152"/>
      <c r="BC674" s="152"/>
      <c r="BD674" s="152"/>
      <c r="BE674" s="152"/>
      <c r="BF674" s="152"/>
      <c r="BG674" s="152"/>
      <c r="BH674" s="152"/>
    </row>
    <row r="675" spans="1:60" outlineLevel="1" x14ac:dyDescent="0.2">
      <c r="A675" s="159"/>
      <c r="B675" s="160"/>
      <c r="C675" s="241"/>
      <c r="D675" s="242"/>
      <c r="E675" s="242"/>
      <c r="F675" s="242"/>
      <c r="G675" s="242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52"/>
      <c r="Y675" s="152"/>
      <c r="Z675" s="152"/>
      <c r="AA675" s="152"/>
      <c r="AB675" s="152"/>
      <c r="AC675" s="152"/>
      <c r="AD675" s="152"/>
      <c r="AE675" s="152"/>
      <c r="AF675" s="152"/>
      <c r="AG675" s="152" t="s">
        <v>140</v>
      </c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52"/>
      <c r="BB675" s="152"/>
      <c r="BC675" s="152"/>
      <c r="BD675" s="152"/>
      <c r="BE675" s="152"/>
      <c r="BF675" s="152"/>
      <c r="BG675" s="152"/>
      <c r="BH675" s="152"/>
    </row>
    <row r="676" spans="1:60" outlineLevel="1" x14ac:dyDescent="0.2">
      <c r="A676" s="175">
        <v>100</v>
      </c>
      <c r="B676" s="176" t="s">
        <v>661</v>
      </c>
      <c r="C676" s="185" t="s">
        <v>494</v>
      </c>
      <c r="D676" s="177" t="s">
        <v>143</v>
      </c>
      <c r="E676" s="178">
        <v>4</v>
      </c>
      <c r="F676" s="179">
        <v>0</v>
      </c>
      <c r="G676" s="180">
        <f>ROUND(E676*F676,2)</f>
        <v>0</v>
      </c>
      <c r="H676" s="179">
        <v>0</v>
      </c>
      <c r="I676" s="180">
        <f>ROUND(E676*H676,2)</f>
        <v>0</v>
      </c>
      <c r="J676" s="179">
        <v>16000</v>
      </c>
      <c r="K676" s="180">
        <f>ROUND(E676*J676,2)</f>
        <v>64000</v>
      </c>
      <c r="L676" s="180">
        <v>15</v>
      </c>
      <c r="M676" s="180">
        <f>G676*(1+L676/100)</f>
        <v>0</v>
      </c>
      <c r="N676" s="180">
        <v>2.368E-2</v>
      </c>
      <c r="O676" s="180">
        <f>ROUND(E676*N676,2)</f>
        <v>0.09</v>
      </c>
      <c r="P676" s="180">
        <v>0</v>
      </c>
      <c r="Q676" s="180">
        <f>ROUND(E676*P676,2)</f>
        <v>0</v>
      </c>
      <c r="R676" s="180"/>
      <c r="S676" s="180" t="s">
        <v>191</v>
      </c>
      <c r="T676" s="181" t="s">
        <v>325</v>
      </c>
      <c r="U676" s="161">
        <v>0</v>
      </c>
      <c r="V676" s="161">
        <f>ROUND(E676*U676,2)</f>
        <v>0</v>
      </c>
      <c r="W676" s="161"/>
      <c r="X676" s="152"/>
      <c r="Y676" s="152"/>
      <c r="Z676" s="152"/>
      <c r="AA676" s="152"/>
      <c r="AB676" s="152"/>
      <c r="AC676" s="152"/>
      <c r="AD676" s="152"/>
      <c r="AE676" s="152"/>
      <c r="AF676" s="152"/>
      <c r="AG676" s="152" t="s">
        <v>631</v>
      </c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  <c r="BH676" s="152"/>
    </row>
    <row r="677" spans="1:60" ht="22.5" outlineLevel="1" x14ac:dyDescent="0.2">
      <c r="A677" s="159"/>
      <c r="B677" s="160"/>
      <c r="C677" s="186" t="s">
        <v>662</v>
      </c>
      <c r="D677" s="162"/>
      <c r="E677" s="163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52"/>
      <c r="Y677" s="152"/>
      <c r="Z677" s="152"/>
      <c r="AA677" s="152"/>
      <c r="AB677" s="152"/>
      <c r="AC677" s="152"/>
      <c r="AD677" s="152"/>
      <c r="AE677" s="152"/>
      <c r="AF677" s="152"/>
      <c r="AG677" s="152" t="s">
        <v>139</v>
      </c>
      <c r="AH677" s="152">
        <v>0</v>
      </c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  <c r="BH677" s="152"/>
    </row>
    <row r="678" spans="1:60" outlineLevel="1" x14ac:dyDescent="0.2">
      <c r="A678" s="159"/>
      <c r="B678" s="160"/>
      <c r="C678" s="186" t="s">
        <v>553</v>
      </c>
      <c r="D678" s="162"/>
      <c r="E678" s="163">
        <v>4</v>
      </c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52"/>
      <c r="Y678" s="152"/>
      <c r="Z678" s="152"/>
      <c r="AA678" s="152"/>
      <c r="AB678" s="152"/>
      <c r="AC678" s="152"/>
      <c r="AD678" s="152"/>
      <c r="AE678" s="152"/>
      <c r="AF678" s="152"/>
      <c r="AG678" s="152" t="s">
        <v>139</v>
      </c>
      <c r="AH678" s="152">
        <v>0</v>
      </c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  <c r="BH678" s="152"/>
    </row>
    <row r="679" spans="1:60" outlineLevel="1" x14ac:dyDescent="0.2">
      <c r="A679" s="159"/>
      <c r="B679" s="160"/>
      <c r="C679" s="241"/>
      <c r="D679" s="242"/>
      <c r="E679" s="242"/>
      <c r="F679" s="242"/>
      <c r="G679" s="242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52"/>
      <c r="Y679" s="152"/>
      <c r="Z679" s="152"/>
      <c r="AA679" s="152"/>
      <c r="AB679" s="152"/>
      <c r="AC679" s="152"/>
      <c r="AD679" s="152"/>
      <c r="AE679" s="152"/>
      <c r="AF679" s="152"/>
      <c r="AG679" s="152" t="s">
        <v>140</v>
      </c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52"/>
      <c r="BB679" s="152"/>
      <c r="BC679" s="152"/>
      <c r="BD679" s="152"/>
      <c r="BE679" s="152"/>
      <c r="BF679" s="152"/>
      <c r="BG679" s="152"/>
      <c r="BH679" s="152"/>
    </row>
    <row r="680" spans="1:60" x14ac:dyDescent="0.2">
      <c r="A680" s="5"/>
      <c r="B680" s="6"/>
      <c r="C680" s="190"/>
      <c r="D680" s="8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AE680">
        <v>15</v>
      </c>
      <c r="AF680">
        <v>21</v>
      </c>
    </row>
    <row r="681" spans="1:60" x14ac:dyDescent="0.2">
      <c r="A681" s="155"/>
      <c r="B681" s="156" t="s">
        <v>29</v>
      </c>
      <c r="C681" s="191"/>
      <c r="D681" s="157"/>
      <c r="E681" s="158"/>
      <c r="F681" s="158"/>
      <c r="G681" s="183">
        <f>G8+G27+G40+G56+G75+G107+G110+G196+G231+G239+G245+G267+G317+G585+G595+G610+G617+G620+G643+G656</f>
        <v>0</v>
      </c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AE681">
        <f>SUMIF(L7:L679,AE680,G7:G679)</f>
        <v>0</v>
      </c>
      <c r="AF681">
        <f>SUMIF(L7:L679,AF680,G7:G679)</f>
        <v>0</v>
      </c>
      <c r="AG681" t="s">
        <v>663</v>
      </c>
    </row>
    <row r="682" spans="1:60" x14ac:dyDescent="0.2">
      <c r="A682" s="258" t="s">
        <v>664</v>
      </c>
      <c r="B682" s="258"/>
      <c r="C682" s="190"/>
      <c r="D682" s="8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60" x14ac:dyDescent="0.2">
      <c r="A683" s="5"/>
      <c r="B683" s="6" t="s">
        <v>665</v>
      </c>
      <c r="C683" s="190" t="s">
        <v>666</v>
      </c>
      <c r="D683" s="8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AG683" t="s">
        <v>667</v>
      </c>
    </row>
    <row r="684" spans="1:60" x14ac:dyDescent="0.2">
      <c r="A684" s="5"/>
      <c r="B684" s="6" t="s">
        <v>668</v>
      </c>
      <c r="C684" s="190" t="s">
        <v>669</v>
      </c>
      <c r="D684" s="8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AG684" t="s">
        <v>670</v>
      </c>
    </row>
    <row r="685" spans="1:60" x14ac:dyDescent="0.2">
      <c r="A685" s="5"/>
      <c r="B685" s="6"/>
      <c r="C685" s="190" t="s">
        <v>671</v>
      </c>
      <c r="D685" s="8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AG685" t="s">
        <v>672</v>
      </c>
    </row>
    <row r="686" spans="1:60" x14ac:dyDescent="0.2">
      <c r="A686" s="5"/>
      <c r="B686" s="6"/>
      <c r="C686" s="190"/>
      <c r="D686" s="8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60" x14ac:dyDescent="0.2">
      <c r="C687" s="192"/>
      <c r="D687" s="143"/>
      <c r="AG687" t="s">
        <v>673</v>
      </c>
    </row>
    <row r="688" spans="1:60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</sheetData>
  <sheetProtection algorithmName="SHA-512" hashValue="h23MmeFiJcKUkHsu7W+AQNeSjXGLJ1v2AmuhiNaePDCkvcupTQbQPx4oVjmiVuVHnr08hraR2wyO+A6HTnQYnw==" saltValue="FZ4qKXlNjZV3i1V9x+MrSQ==" spinCount="100000" sheet="1"/>
  <mergeCells count="134">
    <mergeCell ref="A1:G1"/>
    <mergeCell ref="C2:G2"/>
    <mergeCell ref="C3:G3"/>
    <mergeCell ref="C4:G4"/>
    <mergeCell ref="A682:B682"/>
    <mergeCell ref="C11:G11"/>
    <mergeCell ref="C17:G17"/>
    <mergeCell ref="C19:G19"/>
    <mergeCell ref="C21:G21"/>
    <mergeCell ref="C23:G23"/>
    <mergeCell ref="C45:G45"/>
    <mergeCell ref="C47:G47"/>
    <mergeCell ref="C49:G49"/>
    <mergeCell ref="C51:G51"/>
    <mergeCell ref="C53:G53"/>
    <mergeCell ref="C55:G55"/>
    <mergeCell ref="C26:G26"/>
    <mergeCell ref="C30:G30"/>
    <mergeCell ref="C39:G39"/>
    <mergeCell ref="C43:G43"/>
    <mergeCell ref="C100:G100"/>
    <mergeCell ref="C94:G94"/>
    <mergeCell ref="C65:G65"/>
    <mergeCell ref="C69:G69"/>
    <mergeCell ref="C72:G72"/>
    <mergeCell ref="C74:G74"/>
    <mergeCell ref="C79:G79"/>
    <mergeCell ref="C83:G83"/>
    <mergeCell ref="C60:G60"/>
    <mergeCell ref="C62:G62"/>
    <mergeCell ref="C130:G130"/>
    <mergeCell ref="C136:G136"/>
    <mergeCell ref="C138:G138"/>
    <mergeCell ref="C143:G143"/>
    <mergeCell ref="C145:G145"/>
    <mergeCell ref="C146:G146"/>
    <mergeCell ref="C106:G106"/>
    <mergeCell ref="C109:G109"/>
    <mergeCell ref="C116:G116"/>
    <mergeCell ref="C124:G124"/>
    <mergeCell ref="C159:G159"/>
    <mergeCell ref="C161:G161"/>
    <mergeCell ref="C162:G162"/>
    <mergeCell ref="C163:G163"/>
    <mergeCell ref="C169:G169"/>
    <mergeCell ref="C177:G177"/>
    <mergeCell ref="C149:G149"/>
    <mergeCell ref="C151:G151"/>
    <mergeCell ref="C152:G152"/>
    <mergeCell ref="C155:G155"/>
    <mergeCell ref="C157:G157"/>
    <mergeCell ref="C158:G158"/>
    <mergeCell ref="C211:G211"/>
    <mergeCell ref="C216:G216"/>
    <mergeCell ref="C223:G223"/>
    <mergeCell ref="C228:G228"/>
    <mergeCell ref="C230:G230"/>
    <mergeCell ref="C233:G233"/>
    <mergeCell ref="C185:G185"/>
    <mergeCell ref="C193:G193"/>
    <mergeCell ref="C195:G195"/>
    <mergeCell ref="C198:G198"/>
    <mergeCell ref="C203:G203"/>
    <mergeCell ref="C205:G205"/>
    <mergeCell ref="C257:G257"/>
    <mergeCell ref="C263:G263"/>
    <mergeCell ref="C265:G265"/>
    <mergeCell ref="C266:G266"/>
    <mergeCell ref="C269:G269"/>
    <mergeCell ref="C272:G272"/>
    <mergeCell ref="C235:G235"/>
    <mergeCell ref="C237:G237"/>
    <mergeCell ref="C238:G238"/>
    <mergeCell ref="C242:G242"/>
    <mergeCell ref="C244:G244"/>
    <mergeCell ref="C249:G249"/>
    <mergeCell ref="C316:G316"/>
    <mergeCell ref="C319:G319"/>
    <mergeCell ref="C373:G373"/>
    <mergeCell ref="C436:G436"/>
    <mergeCell ref="C491:G491"/>
    <mergeCell ref="C542:G542"/>
    <mergeCell ref="C288:G288"/>
    <mergeCell ref="C290:G290"/>
    <mergeCell ref="C293:G293"/>
    <mergeCell ref="C309:G309"/>
    <mergeCell ref="C313:G313"/>
    <mergeCell ref="C315:G315"/>
    <mergeCell ref="C584:G584"/>
    <mergeCell ref="C588:G588"/>
    <mergeCell ref="C592:G592"/>
    <mergeCell ref="C594:G594"/>
    <mergeCell ref="C606:G606"/>
    <mergeCell ref="C608:G608"/>
    <mergeCell ref="C546:G546"/>
    <mergeCell ref="C551:G551"/>
    <mergeCell ref="C555:G555"/>
    <mergeCell ref="C566:G566"/>
    <mergeCell ref="C572:G572"/>
    <mergeCell ref="C582:G582"/>
    <mergeCell ref="C625:G625"/>
    <mergeCell ref="C628:G628"/>
    <mergeCell ref="C630:G630"/>
    <mergeCell ref="C632:G632"/>
    <mergeCell ref="C634:G634"/>
    <mergeCell ref="C636:G636"/>
    <mergeCell ref="C609:G609"/>
    <mergeCell ref="C613:G613"/>
    <mergeCell ref="C616:G616"/>
    <mergeCell ref="C619:G619"/>
    <mergeCell ref="C649:G649"/>
    <mergeCell ref="C651:G651"/>
    <mergeCell ref="C652:G652"/>
    <mergeCell ref="C654:G654"/>
    <mergeCell ref="C655:G655"/>
    <mergeCell ref="C658:G658"/>
    <mergeCell ref="C638:G638"/>
    <mergeCell ref="C640:G640"/>
    <mergeCell ref="C642:G642"/>
    <mergeCell ref="C645:G645"/>
    <mergeCell ref="C646:G646"/>
    <mergeCell ref="C648:G648"/>
    <mergeCell ref="C669:G669"/>
    <mergeCell ref="C671:G671"/>
    <mergeCell ref="C672:G672"/>
    <mergeCell ref="C674:G674"/>
    <mergeCell ref="C675:G675"/>
    <mergeCell ref="C679:G679"/>
    <mergeCell ref="C659:G659"/>
    <mergeCell ref="C661:G661"/>
    <mergeCell ref="C663:G663"/>
    <mergeCell ref="C665:G665"/>
    <mergeCell ref="C666:G666"/>
    <mergeCell ref="C668:G66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Pavel Šafář</cp:lastModifiedBy>
  <cp:lastPrinted>2014-02-28T09:52:57Z</cp:lastPrinted>
  <dcterms:created xsi:type="dcterms:W3CDTF">2009-04-08T07:15:50Z</dcterms:created>
  <dcterms:modified xsi:type="dcterms:W3CDTF">2018-02-12T13:50:28Z</dcterms:modified>
</cp:coreProperties>
</file>