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firstSheet="2" activeTab="2"/>
  </bookViews>
  <sheets>
    <sheet name="Krycí list rozpočtu" sheetId="1" r:id="rId1"/>
    <sheet name="Rekapitulace rozpočtu" sheetId="2" r:id="rId2"/>
    <sheet name="Rozpočet - Chodby" sheetId="3" r:id="rId3"/>
    <sheet name="Sborovna mistrů,flor.,skl." sheetId="4" r:id="rId4"/>
    <sheet name="Schodiště" sheetId="5" r:id="rId5"/>
    <sheet name="Učebny" sheetId="6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<sst xmlns="http://schemas.openxmlformats.org/spreadsheetml/2006/main" count="649" uniqueCount="247">
  <si>
    <t>KRYCÍ LIST ROZPOČTU</t>
  </si>
  <si>
    <t>Název stavby</t>
  </si>
  <si>
    <t>Oprava dlažby a krytiny z PVC</t>
  </si>
  <si>
    <t>JKSO</t>
  </si>
  <si>
    <t>Název objektu</t>
  </si>
  <si>
    <t>EČO</t>
  </si>
  <si>
    <t xml:space="preserve">   </t>
  </si>
  <si>
    <t>Místo</t>
  </si>
  <si>
    <t>SOU Liběchov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</si>
  <si>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</si>
  <si>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</si>
  <si>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</si>
  <si>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</si>
  <si>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</si>
  <si>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</si>
  <si>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</si>
  <si>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</si>
  <si>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</si>
  <si>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</si>
  <si>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         Počet</t>
  </si>
  <si>
    <t xml:space="preserve">                Počet</t>
  </si>
  <si>
    <t xml:space="preserve">        Náklady / 1 m.j.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</si>
  <si>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</si>
  <si>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</si>
  <si>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</si>
  <si>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</si>
  <si>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</si>
  <si>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</si>
  <si>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</si>
  <si>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</si>
  <si>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</si>
  <si>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</si>
  <si>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</si>
  <si>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</si>
  <si>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</si>
  <si>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</si>
  <si>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</si>
  <si>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</si>
  <si>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</si>
  <si>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</si>
  <si>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</si>
  <si>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</si>
  <si>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</si>
  <si>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</si>
  <si>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</si>
  <si>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</si>
  <si>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</si>
  <si>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</si>
  <si>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</si>
  <si>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</si>
  <si>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</si>
  <si>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</si>
  <si>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</si>
  <si>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</si>
  <si>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Doprava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</si>
  <si>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</si>
  <si>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</si>
  <si>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</si>
  <si>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</si>
  <si>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</si>
  <si>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</si>
  <si>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</si>
  <si>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</si>
  <si>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</si>
  <si>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</si>
  <si>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</si>
  <si>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</si>
  <si>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</si>
  <si>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</si>
  <si>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</si>
  <si>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</si>
  <si>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</si>
  <si>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</si>
  <si>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</si>
  <si>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</si>
  <si>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</si>
  <si>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</si>
  <si>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</si>
  <si>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</si>
  <si>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</si>
  <si>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</si>
  <si>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</si>
  <si>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</si>
  <si>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</si>
  <si>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</si>
  <si>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REKAPITULACE ROZPOČTU  </t>
  </si>
  <si>
    <t>Stavba:   Oprava dlažby a krytiny z PVC</t>
  </si>
  <si>
    <t>Objekt:   Chodby přízemí, 1.NP, 2.NP, schodiště</t>
  </si>
  <si>
    <t xml:space="preserve">Objednatel:   </t>
  </si>
  <si>
    <t xml:space="preserve">Zhotovitel:   </t>
  </si>
  <si>
    <t xml:space="preserve">Zpracoval:   </t>
  </si>
  <si>
    <t>Místo:   SOU Liběchov</t>
  </si>
  <si>
    <t xml:space="preserve">Datum:  </t>
  </si>
  <si>
    <t>Kód položky</t>
  </si>
  <si>
    <t>Popis</t>
  </si>
  <si>
    <t>Cena celkem</t>
  </si>
  <si>
    <t xml:space="preserve">Práce a dodávky HSV   </t>
  </si>
  <si>
    <t xml:space="preserve">Úpravy povrchů   </t>
  </si>
  <si>
    <t xml:space="preserve">Ostatní konstrukce a práce-bourání   </t>
  </si>
  <si>
    <t>997</t>
  </si>
  <si>
    <t xml:space="preserve">Přesun sutě   </t>
  </si>
  <si>
    <t>998</t>
  </si>
  <si>
    <t xml:space="preserve">Přesun hmot   </t>
  </si>
  <si>
    <t xml:space="preserve">Práce a dodávky PSV   </t>
  </si>
  <si>
    <t>771</t>
  </si>
  <si>
    <t xml:space="preserve">Podlahy z dlaždic   </t>
  </si>
  <si>
    <t xml:space="preserve">Celkem   </t>
  </si>
  <si>
    <t>ROZPOČET S VÝKAZEM VÝMĚR</t>
  </si>
  <si>
    <t xml:space="preserve">Datum: </t>
  </si>
  <si>
    <t>Č.</t>
  </si>
  <si>
    <t>KCN</t>
  </si>
  <si>
    <t>MJ</t>
  </si>
  <si>
    <t>Množství celkem</t>
  </si>
  <si>
    <t>Cena jednotková</t>
  </si>
  <si>
    <t>014</t>
  </si>
  <si>
    <t>612325413</t>
  </si>
  <si>
    <t xml:space="preserve">Oprava vnitřní vápenocementové hladké omítky stěn   </t>
  </si>
  <si>
    <t>m2</t>
  </si>
  <si>
    <t>771471810</t>
  </si>
  <si>
    <t xml:space="preserve">Demontáž soklíků z dlaždic keramických kladených do malty rovných   </t>
  </si>
  <si>
    <t>m</t>
  </si>
  <si>
    <t>771573810</t>
  </si>
  <si>
    <t xml:space="preserve">Demontáž podlah z dlaždic keramických lepených   </t>
  </si>
  <si>
    <t>003</t>
  </si>
  <si>
    <t>941111111</t>
  </si>
  <si>
    <t xml:space="preserve">Montáž lešení řadového trubkového lehkého s podlahami zatížení do 200 kg/m2 š do 0,9 m v do 10 m   </t>
  </si>
  <si>
    <t>941111211</t>
  </si>
  <si>
    <t xml:space="preserve">Příplatek k lešení řadovému trubkovému lehkému s podlahami š 0,9 m v 10 m za první a ZKD den použití   </t>
  </si>
  <si>
    <t>941111811</t>
  </si>
  <si>
    <t xml:space="preserve">Demontáž lešení řadového trubkového lehkého s podlahami zatížení do 200 kg/m2 š do 0,9 m v do 10 m   </t>
  </si>
  <si>
    <t>013</t>
  </si>
  <si>
    <t>997013311</t>
  </si>
  <si>
    <t xml:space="preserve">Montáž a demontáž shozu suti v do 10 m   </t>
  </si>
  <si>
    <t>997013321</t>
  </si>
  <si>
    <t xml:space="preserve">Příplatek k shozu suti v do 10 m za první a ZKD den použití   </t>
  </si>
  <si>
    <t>946</t>
  </si>
  <si>
    <t>460600041</t>
  </si>
  <si>
    <t xml:space="preserve">Svislá doprava suti a vybouraných hmot za první podlaží   </t>
  </si>
  <si>
    <t>t</t>
  </si>
  <si>
    <t>460600051</t>
  </si>
  <si>
    <t xml:space="preserve">Příplatek ke svislé dopravě suti a vybouraných hmot za každé další podlaží   </t>
  </si>
  <si>
    <t>997013217</t>
  </si>
  <si>
    <t xml:space="preserve">Vnitrostaveništní doprava suti a vybouraných hmot pro budovy v do 24 m ručně   </t>
  </si>
  <si>
    <t>221</t>
  </si>
  <si>
    <t>997221611</t>
  </si>
  <si>
    <t xml:space="preserve">Nakládání suti na dopravní prostředky pro vodorovnou dopravu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</si>
  <si>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</si>
  <si>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</si>
  <si>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</si>
  <si>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</si>
  <si>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997013801</t>
  </si>
  <si>
    <t xml:space="preserve">Poplatek za uložení stavebního odpadu na skládce (skládkovné)   </t>
  </si>
  <si>
    <t>011</t>
  </si>
  <si>
    <t>998011003</t>
  </si>
  <si>
    <t xml:space="preserve">Přesun hmot pro budovy zděné v do 24 m   </t>
  </si>
  <si>
    <t>633811110</t>
  </si>
  <si>
    <t xml:space="preserve">Broušení nerovností betonových podlah do 4 mm   </t>
  </si>
  <si>
    <t>771591111</t>
  </si>
  <si>
    <t xml:space="preserve">Podlahy penetrace podkladu   </t>
  </si>
  <si>
    <t>771990111</t>
  </si>
  <si>
    <t xml:space="preserve">Vyrovnání podkladu samonivelační stěrkou tl 4 mm pevnosti 15 Mpa   </t>
  </si>
  <si>
    <t>771574113</t>
  </si>
  <si>
    <t xml:space="preserve">Montáž podlah keramických režných hladkých lepených flexibilním lepidlem do 12 ks/m2   </t>
  </si>
  <si>
    <t>597</t>
  </si>
  <si>
    <t>597614330</t>
  </si>
  <si>
    <t>585</t>
  </si>
  <si>
    <t>585821610</t>
  </si>
  <si>
    <t>kg</t>
  </si>
  <si>
    <t>771474112</t>
  </si>
  <si>
    <t xml:space="preserve">Montáž soklíků z dlaždic keramických rovných flexibilní lepidlo v do 90 mm   </t>
  </si>
  <si>
    <t>597613120</t>
  </si>
  <si>
    <t>kus</t>
  </si>
  <si>
    <t>771591115</t>
  </si>
  <si>
    <t xml:space="preserve">Podlahy spárování silikonem   </t>
  </si>
  <si>
    <t>771579196</t>
  </si>
  <si>
    <t xml:space="preserve">Příplatek k montáž podlah keramických za spárování tmelem   </t>
  </si>
  <si>
    <t>998771202</t>
  </si>
  <si>
    <t xml:space="preserve">Přesun hmot procentní pro podlahy z dlaždic v objektech v do 12 m   </t>
  </si>
  <si>
    <t>Objekt:   Sborovna mistů, učebna floristiky, skládek</t>
  </si>
  <si>
    <t>776</t>
  </si>
  <si>
    <t>776401800</t>
  </si>
  <si>
    <t xml:space="preserve">Odstranění soklíků a lišt plastových   </t>
  </si>
  <si>
    <t>776511810</t>
  </si>
  <si>
    <t xml:space="preserve">Demontáž lepených povlakových podlah bez podložky ručně   </t>
  </si>
  <si>
    <t>762</t>
  </si>
  <si>
    <t>762511264</t>
  </si>
  <si>
    <t xml:space="preserve">Demontáž podlahové kce podkladové z desek OSB tl 18 mm šroubovaných   </t>
  </si>
  <si>
    <t>997013831</t>
  </si>
  <si>
    <t xml:space="preserve">Poplatek za uložení stavebního směsného odpadu na skládce (skládkovné)   </t>
  </si>
  <si>
    <t xml:space="preserve">Podlahy povlakové   </t>
  </si>
  <si>
    <t>633811111</t>
  </si>
  <si>
    <t xml:space="preserve">Broušení nerovností betonových podlah do 2 mm -   </t>
  </si>
  <si>
    <t>776590100</t>
  </si>
  <si>
    <t xml:space="preserve">Úprava podkladu nášlapných ploch vysátím   </t>
  </si>
  <si>
    <t>776590150</t>
  </si>
  <si>
    <t xml:space="preserve">Úprava podkladu nášlapných ploch penetrací   </t>
  </si>
  <si>
    <t>590</t>
  </si>
  <si>
    <t>590340130</t>
  </si>
  <si>
    <t>litr</t>
  </si>
  <si>
    <t>776990124</t>
  </si>
  <si>
    <t xml:space="preserve">Vyrovnání podkladu samonivelační stěrkou tl 5 mm   </t>
  </si>
  <si>
    <t>585815340</t>
  </si>
  <si>
    <t>762511274</t>
  </si>
  <si>
    <t xml:space="preserve">Podlahové kce podkladové z desek OSB tl 18 mm broušených na pero a drážku šroubovaných   </t>
  </si>
  <si>
    <t>776521100</t>
  </si>
  <si>
    <t xml:space="preserve">Lepení pásů povlakových podlah plastových   </t>
  </si>
  <si>
    <t>284</t>
  </si>
  <si>
    <t>284121040</t>
  </si>
  <si>
    <t>776421100</t>
  </si>
  <si>
    <t xml:space="preserve">Lepení obvodových soklíků nebo lišt z měkčených plastů   </t>
  </si>
  <si>
    <t>284110052</t>
  </si>
  <si>
    <t xml:space="preserve">podlahová lemovka z PVC 5,3 cm x 25 m   </t>
  </si>
  <si>
    <t>776491112</t>
  </si>
  <si>
    <t xml:space="preserve">Montáž plastové lišty přechodové   </t>
  </si>
  <si>
    <t>284110100</t>
  </si>
  <si>
    <t xml:space="preserve">lišta přechodová 2 m   </t>
  </si>
  <si>
    <t>998776202</t>
  </si>
  <si>
    <t xml:space="preserve">Přesun hmot procentní pro podlahy povlakové v objektech v do 12 m   </t>
  </si>
  <si>
    <t>Objekt:   Schodiště</t>
  </si>
  <si>
    <t>776200810</t>
  </si>
  <si>
    <t xml:space="preserve">Odstranění lepených podlahovin ze schodišťových stupňů   </t>
  </si>
  <si>
    <t>776200830</t>
  </si>
  <si>
    <t xml:space="preserve">Odstranění lepených podlahovin z hran schodišťových stupňů   </t>
  </si>
  <si>
    <t>776991852</t>
  </si>
  <si>
    <t xml:space="preserve">Odstranění lepidla ručně z podlah - 50%   </t>
  </si>
  <si>
    <t>776220120</t>
  </si>
  <si>
    <t xml:space="preserve">Lepení podlahovin plastových na schodišťové stupně   </t>
  </si>
  <si>
    <t>776290010</t>
  </si>
  <si>
    <t xml:space="preserve">Montáž plastové hrany na schodišťových stupních vč. svárů   </t>
  </si>
  <si>
    <t>283</t>
  </si>
  <si>
    <t>283421690</t>
  </si>
  <si>
    <t xml:space="preserve">hrana schodová plastová 82 x 45 mm   </t>
  </si>
  <si>
    <t>Objekt:   Učebny č. 31, č. 32, č. 53</t>
  </si>
  <si>
    <t xml:space="preserve">Podlahy povlakové  </t>
  </si>
  <si>
    <t>Objekt:  SOU Liběchov</t>
  </si>
  <si>
    <t>Stavba:   Oprava podlah v budově školy</t>
  </si>
  <si>
    <t xml:space="preserve">                Rozpočtové náklady v CZK</t>
  </si>
  <si>
    <t xml:space="preserve">    Náklady /1m.j.</t>
  </si>
  <si>
    <t>Náklady /1m.j.</t>
  </si>
  <si>
    <t xml:space="preserve">dlaždice keramické např. jako TAURUS 29,8 x 29,8 x 0,9 cm, prořez   </t>
  </si>
  <si>
    <t xml:space="preserve">sokl např. jako Taurus 30 x 8 x 0,8 cm   </t>
  </si>
  <si>
    <t xml:space="preserve">krytina podlahová PVC např. jako Tarket Supreme Plus 5624040 š. 4 m, prořez   </t>
  </si>
  <si>
    <t>penetrace pod celoplošnou stěrku</t>
  </si>
  <si>
    <t>stěrka kalciumsulfátová</t>
  </si>
  <si>
    <t>penetrace pod celoplošnou stěrku kbelík</t>
  </si>
  <si>
    <t xml:space="preserve">stěrka kalciumsulfátová </t>
  </si>
  <si>
    <t>lepidlo cementové na keramické obklady šedý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</si>
</sst>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CE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i/>
      <sz val="8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1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8" fillId="0" borderId="8" xfId="0" applyFont="1" applyBorder="1" applyAlignment="1" applyProtection="1">
      <alignment horizontal="left" vertical="center"/>
      <protection/>
    </xf>
    <xf numFmtId="0" fontId="8" fillId="0" borderId="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166" fontId="9" fillId="0" borderId="13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167" fontId="6" fillId="0" borderId="12" xfId="0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166" fontId="9" fillId="0" borderId="3" xfId="0" applyNumberFormat="1" applyFont="1" applyBorder="1" applyAlignment="1" applyProtection="1">
      <alignment horizontal="right" vertical="center"/>
      <protection/>
    </xf>
    <xf numFmtId="165" fontId="1" fillId="0" borderId="3" xfId="0" applyNumberFormat="1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166" fontId="9" fillId="0" borderId="24" xfId="0" applyNumberFormat="1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166" fontId="9" fillId="0" borderId="26" xfId="0" applyNumberFormat="1" applyFont="1" applyBorder="1" applyAlignment="1" applyProtection="1">
      <alignment horizontal="right" vertical="center"/>
      <protection/>
    </xf>
    <xf numFmtId="164" fontId="9" fillId="0" borderId="2" xfId="0" applyNumberFormat="1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left" vertical="top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top"/>
      <protection/>
    </xf>
    <xf numFmtId="0" fontId="12" fillId="0" borderId="6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166" fontId="12" fillId="0" borderId="5" xfId="0" applyNumberFormat="1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left" vertical="top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16" fillId="2" borderId="3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6" fontId="17" fillId="0" borderId="0" xfId="0" applyNumberFormat="1" applyFont="1" applyAlignment="1" applyProtection="1">
      <alignment horizontal="right"/>
      <protection locked="0"/>
    </xf>
    <xf numFmtId="166" fontId="18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left" wrapText="1"/>
      <protection locked="0"/>
    </xf>
    <xf numFmtId="166" fontId="19" fillId="0" borderId="0" xfId="0" applyNumberFormat="1" applyFont="1" applyAlignment="1" applyProtection="1">
      <alignment horizontal="right"/>
      <protection locked="0"/>
    </xf>
    <xf numFmtId="165" fontId="6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 vertical="top" wrapText="1"/>
      <protection/>
    </xf>
    <xf numFmtId="169" fontId="6" fillId="0" borderId="0" xfId="0" applyNumberFormat="1" applyFont="1" applyAlignment="1" applyProtection="1">
      <alignment horizontal="right" vertical="top"/>
      <protection/>
    </xf>
    <xf numFmtId="166" fontId="2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169" fontId="15" fillId="0" borderId="0" xfId="0" applyNumberFormat="1" applyFont="1" applyAlignment="1" applyProtection="1">
      <alignment horizontal="right" vertical="top"/>
      <protection/>
    </xf>
    <xf numFmtId="166" fontId="15" fillId="0" borderId="0" xfId="0" applyNumberFormat="1" applyFont="1" applyAlignment="1" applyProtection="1">
      <alignment horizontal="right" vertical="top"/>
      <protection/>
    </xf>
    <xf numFmtId="166" fontId="6" fillId="0" borderId="30" xfId="0" applyNumberFormat="1" applyFont="1" applyBorder="1" applyAlignment="1" applyProtection="1">
      <alignment horizontal="right"/>
      <protection locked="0"/>
    </xf>
    <xf numFmtId="166" fontId="20" fillId="0" borderId="30" xfId="0" applyNumberFormat="1" applyFont="1" applyBorder="1" applyAlignment="1" applyProtection="1">
      <alignment horizontal="right"/>
      <protection locked="0"/>
    </xf>
    <xf numFmtId="165" fontId="19" fillId="0" borderId="0" xfId="0" applyNumberFormat="1" applyFont="1" applyAlignment="1" applyProtection="1">
      <alignment horizontal="right"/>
      <protection locked="0"/>
    </xf>
    <xf numFmtId="169" fontId="19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9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top"/>
      <protection/>
    </xf>
    <xf numFmtId="165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 wrapText="1"/>
      <protection/>
    </xf>
    <xf numFmtId="169" fontId="17" fillId="0" borderId="0" xfId="0" applyNumberFormat="1" applyFont="1" applyAlignment="1" applyProtection="1">
      <alignment horizontal="right"/>
      <protection/>
    </xf>
    <xf numFmtId="165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 wrapText="1"/>
      <protection/>
    </xf>
    <xf numFmtId="169" fontId="18" fillId="0" borderId="0" xfId="0" applyNumberFormat="1" applyFont="1" applyAlignment="1" applyProtection="1">
      <alignment horizontal="right"/>
      <protection/>
    </xf>
    <xf numFmtId="165" fontId="6" fillId="0" borderId="30" xfId="0" applyNumberFormat="1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 horizontal="left" wrapText="1"/>
      <protection/>
    </xf>
    <xf numFmtId="169" fontId="6" fillId="0" borderId="30" xfId="0" applyNumberFormat="1" applyFont="1" applyBorder="1" applyAlignment="1" applyProtection="1">
      <alignment horizontal="right"/>
      <protection/>
    </xf>
    <xf numFmtId="165" fontId="20" fillId="0" borderId="30" xfId="0" applyNumberFormat="1" applyFont="1" applyBorder="1" applyAlignment="1" applyProtection="1">
      <alignment horizontal="right"/>
      <protection/>
    </xf>
    <xf numFmtId="0" fontId="20" fillId="0" borderId="30" xfId="0" applyFont="1" applyBorder="1" applyAlignment="1" applyProtection="1">
      <alignment horizontal="left" wrapText="1"/>
      <protection/>
    </xf>
    <xf numFmtId="169" fontId="20" fillId="0" borderId="30" xfId="0" applyNumberFormat="1" applyFont="1" applyBorder="1" applyAlignment="1" applyProtection="1">
      <alignment horizontal="right"/>
      <protection/>
    </xf>
    <xf numFmtId="166" fontId="17" fillId="0" borderId="0" xfId="0" applyNumberFormat="1" applyFont="1" applyAlignment="1" applyProtection="1">
      <alignment horizontal="right"/>
      <protection/>
    </xf>
    <xf numFmtId="166" fontId="18" fillId="0" borderId="0" xfId="0" applyNumberFormat="1" applyFont="1" applyAlignment="1" applyProtection="1">
      <alignment horizontal="right"/>
      <protection/>
    </xf>
    <xf numFmtId="166" fontId="6" fillId="0" borderId="30" xfId="0" applyNumberFormat="1" applyFont="1" applyBorder="1" applyAlignment="1" applyProtection="1">
      <alignment horizontal="right"/>
      <protection/>
    </xf>
    <xf numFmtId="166" fontId="19" fillId="0" borderId="0" xfId="0" applyNumberFormat="1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29" xfId="0" applyFont="1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left" vertical="center"/>
      <protection/>
    </xf>
    <xf numFmtId="2" fontId="6" fillId="0" borderId="31" xfId="0" applyNumberFormat="1" applyFont="1" applyBorder="1" applyAlignment="1" applyProtection="1">
      <alignment horizontal="center" vertical="center"/>
      <protection/>
    </xf>
    <xf numFmtId="168" fontId="6" fillId="0" borderId="31" xfId="0" applyNumberFormat="1" applyFont="1" applyBorder="1" applyAlignment="1" applyProtection="1">
      <alignment horizontal="right" vertical="center"/>
      <protection/>
    </xf>
    <xf numFmtId="166" fontId="6" fillId="0" borderId="31" xfId="0" applyNumberFormat="1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2" fontId="6" fillId="0" borderId="28" xfId="0" applyNumberFormat="1" applyFont="1" applyBorder="1" applyAlignment="1" applyProtection="1">
      <alignment horizontal="center" vertical="center"/>
      <protection/>
    </xf>
    <xf numFmtId="168" fontId="6" fillId="0" borderId="28" xfId="0" applyNumberFormat="1" applyFont="1" applyBorder="1" applyAlignment="1" applyProtection="1">
      <alignment horizontal="right" vertical="center"/>
      <protection/>
    </xf>
    <xf numFmtId="166" fontId="6" fillId="0" borderId="28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top"/>
      <protection/>
    </xf>
    <xf numFmtId="0" fontId="12" fillId="0" borderId="22" xfId="0" applyFont="1" applyBorder="1" applyAlignment="1" applyProtection="1">
      <alignment horizontal="left" vertical="center"/>
      <protection/>
    </xf>
    <xf numFmtId="2" fontId="6" fillId="0" borderId="22" xfId="0" applyNumberFormat="1" applyFont="1" applyBorder="1" applyAlignment="1" applyProtection="1">
      <alignment horizontal="right" vertical="center"/>
      <protection/>
    </xf>
    <xf numFmtId="168" fontId="6" fillId="0" borderId="22" xfId="0" applyNumberFormat="1" applyFont="1" applyBorder="1" applyAlignment="1" applyProtection="1">
      <alignment horizontal="right" vertical="center"/>
      <protection/>
    </xf>
    <xf numFmtId="2" fontId="6" fillId="0" borderId="22" xfId="0" applyNumberFormat="1" applyFont="1" applyBorder="1" applyAlignment="1" applyProtection="1">
      <alignment horizontal="left" vertical="center"/>
      <protection/>
    </xf>
    <xf numFmtId="166" fontId="12" fillId="0" borderId="22" xfId="0" applyNumberFormat="1" applyFont="1" applyBorder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left" vertical="top"/>
      <protection/>
    </xf>
    <xf numFmtId="168" fontId="4" fillId="0" borderId="5" xfId="0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left"/>
      <protection/>
    </xf>
    <xf numFmtId="166" fontId="1" fillId="0" borderId="16" xfId="0" applyNumberFormat="1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left" vertical="top"/>
      <protection/>
    </xf>
    <xf numFmtId="0" fontId="0" fillId="0" borderId="34" xfId="0" applyFont="1" applyBorder="1" applyAlignment="1" applyProtection="1">
      <alignment horizontal="left" vertical="top"/>
      <protection/>
    </xf>
    <xf numFmtId="0" fontId="4" fillId="0" borderId="35" xfId="0" applyFont="1" applyBorder="1" applyAlignment="1" applyProtection="1">
      <alignment horizontal="left" vertical="top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 vertical="top"/>
      <protection/>
    </xf>
    <xf numFmtId="166" fontId="1" fillId="0" borderId="24" xfId="0" applyNumberFormat="1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wrapText="1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165" fontId="9" fillId="0" borderId="21" xfId="0" applyNumberFormat="1" applyFont="1" applyBorder="1" applyAlignment="1" applyProtection="1">
      <alignment horizontal="center" vertical="center"/>
      <protection/>
    </xf>
    <xf numFmtId="165" fontId="9" fillId="0" borderId="22" xfId="0" applyNumberFormat="1" applyFont="1" applyBorder="1" applyAlignment="1" applyProtection="1">
      <alignment horizontal="center" vertical="center"/>
      <protection/>
    </xf>
    <xf numFmtId="165" fontId="9" fillId="0" borderId="23" xfId="0" applyNumberFormat="1" applyFont="1" applyBorder="1" applyAlignment="1" applyProtection="1">
      <alignment horizontal="center" vertical="center"/>
      <protection/>
    </xf>
    <xf numFmtId="166" fontId="9" fillId="0" borderId="21" xfId="0" applyNumberFormat="1" applyFont="1" applyBorder="1" applyAlignment="1" applyProtection="1">
      <alignment horizontal="center" vertical="center"/>
      <protection/>
    </xf>
    <xf numFmtId="166" fontId="9" fillId="0" borderId="23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166" fontId="9" fillId="0" borderId="22" xfId="0" applyNumberFormat="1" applyFont="1" applyBorder="1" applyAlignment="1" applyProtection="1">
      <alignment horizontal="center" vertical="center"/>
      <protection/>
    </xf>
    <xf numFmtId="166" fontId="9" fillId="0" borderId="3" xfId="0" applyNumberFormat="1" applyFont="1" applyBorder="1" applyAlignment="1" applyProtection="1">
      <alignment horizontal="center" vertical="center"/>
      <protection/>
    </xf>
    <xf numFmtId="166" fontId="9" fillId="0" borderId="19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1" fillId="0" borderId="47" xfId="0" applyNumberFormat="1" applyFont="1" applyBorder="1" applyAlignment="1" applyProtection="1">
      <alignment horizontal="center" vertical="center"/>
      <protection/>
    </xf>
    <xf numFmtId="165" fontId="9" fillId="0" borderId="48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41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166" fontId="6" fillId="0" borderId="28" xfId="0" applyNumberFormat="1" applyFont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66" fontId="6" fillId="0" borderId="31" xfId="0" applyNumberFormat="1" applyFont="1" applyBorder="1" applyAlignment="1" applyProtection="1">
      <alignment horizontal="right" vertical="center"/>
      <protection/>
    </xf>
    <xf numFmtId="166" fontId="9" fillId="0" borderId="10" xfId="0" applyNumberFormat="1" applyFont="1" applyBorder="1" applyAlignment="1" applyProtection="1">
      <alignment horizontal="center" vertical="center"/>
      <protection/>
    </xf>
    <xf numFmtId="166" fontId="9" fillId="0" borderId="50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51" xfId="0" applyNumberFormat="1" applyFont="1" applyBorder="1" applyAlignment="1" applyProtection="1">
      <alignment horizontal="center" vertical="center"/>
      <protection/>
    </xf>
    <xf numFmtId="166" fontId="9" fillId="0" borderId="24" xfId="0" applyNumberFormat="1" applyFont="1" applyBorder="1" applyAlignment="1" applyProtection="1">
      <alignment horizontal="center" vertical="center"/>
      <protection/>
    </xf>
    <xf numFmtId="166" fontId="9" fillId="0" borderId="25" xfId="0" applyNumberFormat="1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 topLeftCell="A7">
      <selection activeCell="M24" sqref="M24:P24"/>
    </sheetView>
  </sheetViews>
  <sheetFormatPr defaultColWidth="9.140625" defaultRowHeight="15"/>
  <cols>
    <col min="1" max="1" width="2.8515625" style="0" customWidth="1"/>
    <col min="2" max="2" width="3.57421875" style="0" customWidth="1"/>
    <col min="3" max="3" width="0.85546875" style="0" hidden="1" customWidth="1"/>
    <col min="4" max="4" width="6.421875" style="0" customWidth="1"/>
    <col min="5" max="5" width="8.7109375" style="0" customWidth="1"/>
    <col min="6" max="7" width="3.140625" style="0" customWidth="1"/>
    <col min="8" max="8" width="6.00390625" style="0" customWidth="1"/>
    <col min="9" max="9" width="5.57421875" style="0" customWidth="1"/>
    <col min="10" max="10" width="6.7109375" style="0" customWidth="1"/>
    <col min="11" max="11" width="3.421875" style="0" customWidth="1"/>
    <col min="12" max="12" width="3.140625" style="0" customWidth="1"/>
    <col min="13" max="13" width="2.421875" style="0" customWidth="1"/>
    <col min="14" max="14" width="4.7109375" style="0" customWidth="1"/>
    <col min="15" max="15" width="4.8515625" style="0" customWidth="1"/>
    <col min="16" max="16" width="1.57421875" style="0" customWidth="1"/>
    <col min="17" max="17" width="8.140625" style="0" customWidth="1"/>
    <col min="18" max="18" width="11.57421875" style="0" customWidth="1"/>
  </cols>
  <sheetData>
    <row r="1" spans="1:18" ht="1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88"/>
    </row>
    <row r="2" spans="1:18" ht="23.25">
      <c r="A2" s="128"/>
      <c r="B2" s="129"/>
      <c r="C2" s="129"/>
      <c r="D2" s="129"/>
      <c r="E2" s="129"/>
      <c r="F2" s="129"/>
      <c r="G2" s="130" t="s">
        <v>0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89"/>
    </row>
    <row r="3" spans="1:18" ht="6.75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90"/>
    </row>
    <row r="4" spans="1:18" ht="15.75" thickBot="1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15">
      <c r="A5" s="135"/>
      <c r="B5" s="136" t="s">
        <v>1</v>
      </c>
      <c r="C5" s="136"/>
      <c r="D5" s="136"/>
      <c r="E5" s="191" t="s">
        <v>2</v>
      </c>
      <c r="F5" s="192"/>
      <c r="G5" s="192"/>
      <c r="H5" s="192"/>
      <c r="I5" s="192"/>
      <c r="J5" s="192"/>
      <c r="K5" s="192"/>
      <c r="L5" s="193"/>
      <c r="M5" s="136"/>
      <c r="N5" s="136"/>
      <c r="O5" s="194" t="s">
        <v>3</v>
      </c>
      <c r="P5" s="194"/>
      <c r="Q5" s="137"/>
      <c r="R5" s="138"/>
    </row>
    <row r="6" spans="1:18" ht="15">
      <c r="A6" s="135"/>
      <c r="B6" s="136" t="s">
        <v>4</v>
      </c>
      <c r="C6" s="136"/>
      <c r="D6" s="136"/>
      <c r="E6" s="195" t="s">
        <v>8</v>
      </c>
      <c r="F6" s="196"/>
      <c r="G6" s="196"/>
      <c r="H6" s="196"/>
      <c r="I6" s="196"/>
      <c r="J6" s="196"/>
      <c r="K6" s="196"/>
      <c r="L6" s="197"/>
      <c r="M6" s="136"/>
      <c r="N6" s="136"/>
      <c r="O6" s="194" t="s">
        <v>5</v>
      </c>
      <c r="P6" s="194"/>
      <c r="Q6" s="139"/>
      <c r="R6" s="140"/>
    </row>
    <row r="7" spans="1:18" ht="16.5" customHeight="1" thickBot="1">
      <c r="A7" s="135"/>
      <c r="B7" s="136"/>
      <c r="C7" s="136"/>
      <c r="D7" s="136"/>
      <c r="E7" s="198" t="s">
        <v>6</v>
      </c>
      <c r="F7" s="199"/>
      <c r="G7" s="199"/>
      <c r="H7" s="199"/>
      <c r="I7" s="199"/>
      <c r="J7" s="199"/>
      <c r="K7" s="199"/>
      <c r="L7" s="200"/>
      <c r="M7" s="136"/>
      <c r="N7" s="136"/>
      <c r="O7" s="194" t="s">
        <v>7</v>
      </c>
      <c r="P7" s="194"/>
      <c r="Q7" s="141" t="s">
        <v>8</v>
      </c>
      <c r="R7" s="142"/>
    </row>
    <row r="8" spans="1:18" ht="12.75" customHeight="1" thickBot="1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94" t="s">
        <v>9</v>
      </c>
      <c r="P8" s="194"/>
      <c r="Q8" s="136" t="s">
        <v>10</v>
      </c>
      <c r="R8" s="136"/>
    </row>
    <row r="9" spans="1:18" ht="15.75" thickBot="1">
      <c r="A9" s="135"/>
      <c r="B9" s="136" t="s">
        <v>11</v>
      </c>
      <c r="C9" s="136"/>
      <c r="D9" s="136"/>
      <c r="E9" s="201"/>
      <c r="F9" s="202"/>
      <c r="G9" s="202"/>
      <c r="H9" s="202"/>
      <c r="I9" s="202"/>
      <c r="J9" s="202"/>
      <c r="K9" s="202"/>
      <c r="L9" s="203"/>
      <c r="M9" s="136"/>
      <c r="N9" s="136"/>
      <c r="O9" s="186"/>
      <c r="P9" s="187"/>
      <c r="Q9" s="143"/>
      <c r="R9" s="144"/>
    </row>
    <row r="10" spans="1:18" ht="15.75" thickBot="1">
      <c r="A10" s="135"/>
      <c r="B10" s="136" t="s">
        <v>12</v>
      </c>
      <c r="C10" s="136"/>
      <c r="D10" s="136"/>
      <c r="E10" s="183" t="s">
        <v>6</v>
      </c>
      <c r="F10" s="184"/>
      <c r="G10" s="184"/>
      <c r="H10" s="184"/>
      <c r="I10" s="184"/>
      <c r="J10" s="184"/>
      <c r="K10" s="184"/>
      <c r="L10" s="185"/>
      <c r="M10" s="136"/>
      <c r="N10" s="136"/>
      <c r="O10" s="186"/>
      <c r="P10" s="187"/>
      <c r="Q10" s="143"/>
      <c r="R10" s="144"/>
    </row>
    <row r="11" spans="1:18" ht="15.75" thickBot="1">
      <c r="A11" s="135"/>
      <c r="B11" s="136" t="s">
        <v>13</v>
      </c>
      <c r="C11" s="136"/>
      <c r="D11" s="136"/>
      <c r="E11" s="183" t="s">
        <v>6</v>
      </c>
      <c r="F11" s="184"/>
      <c r="G11" s="184"/>
      <c r="H11" s="184"/>
      <c r="I11" s="184"/>
      <c r="J11" s="184"/>
      <c r="K11" s="184"/>
      <c r="L11" s="185"/>
      <c r="M11" s="136"/>
      <c r="N11" s="136"/>
      <c r="O11" s="186"/>
      <c r="P11" s="187"/>
      <c r="Q11" s="143"/>
      <c r="R11" s="144"/>
    </row>
    <row r="12" spans="1:18" ht="15.75" thickBot="1">
      <c r="A12" s="135"/>
      <c r="B12" s="136" t="s">
        <v>14</v>
      </c>
      <c r="C12" s="136"/>
      <c r="D12" s="136"/>
      <c r="E12" s="205"/>
      <c r="F12" s="206"/>
      <c r="G12" s="206"/>
      <c r="H12" s="206"/>
      <c r="I12" s="206"/>
      <c r="J12" s="206"/>
      <c r="K12" s="206"/>
      <c r="L12" s="207"/>
      <c r="M12" s="136"/>
      <c r="N12" s="136"/>
      <c r="O12" s="208"/>
      <c r="P12" s="209"/>
      <c r="Q12" s="208"/>
      <c r="R12" s="209"/>
    </row>
    <row r="13" spans="1:18" ht="9.75" customHeight="1">
      <c r="A13" s="145"/>
      <c r="B13" s="146"/>
      <c r="C13" s="146"/>
      <c r="D13" s="146"/>
      <c r="E13" s="147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147"/>
      <c r="Q13" s="147"/>
      <c r="R13" s="146"/>
    </row>
    <row r="14" spans="1:18" ht="15.75" thickBot="1">
      <c r="A14" s="135"/>
      <c r="B14" s="136"/>
      <c r="C14" s="136"/>
      <c r="D14" s="136"/>
      <c r="E14" s="148" t="s">
        <v>15</v>
      </c>
      <c r="F14" s="136"/>
      <c r="G14" s="136"/>
      <c r="H14" s="136"/>
      <c r="I14" s="136"/>
      <c r="J14" s="136"/>
      <c r="K14" s="136"/>
      <c r="L14" s="136"/>
      <c r="M14" s="136"/>
      <c r="N14" s="136"/>
      <c r="O14" s="210" t="s">
        <v>16</v>
      </c>
      <c r="P14" s="210"/>
      <c r="Q14" s="148"/>
      <c r="R14" s="149"/>
    </row>
    <row r="15" spans="1:18" ht="15.75" thickBot="1">
      <c r="A15" s="135"/>
      <c r="B15" s="136"/>
      <c r="C15" s="136"/>
      <c r="D15" s="136"/>
      <c r="E15" s="150"/>
      <c r="F15" s="136"/>
      <c r="G15" s="148"/>
      <c r="H15" s="136"/>
      <c r="I15" s="148"/>
      <c r="J15" s="136"/>
      <c r="K15" s="136"/>
      <c r="L15" s="136"/>
      <c r="M15" s="136"/>
      <c r="N15" s="136"/>
      <c r="O15" s="186"/>
      <c r="P15" s="187"/>
      <c r="Q15" s="148"/>
      <c r="R15" s="151"/>
    </row>
    <row r="16" spans="1:18" ht="6.75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36"/>
      <c r="P16" s="153"/>
      <c r="Q16" s="153"/>
      <c r="R16" s="153"/>
    </row>
    <row r="17" spans="1:18" ht="15">
      <c r="A17" s="5"/>
      <c r="B17" s="159" t="s">
        <v>17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</row>
    <row r="18" spans="1:18" ht="15">
      <c r="A18" s="6" t="s">
        <v>18</v>
      </c>
      <c r="B18" s="155"/>
      <c r="C18" s="155"/>
      <c r="D18" s="156"/>
      <c r="E18" s="157" t="s">
        <v>237</v>
      </c>
      <c r="F18" s="8"/>
      <c r="G18" s="9" t="s">
        <v>19</v>
      </c>
      <c r="H18" s="7"/>
      <c r="I18" s="8"/>
      <c r="J18" s="218" t="s">
        <v>238</v>
      </c>
      <c r="K18" s="219"/>
      <c r="L18" s="9" t="s">
        <v>20</v>
      </c>
      <c r="M18" s="7"/>
      <c r="N18" s="7"/>
      <c r="O18" s="7"/>
      <c r="P18" s="8"/>
      <c r="Q18" s="220" t="s">
        <v>21</v>
      </c>
      <c r="R18" s="221"/>
    </row>
    <row r="19" spans="1:18" ht="15">
      <c r="A19" s="182">
        <v>0</v>
      </c>
      <c r="B19" s="172"/>
      <c r="C19" s="172"/>
      <c r="D19" s="173"/>
      <c r="E19" s="174">
        <v>0</v>
      </c>
      <c r="F19" s="175"/>
      <c r="G19" s="171">
        <v>0</v>
      </c>
      <c r="H19" s="172"/>
      <c r="I19" s="173"/>
      <c r="J19" s="174">
        <v>0</v>
      </c>
      <c r="K19" s="175"/>
      <c r="L19" s="171">
        <v>0</v>
      </c>
      <c r="M19" s="172"/>
      <c r="N19" s="172"/>
      <c r="O19" s="172"/>
      <c r="P19" s="173"/>
      <c r="Q19" s="174">
        <v>0</v>
      </c>
      <c r="R19" s="177"/>
    </row>
    <row r="20" spans="1:18" ht="15">
      <c r="A20" s="160" t="s">
        <v>236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ht="15.75">
      <c r="A21" s="10" t="s">
        <v>22</v>
      </c>
      <c r="B21" s="11"/>
      <c r="C21" s="12" t="s">
        <v>23</v>
      </c>
      <c r="D21" s="13"/>
      <c r="E21" s="13"/>
      <c r="F21" s="14"/>
      <c r="G21" s="10" t="s">
        <v>24</v>
      </c>
      <c r="H21" s="162" t="s">
        <v>25</v>
      </c>
      <c r="I21" s="162"/>
      <c r="J21" s="162"/>
      <c r="K21" s="163"/>
      <c r="L21" s="10" t="s">
        <v>26</v>
      </c>
      <c r="M21" s="15"/>
      <c r="N21" s="12" t="s">
        <v>27</v>
      </c>
      <c r="O21" s="16"/>
      <c r="P21" s="13"/>
      <c r="Q21" s="13"/>
      <c r="R21" s="13"/>
    </row>
    <row r="22" spans="1:18" ht="15">
      <c r="A22" s="17" t="s">
        <v>28</v>
      </c>
      <c r="B22" s="18" t="s">
        <v>29</v>
      </c>
      <c r="C22" s="19"/>
      <c r="D22" s="20" t="s">
        <v>30</v>
      </c>
      <c r="E22" s="212">
        <f>'Rekapitulace rozpočtu'!C13</f>
        <v>0</v>
      </c>
      <c r="F22" s="213"/>
      <c r="G22" s="17" t="s">
        <v>31</v>
      </c>
      <c r="H22" s="167" t="s">
        <v>32</v>
      </c>
      <c r="I22" s="176"/>
      <c r="J22" s="180">
        <v>0</v>
      </c>
      <c r="K22" s="181"/>
      <c r="L22" s="17" t="s">
        <v>33</v>
      </c>
      <c r="M22" s="164" t="s">
        <v>34</v>
      </c>
      <c r="N22" s="165"/>
      <c r="O22" s="165"/>
      <c r="P22" s="166"/>
      <c r="Q22" s="26">
        <v>0.03</v>
      </c>
      <c r="R22" s="21">
        <f>E28*0.03</f>
        <v>0</v>
      </c>
    </row>
    <row r="23" spans="1:18" ht="15">
      <c r="A23" s="17" t="s">
        <v>35</v>
      </c>
      <c r="B23" s="27"/>
      <c r="C23" s="28"/>
      <c r="D23" s="20" t="s">
        <v>36</v>
      </c>
      <c r="E23" s="214"/>
      <c r="F23" s="215"/>
      <c r="G23" s="17" t="s">
        <v>37</v>
      </c>
      <c r="H23" s="167" t="s">
        <v>38</v>
      </c>
      <c r="I23" s="176"/>
      <c r="J23" s="180">
        <v>0</v>
      </c>
      <c r="K23" s="181"/>
      <c r="L23" s="17" t="s">
        <v>39</v>
      </c>
      <c r="M23" s="164" t="s">
        <v>40</v>
      </c>
      <c r="N23" s="165"/>
      <c r="O23" s="165"/>
      <c r="P23" s="166"/>
      <c r="Q23" s="26"/>
      <c r="R23" s="21">
        <v>0</v>
      </c>
    </row>
    <row r="24" spans="1:18" ht="15">
      <c r="A24" s="17" t="s">
        <v>41</v>
      </c>
      <c r="B24" s="18" t="s">
        <v>42</v>
      </c>
      <c r="C24" s="19"/>
      <c r="D24" s="20" t="s">
        <v>30</v>
      </c>
      <c r="E24" s="212">
        <f>'Rekapitulace rozpočtu'!C18</f>
        <v>0</v>
      </c>
      <c r="F24" s="213"/>
      <c r="G24" s="17" t="s">
        <v>43</v>
      </c>
      <c r="H24" s="167" t="s">
        <v>44</v>
      </c>
      <c r="I24" s="176"/>
      <c r="J24" s="180">
        <v>0</v>
      </c>
      <c r="K24" s="181"/>
      <c r="L24" s="17" t="s">
        <v>45</v>
      </c>
      <c r="M24" s="164" t="s">
        <v>46</v>
      </c>
      <c r="N24" s="165"/>
      <c r="O24" s="165"/>
      <c r="P24" s="166"/>
      <c r="Q24" s="26"/>
      <c r="R24" s="21">
        <v>0</v>
      </c>
    </row>
    <row r="25" spans="1:18" ht="15">
      <c r="A25" s="17" t="s">
        <v>47</v>
      </c>
      <c r="B25" s="27"/>
      <c r="C25" s="28"/>
      <c r="D25" s="20" t="s">
        <v>36</v>
      </c>
      <c r="E25" s="214"/>
      <c r="F25" s="215"/>
      <c r="G25" s="17" t="s">
        <v>48</v>
      </c>
      <c r="H25" s="22"/>
      <c r="I25" s="23"/>
      <c r="J25" s="180">
        <v>0</v>
      </c>
      <c r="K25" s="181"/>
      <c r="L25" s="17" t="s">
        <v>49</v>
      </c>
      <c r="M25" s="164" t="s">
        <v>50</v>
      </c>
      <c r="N25" s="165"/>
      <c r="O25" s="165"/>
      <c r="P25" s="166"/>
      <c r="Q25" s="26"/>
      <c r="R25" s="21">
        <v>0</v>
      </c>
    </row>
    <row r="26" spans="1:18" ht="15">
      <c r="A26" s="17" t="s">
        <v>51</v>
      </c>
      <c r="B26" s="18" t="s">
        <v>52</v>
      </c>
      <c r="C26" s="19"/>
      <c r="D26" s="20" t="s">
        <v>30</v>
      </c>
      <c r="E26" s="212">
        <v>0</v>
      </c>
      <c r="F26" s="213"/>
      <c r="G26" s="29"/>
      <c r="H26" s="25"/>
      <c r="I26" s="23"/>
      <c r="J26" s="30"/>
      <c r="K26" s="24"/>
      <c r="L26" s="17" t="s">
        <v>53</v>
      </c>
      <c r="M26" s="164" t="s">
        <v>54</v>
      </c>
      <c r="N26" s="165"/>
      <c r="O26" s="165"/>
      <c r="P26" s="166"/>
      <c r="Q26" s="26">
        <v>0.03</v>
      </c>
      <c r="R26" s="21">
        <f>E28*0.03</f>
        <v>0</v>
      </c>
    </row>
    <row r="27" spans="1:18" ht="15">
      <c r="A27" s="17" t="s">
        <v>55</v>
      </c>
      <c r="B27" s="27"/>
      <c r="C27" s="28"/>
      <c r="D27" s="20" t="s">
        <v>36</v>
      </c>
      <c r="E27" s="216"/>
      <c r="F27" s="217"/>
      <c r="G27" s="29"/>
      <c r="H27" s="25"/>
      <c r="I27" s="23"/>
      <c r="J27" s="30"/>
      <c r="K27" s="24"/>
      <c r="L27" s="17" t="s">
        <v>56</v>
      </c>
      <c r="M27" s="167" t="s">
        <v>57</v>
      </c>
      <c r="N27" s="168"/>
      <c r="O27" s="168"/>
      <c r="P27" s="168"/>
      <c r="Q27" s="23"/>
      <c r="R27" s="21">
        <v>0</v>
      </c>
    </row>
    <row r="28" spans="1:18" ht="15">
      <c r="A28" s="17" t="s">
        <v>58</v>
      </c>
      <c r="B28" s="31" t="s">
        <v>59</v>
      </c>
      <c r="C28" s="25"/>
      <c r="D28" s="23"/>
      <c r="E28" s="178">
        <f>E22+E24+E26</f>
        <v>0</v>
      </c>
      <c r="F28" s="179"/>
      <c r="G28" s="17" t="s">
        <v>60</v>
      </c>
      <c r="H28" s="31" t="s">
        <v>61</v>
      </c>
      <c r="I28" s="23"/>
      <c r="J28" s="33"/>
      <c r="K28" s="34"/>
      <c r="L28" s="17" t="s">
        <v>62</v>
      </c>
      <c r="M28" s="169" t="s">
        <v>63</v>
      </c>
      <c r="N28" s="170"/>
      <c r="O28" s="170"/>
      <c r="P28" s="170"/>
      <c r="Q28" s="23"/>
      <c r="R28" s="32">
        <f>R22+R23+R24+R25+R26+R27</f>
        <v>0</v>
      </c>
    </row>
    <row r="29" spans="1:18" ht="15">
      <c r="A29" s="35" t="s">
        <v>64</v>
      </c>
      <c r="B29" s="36" t="s">
        <v>65</v>
      </c>
      <c r="C29" s="37"/>
      <c r="D29" s="38"/>
      <c r="E29" s="39">
        <v>0</v>
      </c>
      <c r="F29" s="40"/>
      <c r="G29" s="35" t="s">
        <v>66</v>
      </c>
      <c r="H29" s="36" t="s">
        <v>67</v>
      </c>
      <c r="I29" s="38"/>
      <c r="J29" s="41">
        <v>0</v>
      </c>
      <c r="K29" s="42"/>
      <c r="L29" s="35" t="s">
        <v>68</v>
      </c>
      <c r="M29" s="36" t="s">
        <v>69</v>
      </c>
      <c r="N29" s="37"/>
      <c r="O29" s="4"/>
      <c r="P29" s="37"/>
      <c r="Q29" s="38"/>
      <c r="R29" s="39">
        <v>0</v>
      </c>
    </row>
    <row r="30" spans="1:18" ht="15.75">
      <c r="A30" s="43"/>
      <c r="B30" s="44"/>
      <c r="C30" s="45" t="s">
        <v>70</v>
      </c>
      <c r="D30" s="46"/>
      <c r="E30" s="46"/>
      <c r="F30" s="46"/>
      <c r="G30" s="46"/>
      <c r="H30" s="46"/>
      <c r="I30" s="46"/>
      <c r="J30" s="46"/>
      <c r="K30" s="46"/>
      <c r="L30" s="10" t="s">
        <v>71</v>
      </c>
      <c r="M30" s="47"/>
      <c r="N30" s="13" t="s">
        <v>72</v>
      </c>
      <c r="O30" s="48"/>
      <c r="P30" s="48"/>
      <c r="Q30" s="48"/>
      <c r="R30" s="49">
        <f>E28+R28</f>
        <v>0</v>
      </c>
    </row>
    <row r="31" spans="1:18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50"/>
      <c r="M31" s="51" t="s">
        <v>73</v>
      </c>
      <c r="N31" s="52"/>
      <c r="O31" s="158" t="s">
        <v>74</v>
      </c>
      <c r="P31" s="52"/>
      <c r="Q31" s="53" t="s">
        <v>75</v>
      </c>
      <c r="R31" s="53" t="s">
        <v>76</v>
      </c>
    </row>
    <row r="32" spans="1:18" ht="15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1"/>
      <c r="M32" s="102" t="s">
        <v>77</v>
      </c>
      <c r="N32" s="103"/>
      <c r="O32" s="104">
        <v>15</v>
      </c>
      <c r="P32" s="211">
        <v>0</v>
      </c>
      <c r="Q32" s="211"/>
      <c r="R32" s="105">
        <v>0</v>
      </c>
    </row>
    <row r="33" spans="1:18" ht="15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1"/>
      <c r="M33" s="106" t="s">
        <v>78</v>
      </c>
      <c r="N33" s="107"/>
      <c r="O33" s="108">
        <v>21</v>
      </c>
      <c r="P33" s="204">
        <f>R30</f>
        <v>0</v>
      </c>
      <c r="Q33" s="204"/>
      <c r="R33" s="109">
        <f>P33*0.21</f>
        <v>0</v>
      </c>
    </row>
    <row r="34" spans="1:18" ht="1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10"/>
      <c r="M34" s="111" t="s">
        <v>79</v>
      </c>
      <c r="N34" s="112"/>
      <c r="O34" s="113"/>
      <c r="P34" s="112"/>
      <c r="Q34" s="114"/>
      <c r="R34" s="115">
        <f>P33+R33</f>
        <v>0</v>
      </c>
    </row>
    <row r="35" spans="1:18" ht="15.7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" t="s">
        <v>80</v>
      </c>
      <c r="M35" s="116"/>
      <c r="N35" s="12" t="s">
        <v>81</v>
      </c>
      <c r="O35" s="117"/>
      <c r="P35" s="116"/>
      <c r="Q35" s="116"/>
      <c r="R35" s="116"/>
    </row>
    <row r="36" spans="1:18" ht="1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50"/>
      <c r="M36" s="118" t="s">
        <v>82</v>
      </c>
      <c r="N36" s="46"/>
      <c r="O36" s="46"/>
      <c r="P36" s="46"/>
      <c r="Q36" s="46"/>
      <c r="R36" s="119">
        <v>0</v>
      </c>
    </row>
    <row r="37" spans="1:18" ht="1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50"/>
      <c r="M37" s="118" t="s">
        <v>83</v>
      </c>
      <c r="N37" s="46"/>
      <c r="O37" s="46"/>
      <c r="P37" s="46"/>
      <c r="Q37" s="46"/>
      <c r="R37" s="119">
        <v>0</v>
      </c>
    </row>
    <row r="38" spans="1:18" ht="15.75" thickBo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3" t="s">
        <v>84</v>
      </c>
      <c r="N38" s="124"/>
      <c r="O38" s="124"/>
      <c r="P38" s="124"/>
      <c r="Q38" s="124"/>
      <c r="R38" s="125">
        <v>0</v>
      </c>
    </row>
  </sheetData>
  <sheetProtection algorithmName="SHA-512" hashValue="DInXTTLXhU60DvJE9GC7RTUOo5GTYd5TrMck6OpnE7/7ef0iz8hkhKIyp+yR7/0nQB4/y1XS6CDOmbaoxBkh+Q==" saltValue="Q8c2nfesaRc8igXGadMpvw==" spinCount="100000" sheet="1" objects="1" scenarios="1"/>
  <mergeCells count="50">
    <mergeCell ref="P33:Q33"/>
    <mergeCell ref="E12:L12"/>
    <mergeCell ref="O12:P12"/>
    <mergeCell ref="Q12:R12"/>
    <mergeCell ref="O14:P14"/>
    <mergeCell ref="O15:P15"/>
    <mergeCell ref="P32:Q32"/>
    <mergeCell ref="E22:F23"/>
    <mergeCell ref="E24:F25"/>
    <mergeCell ref="E26:F27"/>
    <mergeCell ref="J18:K18"/>
    <mergeCell ref="Q18:R18"/>
    <mergeCell ref="L19:P19"/>
    <mergeCell ref="E11:L11"/>
    <mergeCell ref="O11:P11"/>
    <mergeCell ref="R1:R3"/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M28:P28"/>
    <mergeCell ref="G19:I19"/>
    <mergeCell ref="E19:F19"/>
    <mergeCell ref="H22:I22"/>
    <mergeCell ref="H23:I23"/>
    <mergeCell ref="H24:I24"/>
    <mergeCell ref="M22:P22"/>
    <mergeCell ref="M23:P23"/>
    <mergeCell ref="M24:P24"/>
    <mergeCell ref="M25:P25"/>
    <mergeCell ref="E28:F28"/>
    <mergeCell ref="J22:K22"/>
    <mergeCell ref="J23:K23"/>
    <mergeCell ref="J24:K24"/>
    <mergeCell ref="J25:K25"/>
    <mergeCell ref="J19:K19"/>
    <mergeCell ref="B17:R17"/>
    <mergeCell ref="A20:R20"/>
    <mergeCell ref="H21:K21"/>
    <mergeCell ref="M26:P26"/>
    <mergeCell ref="M27:P27"/>
    <mergeCell ref="Q19:R19"/>
    <mergeCell ref="A19:D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C15" sqref="C15"/>
    </sheetView>
  </sheetViews>
  <sheetFormatPr defaultColWidth="9.140625" defaultRowHeight="15"/>
  <cols>
    <col min="1" max="1" width="34.421875" style="0" customWidth="1"/>
    <col min="2" max="2" width="28.140625" style="0" customWidth="1"/>
    <col min="3" max="3" width="36.00390625" style="0" customWidth="1"/>
  </cols>
  <sheetData>
    <row r="1" spans="1:3" ht="18">
      <c r="A1" s="222" t="s">
        <v>85</v>
      </c>
      <c r="B1" s="222"/>
      <c r="C1" s="222"/>
    </row>
    <row r="2" spans="1:3" ht="15">
      <c r="A2" s="54" t="s">
        <v>235</v>
      </c>
      <c r="B2" s="54"/>
      <c r="C2" s="54"/>
    </row>
    <row r="3" spans="1:3" ht="15">
      <c r="A3" s="54" t="s">
        <v>234</v>
      </c>
      <c r="B3" s="54"/>
      <c r="C3" s="54"/>
    </row>
    <row r="4" spans="1:3" ht="15">
      <c r="A4" s="55"/>
      <c r="B4" s="55"/>
      <c r="C4" s="54"/>
    </row>
    <row r="5" spans="1:3" ht="15">
      <c r="A5" s="56"/>
      <c r="B5" s="56"/>
      <c r="C5" s="56"/>
    </row>
    <row r="6" spans="1:3" ht="15">
      <c r="A6" s="57" t="s">
        <v>88</v>
      </c>
      <c r="B6" s="58"/>
      <c r="C6" s="58"/>
    </row>
    <row r="7" spans="1:3" ht="15">
      <c r="A7" s="57" t="s">
        <v>89</v>
      </c>
      <c r="B7" s="58"/>
      <c r="C7" s="59" t="s">
        <v>90</v>
      </c>
    </row>
    <row r="8" spans="1:3" ht="15">
      <c r="A8" s="57" t="s">
        <v>91</v>
      </c>
      <c r="B8" s="58"/>
      <c r="C8" s="59" t="s">
        <v>92</v>
      </c>
    </row>
    <row r="9" spans="1:3" ht="15">
      <c r="A9" s="60"/>
      <c r="B9" s="60"/>
      <c r="C9" s="60"/>
    </row>
    <row r="10" spans="1:3" ht="15">
      <c r="A10" s="61" t="s">
        <v>93</v>
      </c>
      <c r="B10" s="61" t="s">
        <v>94</v>
      </c>
      <c r="C10" s="61" t="s">
        <v>95</v>
      </c>
    </row>
    <row r="11" spans="1:3" ht="15">
      <c r="A11" s="61" t="s">
        <v>28</v>
      </c>
      <c r="B11" s="61" t="s">
        <v>35</v>
      </c>
      <c r="C11" s="61" t="s">
        <v>41</v>
      </c>
    </row>
    <row r="12" spans="1:3" ht="15">
      <c r="A12" s="62"/>
      <c r="B12" s="62"/>
      <c r="C12" s="62"/>
    </row>
    <row r="13" spans="1:3" ht="15">
      <c r="A13" s="84" t="s">
        <v>29</v>
      </c>
      <c r="B13" s="84" t="s">
        <v>96</v>
      </c>
      <c r="C13" s="95">
        <f>SUM(C14:C17)</f>
        <v>0</v>
      </c>
    </row>
    <row r="14" spans="1:3" ht="22.5" customHeight="1">
      <c r="A14" s="87" t="s">
        <v>55</v>
      </c>
      <c r="B14" s="87" t="s">
        <v>97</v>
      </c>
      <c r="C14" s="96">
        <f>'Rozpočet - Chodby'!H14</f>
        <v>0</v>
      </c>
    </row>
    <row r="15" spans="1:3" ht="31.5" customHeight="1">
      <c r="A15" s="87" t="s">
        <v>37</v>
      </c>
      <c r="B15" s="87" t="s">
        <v>98</v>
      </c>
      <c r="C15" s="96">
        <f>'Rozpočet - Chodby'!H16+'Sborovna mistrů,flor.,skl.'!H14+Schodiště!H14+'Rekapitulace rozpočtu'!H14+Učebny!H14</f>
        <v>0</v>
      </c>
    </row>
    <row r="16" spans="1:3" ht="21" customHeight="1">
      <c r="A16" s="87" t="s">
        <v>99</v>
      </c>
      <c r="B16" s="87" t="s">
        <v>100</v>
      </c>
      <c r="C16" s="96">
        <f>'Rozpočet - Chodby'!H24+'Sborovna mistrů,flor.,skl.'!H18+Schodiště!H18+Učebny!H18</f>
        <v>0</v>
      </c>
    </row>
    <row r="17" spans="1:3" ht="22.5" customHeight="1">
      <c r="A17" s="87" t="s">
        <v>101</v>
      </c>
      <c r="B17" s="87" t="s">
        <v>102</v>
      </c>
      <c r="C17" s="96">
        <f>'Rozpočet - Chodby'!H32</f>
        <v>0</v>
      </c>
    </row>
    <row r="18" spans="1:3" ht="21.75" customHeight="1">
      <c r="A18" s="84" t="s">
        <v>42</v>
      </c>
      <c r="B18" s="84" t="s">
        <v>103</v>
      </c>
      <c r="C18" s="95">
        <f>SUM(C19:C20)</f>
        <v>0</v>
      </c>
    </row>
    <row r="19" spans="1:3" ht="21" customHeight="1">
      <c r="A19" s="87">
        <v>776</v>
      </c>
      <c r="B19" s="87" t="s">
        <v>233</v>
      </c>
      <c r="C19" s="96">
        <f>'Sborovna mistrů,flor.,skl.'!H27+Schodiště!H27+Učebny!H27</f>
        <v>0</v>
      </c>
    </row>
    <row r="20" spans="1:3" ht="21.75" customHeight="1">
      <c r="A20" s="87" t="s">
        <v>104</v>
      </c>
      <c r="B20" s="87" t="s">
        <v>105</v>
      </c>
      <c r="C20" s="96">
        <f>'Rozpočet - Chodby'!H35</f>
        <v>0</v>
      </c>
    </row>
    <row r="21" spans="1:3" ht="15">
      <c r="A21" s="154"/>
      <c r="B21" s="154" t="s">
        <v>106</v>
      </c>
      <c r="C21" s="98">
        <f>C13+C18</f>
        <v>0</v>
      </c>
    </row>
  </sheetData>
  <sheetProtection algorithmName="SHA-512" hashValue="s3tEctEfM7XOfGmI9vgg3fIHIe7XAu2HvhIubh7rem8n7csS237wafOc3EdYqJZXVpk602KSoeWts8FzgZ13zw==" saltValue="RY9sLrhfpdO+R+ieVw6BqA==" spinCount="100000" sheet="1" objects="1" scenarios="1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 topLeftCell="A31">
      <selection activeCell="F43" sqref="F43"/>
    </sheetView>
  </sheetViews>
  <sheetFormatPr defaultColWidth="9.140625" defaultRowHeight="15"/>
  <cols>
    <col min="1" max="1" width="10.8515625" style="0" customWidth="1"/>
    <col min="2" max="2" width="13.8515625" style="0" customWidth="1"/>
    <col min="3" max="3" width="10.28125" style="0" customWidth="1"/>
    <col min="4" max="4" width="32.57421875" style="0" customWidth="1"/>
    <col min="5" max="5" width="11.7109375" style="0" customWidth="1"/>
    <col min="6" max="6" width="11.57421875" style="0" customWidth="1"/>
    <col min="7" max="7" width="11.421875" style="0" customWidth="1"/>
    <col min="8" max="8" width="12.00390625" style="0" customWidth="1"/>
  </cols>
  <sheetData>
    <row r="1" spans="1:8" ht="18">
      <c r="A1" s="222" t="s">
        <v>107</v>
      </c>
      <c r="B1" s="222"/>
      <c r="C1" s="222"/>
      <c r="D1" s="222"/>
      <c r="E1" s="222"/>
      <c r="F1" s="222"/>
      <c r="G1" s="222"/>
      <c r="H1" s="222"/>
    </row>
    <row r="2" spans="1:8" ht="15">
      <c r="A2" s="54" t="s">
        <v>86</v>
      </c>
      <c r="B2" s="54"/>
      <c r="C2" s="54"/>
      <c r="D2" s="54"/>
      <c r="E2" s="54"/>
      <c r="F2" s="54"/>
      <c r="G2" s="54"/>
      <c r="H2" s="54"/>
    </row>
    <row r="3" spans="1:8" ht="15">
      <c r="A3" s="54" t="s">
        <v>87</v>
      </c>
      <c r="B3" s="54"/>
      <c r="C3" s="54"/>
      <c r="D3" s="54"/>
      <c r="E3" s="54"/>
      <c r="F3" s="54"/>
      <c r="G3" s="54"/>
      <c r="H3" s="54"/>
    </row>
    <row r="4" spans="1:8" ht="15">
      <c r="A4" s="55"/>
      <c r="B4" s="54"/>
      <c r="C4" s="55"/>
      <c r="D4" s="54"/>
      <c r="E4" s="54"/>
      <c r="F4" s="54"/>
      <c r="G4" s="54"/>
      <c r="H4" s="54"/>
    </row>
    <row r="5" spans="1:8" ht="15">
      <c r="A5" s="67"/>
      <c r="B5" s="68"/>
      <c r="C5" s="68"/>
      <c r="D5" s="68"/>
      <c r="E5" s="68"/>
      <c r="F5" s="69"/>
      <c r="G5" s="70"/>
      <c r="H5" s="70"/>
    </row>
    <row r="6" spans="1:8" ht="15">
      <c r="A6" s="57" t="s">
        <v>88</v>
      </c>
      <c r="B6" s="57"/>
      <c r="C6" s="57"/>
      <c r="D6" s="57"/>
      <c r="E6" s="57"/>
      <c r="F6" s="57"/>
      <c r="G6" s="57"/>
      <c r="H6" s="57"/>
    </row>
    <row r="7" spans="1:8" ht="15">
      <c r="A7" s="57" t="s">
        <v>89</v>
      </c>
      <c r="B7" s="57"/>
      <c r="C7" s="57"/>
      <c r="D7" s="57"/>
      <c r="E7" s="57"/>
      <c r="F7" s="57"/>
      <c r="G7" s="57" t="s">
        <v>90</v>
      </c>
      <c r="H7" s="57"/>
    </row>
    <row r="8" spans="1:8" ht="15">
      <c r="A8" s="57" t="s">
        <v>91</v>
      </c>
      <c r="B8" s="71"/>
      <c r="C8" s="71"/>
      <c r="D8" s="71"/>
      <c r="E8" s="71"/>
      <c r="F8" s="72"/>
      <c r="G8" s="57" t="s">
        <v>108</v>
      </c>
      <c r="H8" s="73"/>
    </row>
    <row r="9" spans="1:8" ht="15">
      <c r="A9" s="62"/>
      <c r="B9" s="62"/>
      <c r="C9" s="62"/>
      <c r="D9" s="62"/>
      <c r="E9" s="62"/>
      <c r="F9" s="62"/>
      <c r="G9" s="62"/>
      <c r="H9" s="62"/>
    </row>
    <row r="10" spans="1:8" ht="22.5">
      <c r="A10" s="61" t="s">
        <v>109</v>
      </c>
      <c r="B10" s="61" t="s">
        <v>110</v>
      </c>
      <c r="C10" s="61" t="s">
        <v>93</v>
      </c>
      <c r="D10" s="61" t="s">
        <v>94</v>
      </c>
      <c r="E10" s="61" t="s">
        <v>111</v>
      </c>
      <c r="F10" s="61" t="s">
        <v>112</v>
      </c>
      <c r="G10" s="61" t="s">
        <v>113</v>
      </c>
      <c r="H10" s="61" t="s">
        <v>95</v>
      </c>
    </row>
    <row r="11" spans="1:8" ht="15">
      <c r="A11" s="61" t="s">
        <v>28</v>
      </c>
      <c r="B11" s="61" t="s">
        <v>35</v>
      </c>
      <c r="C11" s="61" t="s">
        <v>41</v>
      </c>
      <c r="D11" s="61" t="s">
        <v>47</v>
      </c>
      <c r="E11" s="61" t="s">
        <v>51</v>
      </c>
      <c r="F11" s="61" t="s">
        <v>55</v>
      </c>
      <c r="G11" s="61" t="s">
        <v>58</v>
      </c>
      <c r="H11" s="61" t="s">
        <v>31</v>
      </c>
    </row>
    <row r="12" spans="1:8" ht="15">
      <c r="A12" s="62"/>
      <c r="B12" s="62"/>
      <c r="C12" s="62"/>
      <c r="D12" s="62"/>
      <c r="E12" s="62"/>
      <c r="F12" s="62"/>
      <c r="G12" s="62"/>
      <c r="H12" s="62"/>
    </row>
    <row r="13" spans="1:8" ht="15">
      <c r="A13" s="83"/>
      <c r="B13" s="84"/>
      <c r="C13" s="84" t="s">
        <v>29</v>
      </c>
      <c r="D13" s="84" t="s">
        <v>96</v>
      </c>
      <c r="E13" s="84"/>
      <c r="F13" s="85"/>
      <c r="G13" s="63"/>
      <c r="H13" s="95">
        <f>H14+H16+H24+H32</f>
        <v>0</v>
      </c>
    </row>
    <row r="14" spans="1:8" ht="15">
      <c r="A14" s="86"/>
      <c r="B14" s="87"/>
      <c r="C14" s="87" t="s">
        <v>55</v>
      </c>
      <c r="D14" s="87" t="s">
        <v>97</v>
      </c>
      <c r="E14" s="87"/>
      <c r="F14" s="88"/>
      <c r="G14" s="64"/>
      <c r="H14" s="96">
        <f>SUM(H15)</f>
        <v>0</v>
      </c>
    </row>
    <row r="15" spans="1:8" ht="27.75" customHeight="1">
      <c r="A15" s="89">
        <v>44</v>
      </c>
      <c r="B15" s="90" t="s">
        <v>114</v>
      </c>
      <c r="C15" s="90" t="s">
        <v>115</v>
      </c>
      <c r="D15" s="90" t="s">
        <v>116</v>
      </c>
      <c r="E15" s="90" t="s">
        <v>117</v>
      </c>
      <c r="F15" s="91">
        <v>38.4</v>
      </c>
      <c r="G15" s="74"/>
      <c r="H15" s="97">
        <f>F15*G15</f>
        <v>0</v>
      </c>
    </row>
    <row r="16" spans="1:8" ht="26.25">
      <c r="A16" s="86"/>
      <c r="B16" s="87"/>
      <c r="C16" s="87" t="s">
        <v>37</v>
      </c>
      <c r="D16" s="87" t="s">
        <v>98</v>
      </c>
      <c r="E16" s="87"/>
      <c r="F16" s="88"/>
      <c r="G16" s="64"/>
      <c r="H16" s="96">
        <f>SUM(H17:H23)</f>
        <v>0</v>
      </c>
    </row>
    <row r="17" spans="1:8" ht="28.5" customHeight="1">
      <c r="A17" s="89">
        <v>14</v>
      </c>
      <c r="B17" s="90" t="s">
        <v>104</v>
      </c>
      <c r="C17" s="90" t="s">
        <v>118</v>
      </c>
      <c r="D17" s="90" t="s">
        <v>119</v>
      </c>
      <c r="E17" s="90" t="s">
        <v>120</v>
      </c>
      <c r="F17" s="91">
        <v>192</v>
      </c>
      <c r="G17" s="74"/>
      <c r="H17" s="97">
        <f>F17*G17</f>
        <v>0</v>
      </c>
    </row>
    <row r="18" spans="1:8" ht="34.5" customHeight="1">
      <c r="A18" s="89">
        <v>15</v>
      </c>
      <c r="B18" s="90" t="s">
        <v>104</v>
      </c>
      <c r="C18" s="90" t="s">
        <v>121</v>
      </c>
      <c r="D18" s="90" t="s">
        <v>122</v>
      </c>
      <c r="E18" s="90" t="s">
        <v>117</v>
      </c>
      <c r="F18" s="91">
        <v>255.9</v>
      </c>
      <c r="G18" s="74"/>
      <c r="H18" s="97">
        <f aca="true" t="shared" si="0" ref="H18:H31">F18*G18</f>
        <v>0</v>
      </c>
    </row>
    <row r="19" spans="1:8" ht="36.75" customHeight="1">
      <c r="A19" s="89">
        <v>2</v>
      </c>
      <c r="B19" s="90" t="s">
        <v>123</v>
      </c>
      <c r="C19" s="90" t="s">
        <v>124</v>
      </c>
      <c r="D19" s="90" t="s">
        <v>125</v>
      </c>
      <c r="E19" s="90" t="s">
        <v>117</v>
      </c>
      <c r="F19" s="91">
        <v>20</v>
      </c>
      <c r="G19" s="74"/>
      <c r="H19" s="97">
        <f t="shared" si="0"/>
        <v>0</v>
      </c>
    </row>
    <row r="20" spans="1:8" ht="43.5" customHeight="1">
      <c r="A20" s="89">
        <v>3</v>
      </c>
      <c r="B20" s="90" t="s">
        <v>123</v>
      </c>
      <c r="C20" s="90" t="s">
        <v>126</v>
      </c>
      <c r="D20" s="90" t="s">
        <v>127</v>
      </c>
      <c r="E20" s="90" t="s">
        <v>117</v>
      </c>
      <c r="F20" s="91">
        <v>100</v>
      </c>
      <c r="G20" s="74"/>
      <c r="H20" s="97">
        <f t="shared" si="0"/>
        <v>0</v>
      </c>
    </row>
    <row r="21" spans="1:8" ht="44.25" customHeight="1">
      <c r="A21" s="89">
        <v>4</v>
      </c>
      <c r="B21" s="90" t="s">
        <v>123</v>
      </c>
      <c r="C21" s="90" t="s">
        <v>128</v>
      </c>
      <c r="D21" s="90" t="s">
        <v>129</v>
      </c>
      <c r="E21" s="90" t="s">
        <v>117</v>
      </c>
      <c r="F21" s="91">
        <v>20</v>
      </c>
      <c r="G21" s="74"/>
      <c r="H21" s="97">
        <f t="shared" si="0"/>
        <v>0</v>
      </c>
    </row>
    <row r="22" spans="1:8" ht="27" customHeight="1">
      <c r="A22" s="89">
        <v>5</v>
      </c>
      <c r="B22" s="90" t="s">
        <v>130</v>
      </c>
      <c r="C22" s="90" t="s">
        <v>131</v>
      </c>
      <c r="D22" s="90" t="s">
        <v>132</v>
      </c>
      <c r="E22" s="90" t="s">
        <v>120</v>
      </c>
      <c r="F22" s="91">
        <v>10</v>
      </c>
      <c r="G22" s="74"/>
      <c r="H22" s="97">
        <f t="shared" si="0"/>
        <v>0</v>
      </c>
    </row>
    <row r="23" spans="1:8" ht="38.25" customHeight="1">
      <c r="A23" s="89">
        <v>6</v>
      </c>
      <c r="B23" s="90" t="s">
        <v>130</v>
      </c>
      <c r="C23" s="90" t="s">
        <v>133</v>
      </c>
      <c r="D23" s="90" t="s">
        <v>134</v>
      </c>
      <c r="E23" s="90" t="s">
        <v>120</v>
      </c>
      <c r="F23" s="91">
        <v>50</v>
      </c>
      <c r="G23" s="74"/>
      <c r="H23" s="97">
        <f t="shared" si="0"/>
        <v>0</v>
      </c>
    </row>
    <row r="24" spans="1:8" ht="15">
      <c r="A24" s="86"/>
      <c r="B24" s="87"/>
      <c r="C24" s="87" t="s">
        <v>99</v>
      </c>
      <c r="D24" s="87" t="s">
        <v>100</v>
      </c>
      <c r="E24" s="87"/>
      <c r="F24" s="88"/>
      <c r="G24" s="64"/>
      <c r="H24" s="96">
        <f>SUM(H25:H31)</f>
        <v>0</v>
      </c>
    </row>
    <row r="25" spans="1:8" ht="32.25" customHeight="1">
      <c r="A25" s="89">
        <v>7</v>
      </c>
      <c r="B25" s="90" t="s">
        <v>135</v>
      </c>
      <c r="C25" s="90" t="s">
        <v>136</v>
      </c>
      <c r="D25" s="90" t="s">
        <v>137</v>
      </c>
      <c r="E25" s="90" t="s">
        <v>138</v>
      </c>
      <c r="F25" s="91">
        <v>10.865</v>
      </c>
      <c r="G25" s="74"/>
      <c r="H25" s="97">
        <f t="shared" si="0"/>
        <v>0</v>
      </c>
    </row>
    <row r="26" spans="1:8" ht="33" customHeight="1">
      <c r="A26" s="89">
        <v>8</v>
      </c>
      <c r="B26" s="90" t="s">
        <v>135</v>
      </c>
      <c r="C26" s="90" t="s">
        <v>139</v>
      </c>
      <c r="D26" s="90" t="s">
        <v>140</v>
      </c>
      <c r="E26" s="90" t="s">
        <v>138</v>
      </c>
      <c r="F26" s="91">
        <v>10.865</v>
      </c>
      <c r="G26" s="74"/>
      <c r="H26" s="97">
        <f t="shared" si="0"/>
        <v>0</v>
      </c>
    </row>
    <row r="27" spans="1:8" ht="30.75" customHeight="1">
      <c r="A27" s="89">
        <v>27</v>
      </c>
      <c r="B27" s="90" t="s">
        <v>130</v>
      </c>
      <c r="C27" s="90" t="s">
        <v>141</v>
      </c>
      <c r="D27" s="90" t="s">
        <v>142</v>
      </c>
      <c r="E27" s="90" t="s">
        <v>138</v>
      </c>
      <c r="F27" s="91">
        <v>9.22</v>
      </c>
      <c r="G27" s="74"/>
      <c r="H27" s="97">
        <f t="shared" si="0"/>
        <v>0</v>
      </c>
    </row>
    <row r="28" spans="1:8" ht="27.75" customHeight="1">
      <c r="A28" s="89">
        <v>10</v>
      </c>
      <c r="B28" s="90" t="s">
        <v>143</v>
      </c>
      <c r="C28" s="90" t="s">
        <v>144</v>
      </c>
      <c r="D28" s="90" t="s">
        <v>145</v>
      </c>
      <c r="E28" s="90" t="s">
        <v>138</v>
      </c>
      <c r="F28" s="91">
        <v>9.22</v>
      </c>
      <c r="G28" s="74"/>
      <c r="H28" s="97">
        <f t="shared" si="0"/>
        <v>0</v>
      </c>
    </row>
    <row r="29" spans="1:8" ht="32.25" customHeight="1">
      <c r="A29" s="89">
        <v>11</v>
      </c>
      <c r="B29" s="90" t="s">
        <v>130</v>
      </c>
      <c r="C29" s="90" t="s">
        <v>146</v>
      </c>
      <c r="D29" s="90" t="s">
        <v>147</v>
      </c>
      <c r="E29" s="90" t="s">
        <v>138</v>
      </c>
      <c r="F29" s="91">
        <v>9.22</v>
      </c>
      <c r="G29" s="74"/>
      <c r="H29" s="97">
        <f t="shared" si="0"/>
        <v>0</v>
      </c>
    </row>
    <row r="30" spans="1:8" ht="27" customHeight="1">
      <c r="A30" s="89">
        <v>12</v>
      </c>
      <c r="B30" s="90" t="s">
        <v>130</v>
      </c>
      <c r="C30" s="90" t="s">
        <v>148</v>
      </c>
      <c r="D30" s="90" t="s">
        <v>149</v>
      </c>
      <c r="E30" s="90" t="s">
        <v>138</v>
      </c>
      <c r="F30" s="91">
        <v>175.18</v>
      </c>
      <c r="G30" s="74"/>
      <c r="H30" s="97">
        <f t="shared" si="0"/>
        <v>0</v>
      </c>
    </row>
    <row r="31" spans="1:8" ht="30" customHeight="1">
      <c r="A31" s="89">
        <v>13</v>
      </c>
      <c r="B31" s="90" t="s">
        <v>130</v>
      </c>
      <c r="C31" s="90" t="s">
        <v>150</v>
      </c>
      <c r="D31" s="90" t="s">
        <v>151</v>
      </c>
      <c r="E31" s="90" t="s">
        <v>138</v>
      </c>
      <c r="F31" s="91">
        <v>9.22</v>
      </c>
      <c r="G31" s="74"/>
      <c r="H31" s="97">
        <f t="shared" si="0"/>
        <v>0</v>
      </c>
    </row>
    <row r="32" spans="1:8" ht="15">
      <c r="A32" s="86"/>
      <c r="B32" s="87"/>
      <c r="C32" s="87" t="s">
        <v>101</v>
      </c>
      <c r="D32" s="87" t="s">
        <v>102</v>
      </c>
      <c r="E32" s="87"/>
      <c r="F32" s="88"/>
      <c r="G32" s="64"/>
      <c r="H32" s="96">
        <f>SUM(H33)</f>
        <v>0</v>
      </c>
    </row>
    <row r="33" spans="1:8" ht="39.75" customHeight="1">
      <c r="A33" s="89">
        <v>45</v>
      </c>
      <c r="B33" s="90" t="s">
        <v>152</v>
      </c>
      <c r="C33" s="90" t="s">
        <v>153</v>
      </c>
      <c r="D33" s="90" t="s">
        <v>154</v>
      </c>
      <c r="E33" s="90" t="s">
        <v>138</v>
      </c>
      <c r="F33" s="91">
        <v>1.006</v>
      </c>
      <c r="G33" s="74"/>
      <c r="H33" s="97">
        <f>F33*G33</f>
        <v>0</v>
      </c>
    </row>
    <row r="34" spans="1:8" ht="15">
      <c r="A34" s="83"/>
      <c r="B34" s="84"/>
      <c r="C34" s="84" t="s">
        <v>42</v>
      </c>
      <c r="D34" s="84" t="s">
        <v>103</v>
      </c>
      <c r="E34" s="84"/>
      <c r="F34" s="85"/>
      <c r="G34" s="63"/>
      <c r="H34" s="95">
        <f>H35</f>
        <v>0</v>
      </c>
    </row>
    <row r="35" spans="1:8" ht="15">
      <c r="A35" s="86"/>
      <c r="B35" s="87"/>
      <c r="C35" s="87" t="s">
        <v>104</v>
      </c>
      <c r="D35" s="87" t="s">
        <v>105</v>
      </c>
      <c r="E35" s="87"/>
      <c r="F35" s="88"/>
      <c r="G35" s="64"/>
      <c r="H35" s="96">
        <f>SUM(H36:H46)</f>
        <v>0</v>
      </c>
    </row>
    <row r="36" spans="1:8" ht="26.25" customHeight="1">
      <c r="A36" s="89">
        <v>1</v>
      </c>
      <c r="B36" s="90" t="s">
        <v>152</v>
      </c>
      <c r="C36" s="90" t="s">
        <v>155</v>
      </c>
      <c r="D36" s="90" t="s">
        <v>156</v>
      </c>
      <c r="E36" s="90" t="s">
        <v>117</v>
      </c>
      <c r="F36" s="91">
        <v>255.9</v>
      </c>
      <c r="G36" s="74"/>
      <c r="H36" s="97">
        <f aca="true" t="shared" si="1" ref="H36:H46">F36*G36</f>
        <v>0</v>
      </c>
    </row>
    <row r="37" spans="1:8" ht="15">
      <c r="A37" s="89">
        <v>17</v>
      </c>
      <c r="B37" s="90" t="s">
        <v>104</v>
      </c>
      <c r="C37" s="90" t="s">
        <v>157</v>
      </c>
      <c r="D37" s="90" t="s">
        <v>158</v>
      </c>
      <c r="E37" s="90" t="s">
        <v>117</v>
      </c>
      <c r="F37" s="91">
        <v>273.2</v>
      </c>
      <c r="G37" s="74"/>
      <c r="H37" s="97">
        <f t="shared" si="1"/>
        <v>0</v>
      </c>
    </row>
    <row r="38" spans="1:8" ht="30.75" customHeight="1">
      <c r="A38" s="89">
        <v>16</v>
      </c>
      <c r="B38" s="90" t="s">
        <v>104</v>
      </c>
      <c r="C38" s="90" t="s">
        <v>159</v>
      </c>
      <c r="D38" s="90" t="s">
        <v>160</v>
      </c>
      <c r="E38" s="90" t="s">
        <v>117</v>
      </c>
      <c r="F38" s="91">
        <v>255.9</v>
      </c>
      <c r="G38" s="74"/>
      <c r="H38" s="97">
        <f t="shared" si="1"/>
        <v>0</v>
      </c>
    </row>
    <row r="39" spans="1:8" ht="33" customHeight="1">
      <c r="A39" s="89">
        <v>18</v>
      </c>
      <c r="B39" s="90" t="s">
        <v>104</v>
      </c>
      <c r="C39" s="90" t="s">
        <v>161</v>
      </c>
      <c r="D39" s="90" t="s">
        <v>162</v>
      </c>
      <c r="E39" s="90" t="s">
        <v>117</v>
      </c>
      <c r="F39" s="91">
        <v>255.9</v>
      </c>
      <c r="G39" s="74"/>
      <c r="H39" s="97">
        <f t="shared" si="1"/>
        <v>0</v>
      </c>
    </row>
    <row r="40" spans="1:8" ht="30.75" customHeight="1">
      <c r="A40" s="92">
        <v>19</v>
      </c>
      <c r="B40" s="93" t="s">
        <v>163</v>
      </c>
      <c r="C40" s="93" t="s">
        <v>164</v>
      </c>
      <c r="D40" s="93" t="s">
        <v>239</v>
      </c>
      <c r="E40" s="93" t="s">
        <v>117</v>
      </c>
      <c r="F40" s="94">
        <v>270</v>
      </c>
      <c r="G40" s="75"/>
      <c r="H40" s="97">
        <f t="shared" si="1"/>
        <v>0</v>
      </c>
    </row>
    <row r="41" spans="1:8" ht="33.75" customHeight="1">
      <c r="A41" s="92">
        <v>42</v>
      </c>
      <c r="B41" s="93" t="s">
        <v>165</v>
      </c>
      <c r="C41" s="93" t="s">
        <v>166</v>
      </c>
      <c r="D41" s="93" t="s">
        <v>246</v>
      </c>
      <c r="E41" s="93" t="s">
        <v>167</v>
      </c>
      <c r="F41" s="94">
        <v>1500</v>
      </c>
      <c r="G41" s="75"/>
      <c r="H41" s="97">
        <f t="shared" si="1"/>
        <v>0</v>
      </c>
    </row>
    <row r="42" spans="1:8" ht="33" customHeight="1">
      <c r="A42" s="89">
        <v>20</v>
      </c>
      <c r="B42" s="90" t="s">
        <v>104</v>
      </c>
      <c r="C42" s="90" t="s">
        <v>168</v>
      </c>
      <c r="D42" s="90" t="s">
        <v>169</v>
      </c>
      <c r="E42" s="90" t="s">
        <v>120</v>
      </c>
      <c r="F42" s="91">
        <v>192</v>
      </c>
      <c r="G42" s="74"/>
      <c r="H42" s="97">
        <f t="shared" si="1"/>
        <v>0</v>
      </c>
    </row>
    <row r="43" spans="1:8" ht="21.75" customHeight="1">
      <c r="A43" s="92">
        <v>21</v>
      </c>
      <c r="B43" s="93" t="s">
        <v>163</v>
      </c>
      <c r="C43" s="93" t="s">
        <v>170</v>
      </c>
      <c r="D43" s="93" t="s">
        <v>240</v>
      </c>
      <c r="E43" s="93" t="s">
        <v>171</v>
      </c>
      <c r="F43" s="94">
        <v>640</v>
      </c>
      <c r="G43" s="75"/>
      <c r="H43" s="97">
        <f t="shared" si="1"/>
        <v>0</v>
      </c>
    </row>
    <row r="44" spans="1:8" ht="15">
      <c r="A44" s="89">
        <v>22</v>
      </c>
      <c r="B44" s="90" t="s">
        <v>104</v>
      </c>
      <c r="C44" s="90" t="s">
        <v>172</v>
      </c>
      <c r="D44" s="90" t="s">
        <v>173</v>
      </c>
      <c r="E44" s="90" t="s">
        <v>120</v>
      </c>
      <c r="F44" s="91">
        <v>192</v>
      </c>
      <c r="G44" s="74"/>
      <c r="H44" s="97">
        <f t="shared" si="1"/>
        <v>0</v>
      </c>
    </row>
    <row r="45" spans="1:8" ht="31.5" customHeight="1">
      <c r="A45" s="89">
        <v>43</v>
      </c>
      <c r="B45" s="90" t="s">
        <v>104</v>
      </c>
      <c r="C45" s="90" t="s">
        <v>174</v>
      </c>
      <c r="D45" s="90" t="s">
        <v>175</v>
      </c>
      <c r="E45" s="90" t="s">
        <v>117</v>
      </c>
      <c r="F45" s="91">
        <v>273.2</v>
      </c>
      <c r="G45" s="74"/>
      <c r="H45" s="97">
        <f t="shared" si="1"/>
        <v>0</v>
      </c>
    </row>
    <row r="46" spans="1:8" ht="33" customHeight="1">
      <c r="A46" s="89">
        <v>23</v>
      </c>
      <c r="B46" s="90" t="s">
        <v>104</v>
      </c>
      <c r="C46" s="90" t="s">
        <v>176</v>
      </c>
      <c r="D46" s="90" t="s">
        <v>177</v>
      </c>
      <c r="E46" s="90" t="s">
        <v>74</v>
      </c>
      <c r="F46" s="91">
        <v>3484.334</v>
      </c>
      <c r="G46" s="74"/>
      <c r="H46" s="97">
        <f t="shared" si="1"/>
        <v>0</v>
      </c>
    </row>
    <row r="47" spans="1:8" ht="15">
      <c r="A47" s="76"/>
      <c r="B47" s="65"/>
      <c r="C47" s="65"/>
      <c r="D47" s="65" t="s">
        <v>106</v>
      </c>
      <c r="E47" s="65"/>
      <c r="F47" s="77"/>
      <c r="G47" s="66"/>
      <c r="H47" s="98">
        <f>H13+H34</f>
        <v>0</v>
      </c>
    </row>
    <row r="48" spans="1:8" ht="15">
      <c r="A48" s="78"/>
      <c r="B48" s="79"/>
      <c r="C48" s="79"/>
      <c r="D48" s="79"/>
      <c r="E48" s="79"/>
      <c r="F48" s="80"/>
      <c r="G48" s="81"/>
      <c r="H48" s="81"/>
    </row>
  </sheetData>
  <sheetProtection algorithmName="SHA-512" hashValue="SjvX28DLFserZcQDqObHMjANmgo3rZ1Y39OtzdYk8YhCVOIevCsAmdSFzhYUDpxSFx0wGZ3jI/e6lRmI9nUBYg==" saltValue="zP1IHfTZERwBu5jFPSvqxw==" spinCount="100000" sheet="1" objects="1" scenarios="1"/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 topLeftCell="A19">
      <selection activeCell="D36" sqref="D36"/>
    </sheetView>
  </sheetViews>
  <sheetFormatPr defaultColWidth="9.140625" defaultRowHeight="15"/>
  <cols>
    <col min="1" max="1" width="9.421875" style="0" customWidth="1"/>
    <col min="2" max="2" width="8.57421875" style="0" customWidth="1"/>
    <col min="3" max="3" width="11.140625" style="0" customWidth="1"/>
    <col min="4" max="4" width="35.28125" style="0" customWidth="1"/>
    <col min="5" max="5" width="11.00390625" style="0" customWidth="1"/>
    <col min="6" max="6" width="11.140625" style="0" customWidth="1"/>
    <col min="7" max="7" width="15.7109375" style="0" customWidth="1"/>
    <col min="8" max="8" width="16.140625" style="0" customWidth="1"/>
  </cols>
  <sheetData>
    <row r="1" spans="1:8" ht="18">
      <c r="A1" s="222" t="s">
        <v>107</v>
      </c>
      <c r="B1" s="222"/>
      <c r="C1" s="222"/>
      <c r="D1" s="222"/>
      <c r="E1" s="222"/>
      <c r="F1" s="222"/>
      <c r="G1" s="222"/>
      <c r="H1" s="222"/>
    </row>
    <row r="2" spans="1:8" ht="15">
      <c r="A2" s="54" t="s">
        <v>86</v>
      </c>
      <c r="B2" s="54"/>
      <c r="C2" s="54"/>
      <c r="D2" s="54"/>
      <c r="E2" s="54"/>
      <c r="F2" s="54"/>
      <c r="G2" s="54"/>
      <c r="H2" s="54"/>
    </row>
    <row r="3" spans="1:8" ht="15">
      <c r="A3" s="54" t="s">
        <v>178</v>
      </c>
      <c r="B3" s="54"/>
      <c r="C3" s="54"/>
      <c r="D3" s="54"/>
      <c r="E3" s="54"/>
      <c r="F3" s="54"/>
      <c r="G3" s="54"/>
      <c r="H3" s="54"/>
    </row>
    <row r="4" spans="1:8" ht="15">
      <c r="A4" s="55"/>
      <c r="B4" s="54"/>
      <c r="C4" s="55"/>
      <c r="D4" s="54"/>
      <c r="E4" s="54"/>
      <c r="F4" s="54"/>
      <c r="G4" s="54"/>
      <c r="H4" s="54"/>
    </row>
    <row r="5" spans="1:8" ht="15">
      <c r="A5" s="3"/>
      <c r="B5" s="3"/>
      <c r="C5" s="3"/>
      <c r="D5" s="3"/>
      <c r="E5" s="3"/>
      <c r="F5" s="3"/>
      <c r="G5" s="82"/>
      <c r="H5" s="82"/>
    </row>
    <row r="6" spans="1:8" ht="15">
      <c r="A6" s="57" t="s">
        <v>88</v>
      </c>
      <c r="B6" s="57"/>
      <c r="C6" s="57"/>
      <c r="D6" s="57"/>
      <c r="E6" s="57"/>
      <c r="F6" s="57"/>
      <c r="G6" s="57"/>
      <c r="H6" s="57"/>
    </row>
    <row r="7" spans="1:8" ht="15">
      <c r="A7" s="57" t="s">
        <v>89</v>
      </c>
      <c r="B7" s="57"/>
      <c r="C7" s="57"/>
      <c r="D7" s="57"/>
      <c r="E7" s="57"/>
      <c r="F7" s="57"/>
      <c r="G7" s="57" t="s">
        <v>90</v>
      </c>
      <c r="H7" s="57"/>
    </row>
    <row r="8" spans="1:8" ht="15">
      <c r="A8" s="57" t="s">
        <v>91</v>
      </c>
      <c r="B8" s="58"/>
      <c r="C8" s="58"/>
      <c r="D8" s="58"/>
      <c r="E8" s="58"/>
      <c r="F8" s="58"/>
      <c r="G8" s="57" t="s">
        <v>108</v>
      </c>
      <c r="H8" s="58"/>
    </row>
    <row r="9" spans="1:8" ht="15">
      <c r="A9" s="62"/>
      <c r="B9" s="62"/>
      <c r="C9" s="62"/>
      <c r="D9" s="62"/>
      <c r="E9" s="62"/>
      <c r="F9" s="62"/>
      <c r="G9" s="62"/>
      <c r="H9" s="62"/>
    </row>
    <row r="10" spans="1:8" ht="22.5">
      <c r="A10" s="61" t="s">
        <v>109</v>
      </c>
      <c r="B10" s="61" t="s">
        <v>110</v>
      </c>
      <c r="C10" s="61" t="s">
        <v>93</v>
      </c>
      <c r="D10" s="61" t="s">
        <v>94</v>
      </c>
      <c r="E10" s="61" t="s">
        <v>111</v>
      </c>
      <c r="F10" s="61" t="s">
        <v>112</v>
      </c>
      <c r="G10" s="61" t="s">
        <v>113</v>
      </c>
      <c r="H10" s="61" t="s">
        <v>95</v>
      </c>
    </row>
    <row r="11" spans="1:8" ht="15">
      <c r="A11" s="61" t="s">
        <v>28</v>
      </c>
      <c r="B11" s="61" t="s">
        <v>35</v>
      </c>
      <c r="C11" s="61" t="s">
        <v>41</v>
      </c>
      <c r="D11" s="61" t="s">
        <v>47</v>
      </c>
      <c r="E11" s="61" t="s">
        <v>51</v>
      </c>
      <c r="F11" s="61" t="s">
        <v>55</v>
      </c>
      <c r="G11" s="61" t="s">
        <v>58</v>
      </c>
      <c r="H11" s="61" t="s">
        <v>31</v>
      </c>
    </row>
    <row r="12" spans="1:8" ht="15">
      <c r="A12" s="62"/>
      <c r="B12" s="62"/>
      <c r="C12" s="62"/>
      <c r="D12" s="62"/>
      <c r="E12" s="62"/>
      <c r="F12" s="62"/>
      <c r="G12" s="62"/>
      <c r="H12" s="62"/>
    </row>
    <row r="13" spans="1:8" ht="15">
      <c r="A13" s="83"/>
      <c r="B13" s="84"/>
      <c r="C13" s="84" t="s">
        <v>29</v>
      </c>
      <c r="D13" s="84" t="s">
        <v>96</v>
      </c>
      <c r="E13" s="84"/>
      <c r="F13" s="85"/>
      <c r="G13" s="63"/>
      <c r="H13" s="95">
        <f>H14+H18</f>
        <v>0</v>
      </c>
    </row>
    <row r="14" spans="1:8" ht="15">
      <c r="A14" s="86"/>
      <c r="B14" s="87"/>
      <c r="C14" s="87" t="s">
        <v>37</v>
      </c>
      <c r="D14" s="87" t="s">
        <v>98</v>
      </c>
      <c r="E14" s="87"/>
      <c r="F14" s="88"/>
      <c r="G14" s="64"/>
      <c r="H14" s="96">
        <f>SUM(H15:H17)</f>
        <v>0</v>
      </c>
    </row>
    <row r="15" spans="1:8" ht="15">
      <c r="A15" s="89">
        <v>1</v>
      </c>
      <c r="B15" s="90" t="s">
        <v>179</v>
      </c>
      <c r="C15" s="90" t="s">
        <v>180</v>
      </c>
      <c r="D15" s="90" t="s">
        <v>181</v>
      </c>
      <c r="E15" s="90" t="s">
        <v>120</v>
      </c>
      <c r="F15" s="91">
        <v>66.7</v>
      </c>
      <c r="G15" s="74"/>
      <c r="H15" s="97">
        <f>F15*G15</f>
        <v>0</v>
      </c>
    </row>
    <row r="16" spans="1:8" ht="27" customHeight="1">
      <c r="A16" s="89">
        <v>2</v>
      </c>
      <c r="B16" s="90" t="s">
        <v>179</v>
      </c>
      <c r="C16" s="90" t="s">
        <v>182</v>
      </c>
      <c r="D16" s="90" t="s">
        <v>183</v>
      </c>
      <c r="E16" s="90" t="s">
        <v>117</v>
      </c>
      <c r="F16" s="91">
        <v>92.4</v>
      </c>
      <c r="G16" s="74"/>
      <c r="H16" s="97">
        <f>F16*G16</f>
        <v>0</v>
      </c>
    </row>
    <row r="17" spans="1:8" ht="26.25" customHeight="1">
      <c r="A17" s="89">
        <v>25</v>
      </c>
      <c r="B17" s="90" t="s">
        <v>184</v>
      </c>
      <c r="C17" s="90" t="s">
        <v>185</v>
      </c>
      <c r="D17" s="90" t="s">
        <v>186</v>
      </c>
      <c r="E17" s="90" t="s">
        <v>117</v>
      </c>
      <c r="F17" s="91">
        <v>92.4</v>
      </c>
      <c r="G17" s="74"/>
      <c r="H17" s="97">
        <f>F17*G17</f>
        <v>0</v>
      </c>
    </row>
    <row r="18" spans="1:8" ht="15">
      <c r="A18" s="86"/>
      <c r="B18" s="87"/>
      <c r="C18" s="87" t="s">
        <v>99</v>
      </c>
      <c r="D18" s="87" t="s">
        <v>100</v>
      </c>
      <c r="E18" s="87"/>
      <c r="F18" s="88"/>
      <c r="G18" s="64"/>
      <c r="H18" s="96">
        <f>SUM(H19:H25)</f>
        <v>0</v>
      </c>
    </row>
    <row r="19" spans="1:8" ht="33" customHeight="1">
      <c r="A19" s="89">
        <v>4</v>
      </c>
      <c r="B19" s="90" t="s">
        <v>135</v>
      </c>
      <c r="C19" s="90" t="s">
        <v>136</v>
      </c>
      <c r="D19" s="90" t="s">
        <v>137</v>
      </c>
      <c r="E19" s="90" t="s">
        <v>138</v>
      </c>
      <c r="F19" s="91">
        <v>2.488</v>
      </c>
      <c r="G19" s="74"/>
      <c r="H19" s="97">
        <f>F19*G19</f>
        <v>0</v>
      </c>
    </row>
    <row r="20" spans="1:8" ht="30" customHeight="1">
      <c r="A20" s="89">
        <v>5</v>
      </c>
      <c r="B20" s="90" t="s">
        <v>135</v>
      </c>
      <c r="C20" s="90" t="s">
        <v>139</v>
      </c>
      <c r="D20" s="90" t="s">
        <v>140</v>
      </c>
      <c r="E20" s="90" t="s">
        <v>138</v>
      </c>
      <c r="F20" s="91">
        <v>2.488</v>
      </c>
      <c r="G20" s="74"/>
      <c r="H20" s="97">
        <f aca="true" t="shared" si="0" ref="H20:H25">F20*G20</f>
        <v>0</v>
      </c>
    </row>
    <row r="21" spans="1:8" ht="28.5" customHeight="1">
      <c r="A21" s="89">
        <v>6</v>
      </c>
      <c r="B21" s="90" t="s">
        <v>130</v>
      </c>
      <c r="C21" s="90" t="s">
        <v>141</v>
      </c>
      <c r="D21" s="90" t="s">
        <v>142</v>
      </c>
      <c r="E21" s="90" t="s">
        <v>138</v>
      </c>
      <c r="F21" s="91">
        <v>1.276</v>
      </c>
      <c r="G21" s="74"/>
      <c r="H21" s="97">
        <f t="shared" si="0"/>
        <v>0</v>
      </c>
    </row>
    <row r="22" spans="1:8" ht="27.75" customHeight="1">
      <c r="A22" s="89">
        <v>7</v>
      </c>
      <c r="B22" s="90" t="s">
        <v>143</v>
      </c>
      <c r="C22" s="90" t="s">
        <v>144</v>
      </c>
      <c r="D22" s="90" t="s">
        <v>145</v>
      </c>
      <c r="E22" s="90" t="s">
        <v>138</v>
      </c>
      <c r="F22" s="91">
        <v>1.276</v>
      </c>
      <c r="G22" s="74"/>
      <c r="H22" s="97">
        <f t="shared" si="0"/>
        <v>0</v>
      </c>
    </row>
    <row r="23" spans="1:8" ht="30" customHeight="1">
      <c r="A23" s="89">
        <v>8</v>
      </c>
      <c r="B23" s="90" t="s">
        <v>130</v>
      </c>
      <c r="C23" s="90" t="s">
        <v>146</v>
      </c>
      <c r="D23" s="90" t="s">
        <v>147</v>
      </c>
      <c r="E23" s="90" t="s">
        <v>138</v>
      </c>
      <c r="F23" s="91">
        <v>1.276</v>
      </c>
      <c r="G23" s="74"/>
      <c r="H23" s="97">
        <f t="shared" si="0"/>
        <v>0</v>
      </c>
    </row>
    <row r="24" spans="1:8" ht="30" customHeight="1">
      <c r="A24" s="89">
        <v>9</v>
      </c>
      <c r="B24" s="90" t="s">
        <v>130</v>
      </c>
      <c r="C24" s="90" t="s">
        <v>148</v>
      </c>
      <c r="D24" s="90" t="s">
        <v>149</v>
      </c>
      <c r="E24" s="90" t="s">
        <v>138</v>
      </c>
      <c r="F24" s="91">
        <v>24.244</v>
      </c>
      <c r="G24" s="74"/>
      <c r="H24" s="97">
        <f t="shared" si="0"/>
        <v>0</v>
      </c>
    </row>
    <row r="25" spans="1:8" ht="27.75" customHeight="1">
      <c r="A25" s="89">
        <v>10</v>
      </c>
      <c r="B25" s="90" t="s">
        <v>130</v>
      </c>
      <c r="C25" s="90" t="s">
        <v>187</v>
      </c>
      <c r="D25" s="90" t="s">
        <v>188</v>
      </c>
      <c r="E25" s="90" t="s">
        <v>138</v>
      </c>
      <c r="F25" s="91">
        <v>1.276</v>
      </c>
      <c r="G25" s="74"/>
      <c r="H25" s="97">
        <f t="shared" si="0"/>
        <v>0</v>
      </c>
    </row>
    <row r="26" spans="1:8" ht="15">
      <c r="A26" s="83"/>
      <c r="B26" s="84"/>
      <c r="C26" s="84" t="s">
        <v>42</v>
      </c>
      <c r="D26" s="84" t="s">
        <v>103</v>
      </c>
      <c r="E26" s="84"/>
      <c r="F26" s="85"/>
      <c r="G26" s="63"/>
      <c r="H26" s="95">
        <f>H27</f>
        <v>0</v>
      </c>
    </row>
    <row r="27" spans="1:8" ht="15">
      <c r="A27" s="86"/>
      <c r="B27" s="87"/>
      <c r="C27" s="87" t="s">
        <v>179</v>
      </c>
      <c r="D27" s="87" t="s">
        <v>189</v>
      </c>
      <c r="E27" s="87"/>
      <c r="F27" s="88"/>
      <c r="G27" s="64"/>
      <c r="H27" s="96">
        <f>SUM(H28:H41)</f>
        <v>0</v>
      </c>
    </row>
    <row r="28" spans="1:8" ht="22.5" customHeight="1">
      <c r="A28" s="89">
        <v>11</v>
      </c>
      <c r="B28" s="90" t="s">
        <v>152</v>
      </c>
      <c r="C28" s="90" t="s">
        <v>190</v>
      </c>
      <c r="D28" s="90" t="s">
        <v>191</v>
      </c>
      <c r="E28" s="90" t="s">
        <v>117</v>
      </c>
      <c r="F28" s="91">
        <v>92.4</v>
      </c>
      <c r="G28" s="74"/>
      <c r="H28" s="97">
        <f>F28*G28</f>
        <v>0</v>
      </c>
    </row>
    <row r="29" spans="1:8" ht="22.5" customHeight="1">
      <c r="A29" s="89">
        <v>12</v>
      </c>
      <c r="B29" s="90" t="s">
        <v>179</v>
      </c>
      <c r="C29" s="90" t="s">
        <v>192</v>
      </c>
      <c r="D29" s="90" t="s">
        <v>193</v>
      </c>
      <c r="E29" s="90" t="s">
        <v>117</v>
      </c>
      <c r="F29" s="91">
        <v>92.4</v>
      </c>
      <c r="G29" s="74"/>
      <c r="H29" s="97">
        <f aca="true" t="shared" si="1" ref="H29:H41">F29*G29</f>
        <v>0</v>
      </c>
    </row>
    <row r="30" spans="1:8" ht="26.25" customHeight="1">
      <c r="A30" s="89">
        <v>13</v>
      </c>
      <c r="B30" s="90" t="s">
        <v>179</v>
      </c>
      <c r="C30" s="90" t="s">
        <v>194</v>
      </c>
      <c r="D30" s="90" t="s">
        <v>195</v>
      </c>
      <c r="E30" s="90" t="s">
        <v>117</v>
      </c>
      <c r="F30" s="91">
        <v>92.4</v>
      </c>
      <c r="G30" s="74"/>
      <c r="H30" s="97">
        <f t="shared" si="1"/>
        <v>0</v>
      </c>
    </row>
    <row r="31" spans="1:8" ht="32.25" customHeight="1">
      <c r="A31" s="92">
        <v>14</v>
      </c>
      <c r="B31" s="93" t="s">
        <v>196</v>
      </c>
      <c r="C31" s="93" t="s">
        <v>197</v>
      </c>
      <c r="D31" s="93" t="s">
        <v>242</v>
      </c>
      <c r="E31" s="93" t="s">
        <v>198</v>
      </c>
      <c r="F31" s="94">
        <v>13.86</v>
      </c>
      <c r="G31" s="74"/>
      <c r="H31" s="97">
        <f t="shared" si="1"/>
        <v>0</v>
      </c>
    </row>
    <row r="32" spans="1:8" ht="23.25" customHeight="1">
      <c r="A32" s="89">
        <v>15</v>
      </c>
      <c r="B32" s="90" t="s">
        <v>179</v>
      </c>
      <c r="C32" s="90" t="s">
        <v>199</v>
      </c>
      <c r="D32" s="90" t="s">
        <v>200</v>
      </c>
      <c r="E32" s="90" t="s">
        <v>117</v>
      </c>
      <c r="F32" s="91">
        <v>92.4</v>
      </c>
      <c r="G32" s="74"/>
      <c r="H32" s="97">
        <f t="shared" si="1"/>
        <v>0</v>
      </c>
    </row>
    <row r="33" spans="1:8" ht="25.5" customHeight="1">
      <c r="A33" s="92">
        <v>16</v>
      </c>
      <c r="B33" s="93" t="s">
        <v>165</v>
      </c>
      <c r="C33" s="93" t="s">
        <v>201</v>
      </c>
      <c r="D33" s="93" t="s">
        <v>243</v>
      </c>
      <c r="E33" s="93" t="s">
        <v>167</v>
      </c>
      <c r="F33" s="94">
        <v>693</v>
      </c>
      <c r="G33" s="74"/>
      <c r="H33" s="97">
        <f t="shared" si="1"/>
        <v>0</v>
      </c>
    </row>
    <row r="34" spans="1:8" ht="27" customHeight="1">
      <c r="A34" s="89">
        <v>24</v>
      </c>
      <c r="B34" s="90" t="s">
        <v>184</v>
      </c>
      <c r="C34" s="90" t="s">
        <v>202</v>
      </c>
      <c r="D34" s="90" t="s">
        <v>203</v>
      </c>
      <c r="E34" s="90" t="s">
        <v>117</v>
      </c>
      <c r="F34" s="91">
        <v>92.4</v>
      </c>
      <c r="G34" s="74"/>
      <c r="H34" s="97">
        <f t="shared" si="1"/>
        <v>0</v>
      </c>
    </row>
    <row r="35" spans="1:8" ht="21.75" customHeight="1">
      <c r="A35" s="89">
        <v>17</v>
      </c>
      <c r="B35" s="90" t="s">
        <v>179</v>
      </c>
      <c r="C35" s="90" t="s">
        <v>204</v>
      </c>
      <c r="D35" s="90" t="s">
        <v>205</v>
      </c>
      <c r="E35" s="90" t="s">
        <v>117</v>
      </c>
      <c r="F35" s="91">
        <v>92.4</v>
      </c>
      <c r="G35" s="74"/>
      <c r="H35" s="97">
        <f t="shared" si="1"/>
        <v>0</v>
      </c>
    </row>
    <row r="36" spans="1:8" ht="30" customHeight="1">
      <c r="A36" s="92">
        <v>18</v>
      </c>
      <c r="B36" s="93" t="s">
        <v>206</v>
      </c>
      <c r="C36" s="93" t="s">
        <v>207</v>
      </c>
      <c r="D36" s="93" t="s">
        <v>241</v>
      </c>
      <c r="E36" s="93" t="s">
        <v>117</v>
      </c>
      <c r="F36" s="94">
        <v>100</v>
      </c>
      <c r="G36" s="74"/>
      <c r="H36" s="97">
        <f t="shared" si="1"/>
        <v>0</v>
      </c>
    </row>
    <row r="37" spans="1:8" ht="25.5" customHeight="1">
      <c r="A37" s="89">
        <v>19</v>
      </c>
      <c r="B37" s="90" t="s">
        <v>179</v>
      </c>
      <c r="C37" s="90" t="s">
        <v>208</v>
      </c>
      <c r="D37" s="90" t="s">
        <v>209</v>
      </c>
      <c r="E37" s="90" t="s">
        <v>120</v>
      </c>
      <c r="F37" s="91">
        <v>66.7</v>
      </c>
      <c r="G37" s="74"/>
      <c r="H37" s="97">
        <f t="shared" si="1"/>
        <v>0</v>
      </c>
    </row>
    <row r="38" spans="1:8" ht="24.75" customHeight="1">
      <c r="A38" s="92">
        <v>20</v>
      </c>
      <c r="B38" s="93" t="s">
        <v>206</v>
      </c>
      <c r="C38" s="93" t="s">
        <v>210</v>
      </c>
      <c r="D38" s="93" t="s">
        <v>211</v>
      </c>
      <c r="E38" s="93" t="s">
        <v>120</v>
      </c>
      <c r="F38" s="94">
        <v>66.7</v>
      </c>
      <c r="G38" s="74"/>
      <c r="H38" s="97">
        <f t="shared" si="1"/>
        <v>0</v>
      </c>
    </row>
    <row r="39" spans="1:8" ht="24.75" customHeight="1">
      <c r="A39" s="89">
        <v>21</v>
      </c>
      <c r="B39" s="90" t="s">
        <v>179</v>
      </c>
      <c r="C39" s="90" t="s">
        <v>212</v>
      </c>
      <c r="D39" s="90" t="s">
        <v>213</v>
      </c>
      <c r="E39" s="90" t="s">
        <v>120</v>
      </c>
      <c r="F39" s="91">
        <v>2.7</v>
      </c>
      <c r="G39" s="74"/>
      <c r="H39" s="97">
        <f t="shared" si="1"/>
        <v>0</v>
      </c>
    </row>
    <row r="40" spans="1:8" ht="15">
      <c r="A40" s="92">
        <v>22</v>
      </c>
      <c r="B40" s="93" t="s">
        <v>206</v>
      </c>
      <c r="C40" s="93" t="s">
        <v>214</v>
      </c>
      <c r="D40" s="93" t="s">
        <v>215</v>
      </c>
      <c r="E40" s="93" t="s">
        <v>120</v>
      </c>
      <c r="F40" s="94">
        <v>2.7</v>
      </c>
      <c r="G40" s="74"/>
      <c r="H40" s="97">
        <f t="shared" si="1"/>
        <v>0</v>
      </c>
    </row>
    <row r="41" spans="1:8" ht="31.5" customHeight="1">
      <c r="A41" s="89">
        <v>23</v>
      </c>
      <c r="B41" s="90" t="s">
        <v>179</v>
      </c>
      <c r="C41" s="90" t="s">
        <v>216</v>
      </c>
      <c r="D41" s="90" t="s">
        <v>217</v>
      </c>
      <c r="E41" s="90" t="s">
        <v>74</v>
      </c>
      <c r="F41" s="91">
        <v>1221.176</v>
      </c>
      <c r="G41" s="74"/>
      <c r="H41" s="97">
        <f t="shared" si="1"/>
        <v>0</v>
      </c>
    </row>
    <row r="42" spans="1:8" ht="15">
      <c r="A42" s="76"/>
      <c r="B42" s="65"/>
      <c r="C42" s="65"/>
      <c r="D42" s="65" t="s">
        <v>106</v>
      </c>
      <c r="E42" s="65"/>
      <c r="F42" s="77"/>
      <c r="G42" s="66"/>
      <c r="H42" s="98">
        <f>H13+H26</f>
        <v>0</v>
      </c>
    </row>
  </sheetData>
  <sheetProtection algorithmName="SHA-512" hashValue="yTo+VIC3ut5tUi/95HVMWrprvS/ovgbO58UaE7EK44k4B6HXIfN7S+YOAAOhnxjLj31/h/OWilcwzwo5yHN1HQ==" saltValue="+QtHpRoTsmdSqH7FlyXqqg==" spinCount="100000" sheet="1" objects="1" scenarios="1"/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 topLeftCell="C22">
      <selection activeCell="D35" sqref="D35"/>
    </sheetView>
  </sheetViews>
  <sheetFormatPr defaultColWidth="9.140625" defaultRowHeight="15"/>
  <cols>
    <col min="1" max="1" width="6.00390625" style="0" customWidth="1"/>
    <col min="2" max="2" width="5.7109375" style="0" customWidth="1"/>
    <col min="3" max="3" width="8.8515625" style="0" customWidth="1"/>
    <col min="4" max="4" width="34.140625" style="0" customWidth="1"/>
    <col min="5" max="5" width="5.8515625" style="0" customWidth="1"/>
    <col min="6" max="6" width="8.8515625" style="0" customWidth="1"/>
    <col min="7" max="7" width="10.421875" style="0" customWidth="1"/>
    <col min="8" max="8" width="13.421875" style="0" customWidth="1"/>
  </cols>
  <sheetData>
    <row r="1" spans="1:8" ht="18">
      <c r="A1" s="222" t="s">
        <v>107</v>
      </c>
      <c r="B1" s="222"/>
      <c r="C1" s="222"/>
      <c r="D1" s="222"/>
      <c r="E1" s="222"/>
      <c r="F1" s="222"/>
      <c r="G1" s="222"/>
      <c r="H1" s="222"/>
    </row>
    <row r="2" spans="1:8" ht="15">
      <c r="A2" s="54" t="s">
        <v>86</v>
      </c>
      <c r="B2" s="54"/>
      <c r="C2" s="54"/>
      <c r="D2" s="54"/>
      <c r="E2" s="54"/>
      <c r="F2" s="54"/>
      <c r="G2" s="54"/>
      <c r="H2" s="54"/>
    </row>
    <row r="3" spans="1:8" ht="15">
      <c r="A3" s="54" t="s">
        <v>218</v>
      </c>
      <c r="B3" s="54"/>
      <c r="C3" s="54"/>
      <c r="D3" s="54"/>
      <c r="E3" s="54"/>
      <c r="F3" s="54"/>
      <c r="G3" s="54"/>
      <c r="H3" s="54"/>
    </row>
    <row r="4" spans="1:8" ht="15">
      <c r="A4" s="55"/>
      <c r="B4" s="54"/>
      <c r="C4" s="55"/>
      <c r="D4" s="54"/>
      <c r="E4" s="54"/>
      <c r="F4" s="54"/>
      <c r="G4" s="54"/>
      <c r="H4" s="54"/>
    </row>
    <row r="5" spans="1:8" ht="15">
      <c r="A5" s="3"/>
      <c r="B5" s="3"/>
      <c r="C5" s="3"/>
      <c r="D5" s="3"/>
      <c r="E5" s="3"/>
      <c r="F5" s="3"/>
      <c r="G5" s="82"/>
      <c r="H5" s="82"/>
    </row>
    <row r="6" spans="1:8" ht="15">
      <c r="A6" s="57" t="s">
        <v>88</v>
      </c>
      <c r="B6" s="57"/>
      <c r="C6" s="57"/>
      <c r="D6" s="57"/>
      <c r="E6" s="57"/>
      <c r="F6" s="57"/>
      <c r="G6" s="57"/>
      <c r="H6" s="57"/>
    </row>
    <row r="7" spans="1:8" ht="15">
      <c r="A7" s="57" t="s">
        <v>89</v>
      </c>
      <c r="B7" s="57"/>
      <c r="C7" s="57"/>
      <c r="D7" s="57"/>
      <c r="E7" s="57"/>
      <c r="F7" s="57"/>
      <c r="G7" s="57" t="s">
        <v>90</v>
      </c>
      <c r="H7" s="57"/>
    </row>
    <row r="8" spans="1:8" ht="15">
      <c r="A8" s="57" t="s">
        <v>91</v>
      </c>
      <c r="B8" s="58"/>
      <c r="C8" s="58"/>
      <c r="D8" s="58"/>
      <c r="E8" s="58"/>
      <c r="F8" s="58"/>
      <c r="G8" s="57" t="s">
        <v>108</v>
      </c>
      <c r="H8" s="58"/>
    </row>
    <row r="9" spans="1:8" ht="15">
      <c r="A9" s="62"/>
      <c r="B9" s="62"/>
      <c r="C9" s="62"/>
      <c r="D9" s="62"/>
      <c r="E9" s="62"/>
      <c r="F9" s="62"/>
      <c r="G9" s="62"/>
      <c r="H9" s="62"/>
    </row>
    <row r="10" spans="1:8" ht="22.5">
      <c r="A10" s="61" t="s">
        <v>109</v>
      </c>
      <c r="B10" s="61" t="s">
        <v>110</v>
      </c>
      <c r="C10" s="61" t="s">
        <v>93</v>
      </c>
      <c r="D10" s="61" t="s">
        <v>94</v>
      </c>
      <c r="E10" s="61" t="s">
        <v>111</v>
      </c>
      <c r="F10" s="61" t="s">
        <v>112</v>
      </c>
      <c r="G10" s="61" t="s">
        <v>113</v>
      </c>
      <c r="H10" s="61" t="s">
        <v>95</v>
      </c>
    </row>
    <row r="11" spans="1:8" ht="15">
      <c r="A11" s="61" t="s">
        <v>28</v>
      </c>
      <c r="B11" s="61" t="s">
        <v>35</v>
      </c>
      <c r="C11" s="61" t="s">
        <v>41</v>
      </c>
      <c r="D11" s="61" t="s">
        <v>47</v>
      </c>
      <c r="E11" s="61" t="s">
        <v>51</v>
      </c>
      <c r="F11" s="61" t="s">
        <v>55</v>
      </c>
      <c r="G11" s="61" t="s">
        <v>58</v>
      </c>
      <c r="H11" s="61" t="s">
        <v>31</v>
      </c>
    </row>
    <row r="12" spans="1:8" ht="15">
      <c r="A12" s="62"/>
      <c r="B12" s="62"/>
      <c r="C12" s="62"/>
      <c r="D12" s="62"/>
      <c r="E12" s="62"/>
      <c r="F12" s="62"/>
      <c r="G12" s="62"/>
      <c r="H12" s="62"/>
    </row>
    <row r="13" spans="1:8" ht="15">
      <c r="A13" s="83"/>
      <c r="B13" s="84"/>
      <c r="C13" s="84" t="s">
        <v>29</v>
      </c>
      <c r="D13" s="84" t="s">
        <v>96</v>
      </c>
      <c r="E13" s="84"/>
      <c r="F13" s="85"/>
      <c r="G13" s="63"/>
      <c r="H13" s="95">
        <f>H14+H18</f>
        <v>0</v>
      </c>
    </row>
    <row r="14" spans="1:8" ht="15">
      <c r="A14" s="86"/>
      <c r="B14" s="87"/>
      <c r="C14" s="87" t="s">
        <v>37</v>
      </c>
      <c r="D14" s="87" t="s">
        <v>98</v>
      </c>
      <c r="E14" s="87"/>
      <c r="F14" s="88"/>
      <c r="G14" s="64"/>
      <c r="H14" s="96">
        <f>SUM(H15:H17)</f>
        <v>0</v>
      </c>
    </row>
    <row r="15" spans="1:8" ht="29.25" customHeight="1">
      <c r="A15" s="89">
        <v>1</v>
      </c>
      <c r="B15" s="90" t="s">
        <v>179</v>
      </c>
      <c r="C15" s="90" t="s">
        <v>219</v>
      </c>
      <c r="D15" s="90" t="s">
        <v>220</v>
      </c>
      <c r="E15" s="90" t="s">
        <v>120</v>
      </c>
      <c r="F15" s="91">
        <v>44</v>
      </c>
      <c r="G15" s="74"/>
      <c r="H15" s="97">
        <f>F15*G15</f>
        <v>0</v>
      </c>
    </row>
    <row r="16" spans="1:8" ht="33" customHeight="1">
      <c r="A16" s="89">
        <v>2</v>
      </c>
      <c r="B16" s="90" t="s">
        <v>179</v>
      </c>
      <c r="C16" s="90" t="s">
        <v>221</v>
      </c>
      <c r="D16" s="90" t="s">
        <v>222</v>
      </c>
      <c r="E16" s="90" t="s">
        <v>120</v>
      </c>
      <c r="F16" s="91">
        <v>44</v>
      </c>
      <c r="G16" s="74"/>
      <c r="H16" s="97">
        <f>F16*G16</f>
        <v>0</v>
      </c>
    </row>
    <row r="17" spans="1:8" ht="27.75" customHeight="1">
      <c r="A17" s="89">
        <v>5</v>
      </c>
      <c r="B17" s="90" t="s">
        <v>179</v>
      </c>
      <c r="C17" s="90" t="s">
        <v>223</v>
      </c>
      <c r="D17" s="90" t="s">
        <v>224</v>
      </c>
      <c r="E17" s="90" t="s">
        <v>117</v>
      </c>
      <c r="F17" s="91">
        <v>13.5</v>
      </c>
      <c r="G17" s="74"/>
      <c r="H17" s="97">
        <f>F17*G17</f>
        <v>0</v>
      </c>
    </row>
    <row r="18" spans="1:8" ht="15">
      <c r="A18" s="86"/>
      <c r="B18" s="87"/>
      <c r="C18" s="87" t="s">
        <v>99</v>
      </c>
      <c r="D18" s="87" t="s">
        <v>100</v>
      </c>
      <c r="E18" s="87"/>
      <c r="F18" s="88"/>
      <c r="G18" s="74"/>
      <c r="H18" s="96">
        <f>SUM(H19:H25)</f>
        <v>0</v>
      </c>
    </row>
    <row r="19" spans="1:8" ht="25.5" customHeight="1">
      <c r="A19" s="89">
        <v>6</v>
      </c>
      <c r="B19" s="90" t="s">
        <v>135</v>
      </c>
      <c r="C19" s="90" t="s">
        <v>136</v>
      </c>
      <c r="D19" s="90" t="s">
        <v>137</v>
      </c>
      <c r="E19" s="90" t="s">
        <v>138</v>
      </c>
      <c r="F19" s="91">
        <v>0.174</v>
      </c>
      <c r="G19" s="74"/>
      <c r="H19" s="97">
        <f>F19*G19</f>
        <v>0</v>
      </c>
    </row>
    <row r="20" spans="1:8" ht="30" customHeight="1">
      <c r="A20" s="89">
        <v>7</v>
      </c>
      <c r="B20" s="90" t="s">
        <v>135</v>
      </c>
      <c r="C20" s="90" t="s">
        <v>139</v>
      </c>
      <c r="D20" s="90" t="s">
        <v>140</v>
      </c>
      <c r="E20" s="90" t="s">
        <v>138</v>
      </c>
      <c r="F20" s="91">
        <v>0.174</v>
      </c>
      <c r="G20" s="74"/>
      <c r="H20" s="97">
        <f aca="true" t="shared" si="0" ref="H20:H25">F20*G20</f>
        <v>0</v>
      </c>
    </row>
    <row r="21" spans="1:8" ht="30" customHeight="1">
      <c r="A21" s="89">
        <v>8</v>
      </c>
      <c r="B21" s="90" t="s">
        <v>130</v>
      </c>
      <c r="C21" s="90" t="s">
        <v>141</v>
      </c>
      <c r="D21" s="90" t="s">
        <v>142</v>
      </c>
      <c r="E21" s="90" t="s">
        <v>138</v>
      </c>
      <c r="F21" s="91">
        <v>0.114</v>
      </c>
      <c r="G21" s="74"/>
      <c r="H21" s="97">
        <f t="shared" si="0"/>
        <v>0</v>
      </c>
    </row>
    <row r="22" spans="1:8" ht="28.5" customHeight="1">
      <c r="A22" s="89">
        <v>9</v>
      </c>
      <c r="B22" s="90" t="s">
        <v>143</v>
      </c>
      <c r="C22" s="90" t="s">
        <v>144</v>
      </c>
      <c r="D22" s="90" t="s">
        <v>145</v>
      </c>
      <c r="E22" s="90" t="s">
        <v>138</v>
      </c>
      <c r="F22" s="91">
        <v>0.114</v>
      </c>
      <c r="G22" s="74"/>
      <c r="H22" s="97">
        <f t="shared" si="0"/>
        <v>0</v>
      </c>
    </row>
    <row r="23" spans="1:8" ht="28.5" customHeight="1">
      <c r="A23" s="89">
        <v>10</v>
      </c>
      <c r="B23" s="90" t="s">
        <v>130</v>
      </c>
      <c r="C23" s="90" t="s">
        <v>146</v>
      </c>
      <c r="D23" s="90" t="s">
        <v>147</v>
      </c>
      <c r="E23" s="90" t="s">
        <v>138</v>
      </c>
      <c r="F23" s="91">
        <v>0.114</v>
      </c>
      <c r="G23" s="74"/>
      <c r="H23" s="97">
        <f t="shared" si="0"/>
        <v>0</v>
      </c>
    </row>
    <row r="24" spans="1:8" ht="32.25" customHeight="1">
      <c r="A24" s="89">
        <v>11</v>
      </c>
      <c r="B24" s="90" t="s">
        <v>130</v>
      </c>
      <c r="C24" s="90" t="s">
        <v>148</v>
      </c>
      <c r="D24" s="90" t="s">
        <v>149</v>
      </c>
      <c r="E24" s="90" t="s">
        <v>138</v>
      </c>
      <c r="F24" s="91">
        <v>2.166</v>
      </c>
      <c r="G24" s="74"/>
      <c r="H24" s="97">
        <f t="shared" si="0"/>
        <v>0</v>
      </c>
    </row>
    <row r="25" spans="1:8" ht="30" customHeight="1">
      <c r="A25" s="89">
        <v>12</v>
      </c>
      <c r="B25" s="90" t="s">
        <v>130</v>
      </c>
      <c r="C25" s="90" t="s">
        <v>187</v>
      </c>
      <c r="D25" s="90" t="s">
        <v>188</v>
      </c>
      <c r="E25" s="90" t="s">
        <v>138</v>
      </c>
      <c r="F25" s="91">
        <v>0.114</v>
      </c>
      <c r="G25" s="74"/>
      <c r="H25" s="97">
        <f t="shared" si="0"/>
        <v>0</v>
      </c>
    </row>
    <row r="26" spans="1:8" ht="15">
      <c r="A26" s="83"/>
      <c r="B26" s="84"/>
      <c r="C26" s="84" t="s">
        <v>42</v>
      </c>
      <c r="D26" s="84" t="s">
        <v>103</v>
      </c>
      <c r="E26" s="84"/>
      <c r="F26" s="85"/>
      <c r="G26" s="63"/>
      <c r="H26" s="95">
        <f>H27</f>
        <v>0</v>
      </c>
    </row>
    <row r="27" spans="1:8" ht="15">
      <c r="A27" s="86"/>
      <c r="B27" s="87"/>
      <c r="C27" s="87" t="s">
        <v>179</v>
      </c>
      <c r="D27" s="87" t="s">
        <v>189</v>
      </c>
      <c r="E27" s="87"/>
      <c r="F27" s="88"/>
      <c r="G27" s="64"/>
      <c r="H27" s="96">
        <f>SUM(H28:H38)</f>
        <v>0</v>
      </c>
    </row>
    <row r="28" spans="1:8" ht="29.25" customHeight="1">
      <c r="A28" s="89">
        <v>13</v>
      </c>
      <c r="B28" s="90" t="s">
        <v>152</v>
      </c>
      <c r="C28" s="90" t="s">
        <v>190</v>
      </c>
      <c r="D28" s="90" t="s">
        <v>191</v>
      </c>
      <c r="E28" s="90" t="s">
        <v>117</v>
      </c>
      <c r="F28" s="91">
        <v>27</v>
      </c>
      <c r="G28" s="74"/>
      <c r="H28" s="97">
        <f>F28*G28</f>
        <v>0</v>
      </c>
    </row>
    <row r="29" spans="1:8" ht="21.75" customHeight="1">
      <c r="A29" s="89">
        <v>16</v>
      </c>
      <c r="B29" s="90" t="s">
        <v>179</v>
      </c>
      <c r="C29" s="90" t="s">
        <v>192</v>
      </c>
      <c r="D29" s="90" t="s">
        <v>193</v>
      </c>
      <c r="E29" s="90" t="s">
        <v>117</v>
      </c>
      <c r="F29" s="91">
        <v>27</v>
      </c>
      <c r="G29" s="74"/>
      <c r="H29" s="97">
        <f aca="true" t="shared" si="1" ref="H29:H38">F29*G29</f>
        <v>0</v>
      </c>
    </row>
    <row r="30" spans="1:8" ht="23.25" customHeight="1">
      <c r="A30" s="89">
        <v>17</v>
      </c>
      <c r="B30" s="90" t="s">
        <v>179</v>
      </c>
      <c r="C30" s="90" t="s">
        <v>194</v>
      </c>
      <c r="D30" s="90" t="s">
        <v>195</v>
      </c>
      <c r="E30" s="90" t="s">
        <v>117</v>
      </c>
      <c r="F30" s="91">
        <v>27</v>
      </c>
      <c r="G30" s="74"/>
      <c r="H30" s="97">
        <f t="shared" si="1"/>
        <v>0</v>
      </c>
    </row>
    <row r="31" spans="1:8" ht="31.5" customHeight="1">
      <c r="A31" s="92">
        <v>18</v>
      </c>
      <c r="B31" s="93" t="s">
        <v>196</v>
      </c>
      <c r="C31" s="93" t="s">
        <v>197</v>
      </c>
      <c r="D31" s="93" t="s">
        <v>242</v>
      </c>
      <c r="E31" s="93" t="s">
        <v>198</v>
      </c>
      <c r="F31" s="94">
        <v>4.05</v>
      </c>
      <c r="G31" s="74"/>
      <c r="H31" s="97">
        <f t="shared" si="1"/>
        <v>0</v>
      </c>
    </row>
    <row r="32" spans="1:8" ht="24" customHeight="1">
      <c r="A32" s="89">
        <v>19</v>
      </c>
      <c r="B32" s="90" t="s">
        <v>179</v>
      </c>
      <c r="C32" s="90" t="s">
        <v>199</v>
      </c>
      <c r="D32" s="90" t="s">
        <v>200</v>
      </c>
      <c r="E32" s="90" t="s">
        <v>117</v>
      </c>
      <c r="F32" s="91">
        <v>8</v>
      </c>
      <c r="G32" s="74"/>
      <c r="H32" s="97">
        <f t="shared" si="1"/>
        <v>0</v>
      </c>
    </row>
    <row r="33" spans="1:8" ht="25.5" customHeight="1">
      <c r="A33" s="92">
        <v>20</v>
      </c>
      <c r="B33" s="93" t="s">
        <v>165</v>
      </c>
      <c r="C33" s="93" t="s">
        <v>201</v>
      </c>
      <c r="D33" s="93" t="s">
        <v>243</v>
      </c>
      <c r="E33" s="93" t="s">
        <v>167</v>
      </c>
      <c r="F33" s="94">
        <v>60</v>
      </c>
      <c r="G33" s="74"/>
      <c r="H33" s="97">
        <f t="shared" si="1"/>
        <v>0</v>
      </c>
    </row>
    <row r="34" spans="1:8" ht="38.25" customHeight="1">
      <c r="A34" s="89">
        <v>14</v>
      </c>
      <c r="B34" s="90" t="s">
        <v>179</v>
      </c>
      <c r="C34" s="90" t="s">
        <v>225</v>
      </c>
      <c r="D34" s="90" t="s">
        <v>226</v>
      </c>
      <c r="E34" s="90" t="s">
        <v>117</v>
      </c>
      <c r="F34" s="91">
        <v>27</v>
      </c>
      <c r="G34" s="74"/>
      <c r="H34" s="97">
        <f t="shared" si="1"/>
        <v>0</v>
      </c>
    </row>
    <row r="35" spans="1:8" ht="30" customHeight="1">
      <c r="A35" s="92">
        <v>28</v>
      </c>
      <c r="B35" s="93" t="s">
        <v>206</v>
      </c>
      <c r="C35" s="93" t="s">
        <v>207</v>
      </c>
      <c r="D35" s="93" t="s">
        <v>241</v>
      </c>
      <c r="E35" s="93" t="s">
        <v>117</v>
      </c>
      <c r="F35" s="94">
        <v>30.8</v>
      </c>
      <c r="G35" s="74"/>
      <c r="H35" s="97">
        <f t="shared" si="1"/>
        <v>0</v>
      </c>
    </row>
    <row r="36" spans="1:8" ht="31.5" customHeight="1">
      <c r="A36" s="89">
        <v>15</v>
      </c>
      <c r="B36" s="90" t="s">
        <v>179</v>
      </c>
      <c r="C36" s="90" t="s">
        <v>227</v>
      </c>
      <c r="D36" s="90" t="s">
        <v>228</v>
      </c>
      <c r="E36" s="90" t="s">
        <v>120</v>
      </c>
      <c r="F36" s="91">
        <v>44</v>
      </c>
      <c r="G36" s="74"/>
      <c r="H36" s="97">
        <f t="shared" si="1"/>
        <v>0</v>
      </c>
    </row>
    <row r="37" spans="1:8" ht="21" customHeight="1">
      <c r="A37" s="92">
        <v>31</v>
      </c>
      <c r="B37" s="93" t="s">
        <v>229</v>
      </c>
      <c r="C37" s="93" t="s">
        <v>230</v>
      </c>
      <c r="D37" s="93" t="s">
        <v>231</v>
      </c>
      <c r="E37" s="93" t="s">
        <v>120</v>
      </c>
      <c r="F37" s="94">
        <v>44</v>
      </c>
      <c r="G37" s="74"/>
      <c r="H37" s="97">
        <f t="shared" si="1"/>
        <v>0</v>
      </c>
    </row>
    <row r="38" spans="1:8" ht="27.75" customHeight="1">
      <c r="A38" s="89">
        <v>27</v>
      </c>
      <c r="B38" s="90" t="s">
        <v>179</v>
      </c>
      <c r="C38" s="90" t="s">
        <v>216</v>
      </c>
      <c r="D38" s="90" t="s">
        <v>217</v>
      </c>
      <c r="E38" s="90" t="s">
        <v>74</v>
      </c>
      <c r="F38" s="91">
        <v>338.876</v>
      </c>
      <c r="G38" s="74"/>
      <c r="H38" s="97">
        <f t="shared" si="1"/>
        <v>0</v>
      </c>
    </row>
    <row r="39" spans="1:8" ht="15">
      <c r="A39" s="76"/>
      <c r="B39" s="65"/>
      <c r="C39" s="65"/>
      <c r="D39" s="65" t="s">
        <v>106</v>
      </c>
      <c r="E39" s="65"/>
      <c r="F39" s="77"/>
      <c r="G39" s="66"/>
      <c r="H39" s="98">
        <f>H13+H26</f>
        <v>0</v>
      </c>
    </row>
  </sheetData>
  <sheetProtection algorithmName="SHA-512" hashValue="/43O50VFtLeaDWR5eCV+h405+ol7mNT4JQbhdxh9CC6vPz/o+sJ7pkHyj0HY730+2MhhGBOcDqhAzFfrPNG2jA==" saltValue="Kn4ckipRCWPvNfDTqNn3Ig==" spinCount="100000" sheet="1" objects="1" scenarios="1"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A28">
      <selection activeCell="D34" sqref="D34"/>
    </sheetView>
  </sheetViews>
  <sheetFormatPr defaultColWidth="9.140625" defaultRowHeight="15"/>
  <cols>
    <col min="1" max="1" width="6.28125" style="0" customWidth="1"/>
    <col min="2" max="2" width="4.7109375" style="0" customWidth="1"/>
    <col min="3" max="3" width="10.421875" style="0" customWidth="1"/>
    <col min="4" max="4" width="33.140625" style="0" customWidth="1"/>
    <col min="5" max="5" width="5.7109375" style="0" customWidth="1"/>
    <col min="6" max="6" width="7.8515625" style="0" customWidth="1"/>
    <col min="7" max="7" width="10.8515625" style="0" customWidth="1"/>
    <col min="8" max="8" width="12.421875" style="0" customWidth="1"/>
  </cols>
  <sheetData>
    <row r="1" spans="1:8" ht="18">
      <c r="A1" s="222" t="s">
        <v>107</v>
      </c>
      <c r="B1" s="222"/>
      <c r="C1" s="222"/>
      <c r="D1" s="222"/>
      <c r="E1" s="222"/>
      <c r="F1" s="222"/>
      <c r="G1" s="222"/>
      <c r="H1" s="222"/>
    </row>
    <row r="2" spans="1:8" ht="15">
      <c r="A2" s="54" t="s">
        <v>86</v>
      </c>
      <c r="B2" s="54"/>
      <c r="C2" s="54"/>
      <c r="D2" s="54"/>
      <c r="E2" s="54"/>
      <c r="F2" s="54"/>
      <c r="G2" s="54"/>
      <c r="H2" s="54"/>
    </row>
    <row r="3" spans="1:8" ht="15">
      <c r="A3" s="54" t="s">
        <v>232</v>
      </c>
      <c r="B3" s="54"/>
      <c r="C3" s="54"/>
      <c r="D3" s="54"/>
      <c r="E3" s="54"/>
      <c r="F3" s="54"/>
      <c r="G3" s="54"/>
      <c r="H3" s="54"/>
    </row>
    <row r="4" spans="1:8" ht="15">
      <c r="A4" s="55"/>
      <c r="B4" s="54"/>
      <c r="C4" s="55"/>
      <c r="D4" s="54"/>
      <c r="E4" s="54"/>
      <c r="F4" s="54"/>
      <c r="G4" s="54"/>
      <c r="H4" s="54"/>
    </row>
    <row r="5" spans="1:8" ht="15">
      <c r="A5" s="3"/>
      <c r="B5" s="3"/>
      <c r="C5" s="3"/>
      <c r="D5" s="3"/>
      <c r="E5" s="3"/>
      <c r="F5" s="3"/>
      <c r="G5" s="82"/>
      <c r="H5" s="82"/>
    </row>
    <row r="6" spans="1:8" ht="15">
      <c r="A6" s="57" t="s">
        <v>88</v>
      </c>
      <c r="B6" s="57"/>
      <c r="C6" s="57"/>
      <c r="D6" s="57"/>
      <c r="E6" s="57"/>
      <c r="F6" s="57"/>
      <c r="G6" s="57"/>
      <c r="H6" s="57"/>
    </row>
    <row r="7" spans="1:8" ht="15">
      <c r="A7" s="57" t="s">
        <v>89</v>
      </c>
      <c r="B7" s="57"/>
      <c r="C7" s="57"/>
      <c r="D7" s="57"/>
      <c r="E7" s="57"/>
      <c r="F7" s="57"/>
      <c r="G7" s="57" t="s">
        <v>90</v>
      </c>
      <c r="H7" s="57"/>
    </row>
    <row r="8" spans="1:8" ht="15">
      <c r="A8" s="57" t="s">
        <v>91</v>
      </c>
      <c r="B8" s="58"/>
      <c r="C8" s="58"/>
      <c r="D8" s="58"/>
      <c r="E8" s="58"/>
      <c r="F8" s="58"/>
      <c r="G8" s="57" t="s">
        <v>108</v>
      </c>
      <c r="H8" s="58"/>
    </row>
    <row r="9" spans="1:8" ht="15">
      <c r="A9" s="62"/>
      <c r="B9" s="62"/>
      <c r="C9" s="62"/>
      <c r="D9" s="62"/>
      <c r="E9" s="62"/>
      <c r="F9" s="62"/>
      <c r="G9" s="62"/>
      <c r="H9" s="62"/>
    </row>
    <row r="10" spans="1:8" ht="22.5">
      <c r="A10" s="61" t="s">
        <v>109</v>
      </c>
      <c r="B10" s="61" t="s">
        <v>110</v>
      </c>
      <c r="C10" s="61" t="s">
        <v>93</v>
      </c>
      <c r="D10" s="61" t="s">
        <v>94</v>
      </c>
      <c r="E10" s="61" t="s">
        <v>111</v>
      </c>
      <c r="F10" s="61" t="s">
        <v>112</v>
      </c>
      <c r="G10" s="61" t="s">
        <v>113</v>
      </c>
      <c r="H10" s="61" t="s">
        <v>95</v>
      </c>
    </row>
    <row r="11" spans="1:8" ht="15">
      <c r="A11" s="61" t="s">
        <v>28</v>
      </c>
      <c r="B11" s="61" t="s">
        <v>35</v>
      </c>
      <c r="C11" s="61" t="s">
        <v>41</v>
      </c>
      <c r="D11" s="61" t="s">
        <v>47</v>
      </c>
      <c r="E11" s="61" t="s">
        <v>51</v>
      </c>
      <c r="F11" s="61" t="s">
        <v>55</v>
      </c>
      <c r="G11" s="61" t="s">
        <v>58</v>
      </c>
      <c r="H11" s="61" t="s">
        <v>31</v>
      </c>
    </row>
    <row r="12" spans="1:8" ht="15">
      <c r="A12" s="62"/>
      <c r="B12" s="62"/>
      <c r="C12" s="62"/>
      <c r="D12" s="62"/>
      <c r="E12" s="62"/>
      <c r="F12" s="62"/>
      <c r="G12" s="62"/>
      <c r="H12" s="62"/>
    </row>
    <row r="13" spans="1:8" ht="15">
      <c r="A13" s="83"/>
      <c r="B13" s="84"/>
      <c r="C13" s="84" t="s">
        <v>29</v>
      </c>
      <c r="D13" s="84" t="s">
        <v>96</v>
      </c>
      <c r="E13" s="84"/>
      <c r="F13" s="85"/>
      <c r="G13" s="63"/>
      <c r="H13" s="95">
        <f>H14+H18</f>
        <v>0</v>
      </c>
    </row>
    <row r="14" spans="1:8" ht="26.25">
      <c r="A14" s="86"/>
      <c r="B14" s="87"/>
      <c r="C14" s="87" t="s">
        <v>37</v>
      </c>
      <c r="D14" s="87" t="s">
        <v>98</v>
      </c>
      <c r="E14" s="87"/>
      <c r="F14" s="88"/>
      <c r="G14" s="64"/>
      <c r="H14" s="96">
        <f>SUM(H15:H17)</f>
        <v>0</v>
      </c>
    </row>
    <row r="15" spans="1:8" ht="15">
      <c r="A15" s="89">
        <v>1</v>
      </c>
      <c r="B15" s="90" t="s">
        <v>179</v>
      </c>
      <c r="C15" s="90" t="s">
        <v>180</v>
      </c>
      <c r="D15" s="90" t="s">
        <v>181</v>
      </c>
      <c r="E15" s="90" t="s">
        <v>120</v>
      </c>
      <c r="F15" s="91">
        <v>89.7</v>
      </c>
      <c r="G15" s="74"/>
      <c r="H15" s="97">
        <f>F15*G15</f>
        <v>0</v>
      </c>
    </row>
    <row r="16" spans="1:8" ht="26.25" customHeight="1">
      <c r="A16" s="89">
        <v>2</v>
      </c>
      <c r="B16" s="90" t="s">
        <v>179</v>
      </c>
      <c r="C16" s="90" t="s">
        <v>182</v>
      </c>
      <c r="D16" s="90" t="s">
        <v>183</v>
      </c>
      <c r="E16" s="90" t="s">
        <v>117</v>
      </c>
      <c r="F16" s="91">
        <v>161.8</v>
      </c>
      <c r="G16" s="74"/>
      <c r="H16" s="97">
        <f>F16*G16</f>
        <v>0</v>
      </c>
    </row>
    <row r="17" spans="1:8" ht="27" customHeight="1">
      <c r="A17" s="89">
        <v>3</v>
      </c>
      <c r="B17" s="90" t="s">
        <v>179</v>
      </c>
      <c r="C17" s="90" t="s">
        <v>223</v>
      </c>
      <c r="D17" s="90" t="s">
        <v>224</v>
      </c>
      <c r="E17" s="90" t="s">
        <v>117</v>
      </c>
      <c r="F17" s="91">
        <v>80.9</v>
      </c>
      <c r="G17" s="74"/>
      <c r="H17" s="97">
        <f>F17*G17</f>
        <v>0</v>
      </c>
    </row>
    <row r="18" spans="1:8" ht="15">
      <c r="A18" s="86"/>
      <c r="B18" s="87"/>
      <c r="C18" s="87" t="s">
        <v>99</v>
      </c>
      <c r="D18" s="87" t="s">
        <v>100</v>
      </c>
      <c r="E18" s="87"/>
      <c r="F18" s="88"/>
      <c r="G18" s="64"/>
      <c r="H18" s="96">
        <f>SUM(H19:H25)</f>
        <v>0</v>
      </c>
    </row>
    <row r="19" spans="1:8" ht="26.25" customHeight="1">
      <c r="A19" s="89">
        <v>4</v>
      </c>
      <c r="B19" s="90" t="s">
        <v>135</v>
      </c>
      <c r="C19" s="90" t="s">
        <v>136</v>
      </c>
      <c r="D19" s="90" t="s">
        <v>137</v>
      </c>
      <c r="E19" s="90" t="s">
        <v>138</v>
      </c>
      <c r="F19" s="91">
        <v>1.606</v>
      </c>
      <c r="G19" s="74"/>
      <c r="H19" s="97">
        <f>F19*G19</f>
        <v>0</v>
      </c>
    </row>
    <row r="20" spans="1:8" ht="30.75" customHeight="1">
      <c r="A20" s="89">
        <v>5</v>
      </c>
      <c r="B20" s="90" t="s">
        <v>135</v>
      </c>
      <c r="C20" s="90" t="s">
        <v>139</v>
      </c>
      <c r="D20" s="90" t="s">
        <v>140</v>
      </c>
      <c r="E20" s="90" t="s">
        <v>138</v>
      </c>
      <c r="F20" s="91">
        <v>1.606</v>
      </c>
      <c r="G20" s="74"/>
      <c r="H20" s="97">
        <f aca="true" t="shared" si="0" ref="H20:H25">F20*G20</f>
        <v>0</v>
      </c>
    </row>
    <row r="21" spans="1:8" ht="38.25" customHeight="1">
      <c r="A21" s="89">
        <v>6</v>
      </c>
      <c r="B21" s="90" t="s">
        <v>130</v>
      </c>
      <c r="C21" s="90" t="s">
        <v>141</v>
      </c>
      <c r="D21" s="90" t="s">
        <v>142</v>
      </c>
      <c r="E21" s="90" t="s">
        <v>138</v>
      </c>
      <c r="F21" s="91">
        <v>0.405</v>
      </c>
      <c r="G21" s="74"/>
      <c r="H21" s="97">
        <f t="shared" si="0"/>
        <v>0</v>
      </c>
    </row>
    <row r="22" spans="1:8" ht="31.5" customHeight="1">
      <c r="A22" s="89">
        <v>7</v>
      </c>
      <c r="B22" s="90" t="s">
        <v>143</v>
      </c>
      <c r="C22" s="90" t="s">
        <v>144</v>
      </c>
      <c r="D22" s="90" t="s">
        <v>145</v>
      </c>
      <c r="E22" s="90" t="s">
        <v>138</v>
      </c>
      <c r="F22" s="91">
        <v>0.405</v>
      </c>
      <c r="G22" s="74"/>
      <c r="H22" s="97">
        <f t="shared" si="0"/>
        <v>0</v>
      </c>
    </row>
    <row r="23" spans="1:8" ht="30.75" customHeight="1">
      <c r="A23" s="89">
        <v>8</v>
      </c>
      <c r="B23" s="90" t="s">
        <v>130</v>
      </c>
      <c r="C23" s="90" t="s">
        <v>146</v>
      </c>
      <c r="D23" s="90" t="s">
        <v>147</v>
      </c>
      <c r="E23" s="90" t="s">
        <v>138</v>
      </c>
      <c r="F23" s="91">
        <v>0.405</v>
      </c>
      <c r="G23" s="74"/>
      <c r="H23" s="97">
        <f t="shared" si="0"/>
        <v>0</v>
      </c>
    </row>
    <row r="24" spans="1:8" ht="27" customHeight="1">
      <c r="A24" s="89">
        <v>9</v>
      </c>
      <c r="B24" s="90" t="s">
        <v>130</v>
      </c>
      <c r="C24" s="90" t="s">
        <v>148</v>
      </c>
      <c r="D24" s="90" t="s">
        <v>149</v>
      </c>
      <c r="E24" s="90" t="s">
        <v>138</v>
      </c>
      <c r="F24" s="91">
        <v>7.695</v>
      </c>
      <c r="G24" s="74"/>
      <c r="H24" s="97">
        <f t="shared" si="0"/>
        <v>0</v>
      </c>
    </row>
    <row r="25" spans="1:8" ht="28.5" customHeight="1">
      <c r="A25" s="89">
        <v>10</v>
      </c>
      <c r="B25" s="90" t="s">
        <v>130</v>
      </c>
      <c r="C25" s="90" t="s">
        <v>187</v>
      </c>
      <c r="D25" s="90" t="s">
        <v>188</v>
      </c>
      <c r="E25" s="90" t="s">
        <v>138</v>
      </c>
      <c r="F25" s="91">
        <v>0.405</v>
      </c>
      <c r="G25" s="74"/>
      <c r="H25" s="97">
        <f t="shared" si="0"/>
        <v>0</v>
      </c>
    </row>
    <row r="26" spans="1:8" ht="15">
      <c r="A26" s="83"/>
      <c r="B26" s="84"/>
      <c r="C26" s="84" t="s">
        <v>42</v>
      </c>
      <c r="D26" s="84" t="s">
        <v>103</v>
      </c>
      <c r="E26" s="84"/>
      <c r="F26" s="85"/>
      <c r="G26" s="74"/>
      <c r="H26" s="95">
        <f>H27</f>
        <v>0</v>
      </c>
    </row>
    <row r="27" spans="1:8" ht="15">
      <c r="A27" s="86"/>
      <c r="B27" s="87"/>
      <c r="C27" s="87" t="s">
        <v>179</v>
      </c>
      <c r="D27" s="87" t="s">
        <v>189</v>
      </c>
      <c r="E27" s="87"/>
      <c r="F27" s="88"/>
      <c r="G27" s="74"/>
      <c r="H27" s="96">
        <f>SUM(H28:H40)</f>
        <v>0</v>
      </c>
    </row>
    <row r="28" spans="1:8" ht="31.5" customHeight="1">
      <c r="A28" s="89">
        <v>11</v>
      </c>
      <c r="B28" s="90" t="s">
        <v>152</v>
      </c>
      <c r="C28" s="90" t="s">
        <v>190</v>
      </c>
      <c r="D28" s="90" t="s">
        <v>191</v>
      </c>
      <c r="E28" s="90" t="s">
        <v>117</v>
      </c>
      <c r="F28" s="91">
        <v>161.8</v>
      </c>
      <c r="G28" s="74"/>
      <c r="H28" s="97">
        <f>F28*G28</f>
        <v>0</v>
      </c>
    </row>
    <row r="29" spans="1:8" ht="34.5" customHeight="1">
      <c r="A29" s="89">
        <v>12</v>
      </c>
      <c r="B29" s="90" t="s">
        <v>179</v>
      </c>
      <c r="C29" s="90" t="s">
        <v>192</v>
      </c>
      <c r="D29" s="90" t="s">
        <v>193</v>
      </c>
      <c r="E29" s="90" t="s">
        <v>117</v>
      </c>
      <c r="F29" s="91">
        <v>161.8</v>
      </c>
      <c r="G29" s="74"/>
      <c r="H29" s="97">
        <f aca="true" t="shared" si="1" ref="H29:H40">F29*G29</f>
        <v>0</v>
      </c>
    </row>
    <row r="30" spans="1:8" ht="31.5" customHeight="1">
      <c r="A30" s="89">
        <v>13</v>
      </c>
      <c r="B30" s="90" t="s">
        <v>179</v>
      </c>
      <c r="C30" s="90" t="s">
        <v>194</v>
      </c>
      <c r="D30" s="90" t="s">
        <v>195</v>
      </c>
      <c r="E30" s="90" t="s">
        <v>117</v>
      </c>
      <c r="F30" s="91">
        <v>161.8</v>
      </c>
      <c r="G30" s="74"/>
      <c r="H30" s="97">
        <f t="shared" si="1"/>
        <v>0</v>
      </c>
    </row>
    <row r="31" spans="1:8" ht="36.75" customHeight="1">
      <c r="A31" s="92">
        <v>14</v>
      </c>
      <c r="B31" s="93" t="s">
        <v>196</v>
      </c>
      <c r="C31" s="93" t="s">
        <v>197</v>
      </c>
      <c r="D31" s="93" t="s">
        <v>244</v>
      </c>
      <c r="E31" s="93" t="s">
        <v>198</v>
      </c>
      <c r="F31" s="94">
        <v>161.8</v>
      </c>
      <c r="G31" s="74"/>
      <c r="H31" s="97">
        <f t="shared" si="1"/>
        <v>0</v>
      </c>
    </row>
    <row r="32" spans="1:8" ht="30" customHeight="1">
      <c r="A32" s="89">
        <v>15</v>
      </c>
      <c r="B32" s="90" t="s">
        <v>179</v>
      </c>
      <c r="C32" s="90" t="s">
        <v>199</v>
      </c>
      <c r="D32" s="90" t="s">
        <v>200</v>
      </c>
      <c r="E32" s="90" t="s">
        <v>117</v>
      </c>
      <c r="F32" s="91">
        <v>161.8</v>
      </c>
      <c r="G32" s="74"/>
      <c r="H32" s="97">
        <f t="shared" si="1"/>
        <v>0</v>
      </c>
    </row>
    <row r="33" spans="1:8" ht="39" customHeight="1">
      <c r="A33" s="92">
        <v>16</v>
      </c>
      <c r="B33" s="93" t="s">
        <v>165</v>
      </c>
      <c r="C33" s="93" t="s">
        <v>201</v>
      </c>
      <c r="D33" s="93" t="s">
        <v>245</v>
      </c>
      <c r="E33" s="93" t="s">
        <v>167</v>
      </c>
      <c r="F33" s="94">
        <v>161.8</v>
      </c>
      <c r="G33" s="74"/>
      <c r="H33" s="97">
        <f t="shared" si="1"/>
        <v>0</v>
      </c>
    </row>
    <row r="34" spans="1:8" ht="31.5" customHeight="1">
      <c r="A34" s="89">
        <v>17</v>
      </c>
      <c r="B34" s="90" t="s">
        <v>179</v>
      </c>
      <c r="C34" s="90" t="s">
        <v>204</v>
      </c>
      <c r="D34" s="90" t="s">
        <v>205</v>
      </c>
      <c r="E34" s="90" t="s">
        <v>117</v>
      </c>
      <c r="F34" s="91">
        <v>161.8</v>
      </c>
      <c r="G34" s="74"/>
      <c r="H34" s="97">
        <f t="shared" si="1"/>
        <v>0</v>
      </c>
    </row>
    <row r="35" spans="1:8" ht="38.25" customHeight="1">
      <c r="A35" s="92">
        <v>18</v>
      </c>
      <c r="B35" s="93" t="s">
        <v>206</v>
      </c>
      <c r="C35" s="93" t="s">
        <v>207</v>
      </c>
      <c r="D35" s="93" t="s">
        <v>241</v>
      </c>
      <c r="E35" s="93" t="s">
        <v>117</v>
      </c>
      <c r="F35" s="94">
        <v>175</v>
      </c>
      <c r="G35" s="74"/>
      <c r="H35" s="97">
        <f>F35*G35</f>
        <v>0</v>
      </c>
    </row>
    <row r="36" spans="1:8" ht="30" customHeight="1">
      <c r="A36" s="89">
        <v>19</v>
      </c>
      <c r="B36" s="90" t="s">
        <v>179</v>
      </c>
      <c r="C36" s="90" t="s">
        <v>208</v>
      </c>
      <c r="D36" s="90" t="s">
        <v>209</v>
      </c>
      <c r="E36" s="90" t="s">
        <v>120</v>
      </c>
      <c r="F36" s="91">
        <v>89.7</v>
      </c>
      <c r="G36" s="74"/>
      <c r="H36" s="97">
        <f t="shared" si="1"/>
        <v>0</v>
      </c>
    </row>
    <row r="37" spans="1:8" ht="38.25" customHeight="1">
      <c r="A37" s="92">
        <v>20</v>
      </c>
      <c r="B37" s="93" t="s">
        <v>206</v>
      </c>
      <c r="C37" s="93" t="s">
        <v>210</v>
      </c>
      <c r="D37" s="93" t="s">
        <v>211</v>
      </c>
      <c r="E37" s="93" t="s">
        <v>120</v>
      </c>
      <c r="F37" s="94">
        <v>89.7</v>
      </c>
      <c r="G37" s="74"/>
      <c r="H37" s="97">
        <f t="shared" si="1"/>
        <v>0</v>
      </c>
    </row>
    <row r="38" spans="1:8" ht="26.25" customHeight="1">
      <c r="A38" s="89">
        <v>21</v>
      </c>
      <c r="B38" s="90" t="s">
        <v>179</v>
      </c>
      <c r="C38" s="90" t="s">
        <v>212</v>
      </c>
      <c r="D38" s="90" t="s">
        <v>213</v>
      </c>
      <c r="E38" s="90" t="s">
        <v>120</v>
      </c>
      <c r="F38" s="91">
        <v>2.7</v>
      </c>
      <c r="G38" s="74"/>
      <c r="H38" s="97">
        <f t="shared" si="1"/>
        <v>0</v>
      </c>
    </row>
    <row r="39" spans="1:8" ht="15">
      <c r="A39" s="92">
        <v>22</v>
      </c>
      <c r="B39" s="93" t="s">
        <v>206</v>
      </c>
      <c r="C39" s="93" t="s">
        <v>214</v>
      </c>
      <c r="D39" s="93" t="s">
        <v>215</v>
      </c>
      <c r="E39" s="93" t="s">
        <v>120</v>
      </c>
      <c r="F39" s="94">
        <v>2.7</v>
      </c>
      <c r="G39" s="74"/>
      <c r="H39" s="97">
        <f t="shared" si="1"/>
        <v>0</v>
      </c>
    </row>
    <row r="40" spans="1:8" ht="27.75" customHeight="1">
      <c r="A40" s="89">
        <v>23</v>
      </c>
      <c r="B40" s="90" t="s">
        <v>179</v>
      </c>
      <c r="C40" s="90" t="s">
        <v>216</v>
      </c>
      <c r="D40" s="90" t="s">
        <v>217</v>
      </c>
      <c r="E40" s="90" t="s">
        <v>74</v>
      </c>
      <c r="F40" s="91">
        <v>1509.93</v>
      </c>
      <c r="G40" s="74"/>
      <c r="H40" s="97">
        <f t="shared" si="1"/>
        <v>0</v>
      </c>
    </row>
    <row r="41" spans="1:8" ht="15">
      <c r="A41" s="76"/>
      <c r="B41" s="65"/>
      <c r="C41" s="65"/>
      <c r="D41" s="65" t="s">
        <v>106</v>
      </c>
      <c r="E41" s="65"/>
      <c r="F41" s="77"/>
      <c r="G41" s="66"/>
      <c r="H41" s="98">
        <f>H13+H26</f>
        <v>0</v>
      </c>
    </row>
  </sheetData>
  <sheetProtection algorithmName="SHA-512" hashValue="cJoEfcvKBRFISQf835n5rcZLPxjKjIUIbB1KtZojtwZCgbVZt8OjYu1ceS3CLxIF6Hxxvyl22/BwOVB8J+2JSg==" saltValue="3UUOhRC7MurxSIuFE5UO7A==" spinCount="100000" sheet="1" objects="1" scenarios="1"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Rokošová</dc:creator>
  <cp:keywords/>
  <dc:description/>
  <cp:lastModifiedBy>Jana Rokošová</cp:lastModifiedBy>
  <cp:lastPrinted>2018-04-09T06:34:09Z</cp:lastPrinted>
  <dcterms:created xsi:type="dcterms:W3CDTF">2018-04-04T10:58:40Z</dcterms:created>
  <dcterms:modified xsi:type="dcterms:W3CDTF">2018-04-11T08:48:33Z</dcterms:modified>
  <cp:category/>
  <cp:version/>
  <cp:contentType/>
  <cp:contentStatus/>
</cp:coreProperties>
</file>