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/>
  <bookViews>
    <workbookView xWindow="65416" yWindow="65416" windowWidth="29040" windowHeight="15840" activeTab="0"/>
  </bookViews>
  <sheets>
    <sheet name="Rekapitulace stavby" sheetId="1" r:id="rId1"/>
    <sheet name="2023-02-D.1.1 - LEŠANY - ..." sheetId="2" r:id="rId2"/>
    <sheet name="2023-02-D.2.1 - LEŠANY-OP..." sheetId="3" r:id="rId3"/>
    <sheet name="2023-02-D.1.2 - LEŠANY-DIO" sheetId="4" r:id="rId4"/>
    <sheet name="2023-2-VRN - LEŠANY-VRN" sheetId="5" r:id="rId5"/>
    <sheet name="Pokyny pro vyplnění" sheetId="6" r:id="rId6"/>
  </sheets>
  <definedNames>
    <definedName name="_xlnm._FilterDatabase" localSheetId="1" hidden="1">'2023-02-D.1.1 - LEŠANY - ...'!$C$92:$K$506</definedName>
    <definedName name="_xlnm._FilterDatabase" localSheetId="3" hidden="1">'2023-02-D.1.2 - LEŠANY-DIO'!$C$82:$K$107</definedName>
    <definedName name="_xlnm._FilterDatabase" localSheetId="2" hidden="1">'2023-02-D.2.1 - LEŠANY-OP...'!$C$93:$K$386</definedName>
    <definedName name="_xlnm._FilterDatabase" localSheetId="4" hidden="1">'2023-2-VRN - LEŠANY-VRN'!$C$82:$K$134</definedName>
    <definedName name="_xlnm.Print_Area" localSheetId="1">'2023-02-D.1.1 - LEŠANY - ...'!$C$4:$J$39,'2023-02-D.1.1 - LEŠANY - ...'!$C$45:$J$74,'2023-02-D.1.1 - LEŠANY - ...'!$C$80:$K$506</definedName>
    <definedName name="_xlnm.Print_Area" localSheetId="3">'2023-02-D.1.2 - LEŠANY-DIO'!$C$4:$J$39,'2023-02-D.1.2 - LEŠANY-DIO'!$C$45:$J$64,'2023-02-D.1.2 - LEŠANY-DIO'!$C$70:$K$107</definedName>
    <definedName name="_xlnm.Print_Area" localSheetId="2">'2023-02-D.2.1 - LEŠANY-OP...'!$C$4:$J$39,'2023-02-D.2.1 - LEŠANY-OP...'!$C$45:$J$75,'2023-02-D.2.1 - LEŠANY-OP...'!$C$81:$K$386</definedName>
    <definedName name="_xlnm.Print_Area" localSheetId="4">'2023-2-VRN - LEŠANY-VRN'!$C$4:$J$39,'2023-2-VRN - LEŠANY-VRN'!$C$45:$J$64,'2023-2-VRN - LEŠANY-VRN'!$C$70:$K$134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stavby'!$C$42:$AQ$59</definedName>
    <definedName name="_xlnm.Print_Titles" localSheetId="0">'Rekapitulace stavby'!$52:$52</definedName>
    <definedName name="_xlnm.Print_Titles" localSheetId="1">'2023-02-D.1.1 - LEŠANY - ...'!$92:$92</definedName>
    <definedName name="_xlnm.Print_Titles" localSheetId="2">'2023-02-D.2.1 - LEŠANY-OP...'!$93:$93</definedName>
    <definedName name="_xlnm.Print_Titles" localSheetId="3">'2023-02-D.1.2 - LEŠANY-DIO'!$82:$82</definedName>
    <definedName name="_xlnm.Print_Titles" localSheetId="4">'2023-2-VRN - LEŠANY-VRN'!$82:$82</definedName>
  </definedNames>
  <calcPr calcId="191029"/>
  <extLst/>
</workbook>
</file>

<file path=xl/sharedStrings.xml><?xml version="1.0" encoding="utf-8"?>
<sst xmlns="http://schemas.openxmlformats.org/spreadsheetml/2006/main" count="7545" uniqueCount="1375">
  <si>
    <t>Export Komplet</t>
  </si>
  <si>
    <t>VZ</t>
  </si>
  <si>
    <t>2.0</t>
  </si>
  <si>
    <t>ZAMOK</t>
  </si>
  <si>
    <t>False</t>
  </si>
  <si>
    <t>{a4b5fe5e-f053-4581-9061-b9a78bff1ad7}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</si>
  <si>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</si>
  <si>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</si>
  <si>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</si>
  <si>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</si>
  <si>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</si>
  <si>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</si>
  <si>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</si>
  <si>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</si>
  <si>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</si>
  <si>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</si>
  <si>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</si>
  <si>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OPRAVA VOZOVKY S OPĚRNOU ZDÍ</t>
  </si>
  <si>
    <t>KSO:</t>
  </si>
  <si>
    <t/>
  </si>
  <si>
    <t>CC-CZ:</t>
  </si>
  <si>
    <t>Místo:</t>
  </si>
  <si>
    <t xml:space="preserve">Lešany </t>
  </si>
  <si>
    <t>Datum:</t>
  </si>
  <si>
    <t>Zadavatel:</t>
  </si>
  <si>
    <t>IČ:</t>
  </si>
  <si>
    <t>70891095</t>
  </si>
  <si>
    <t>Středočeský kraj,Zborovská 11,Praha 5</t>
  </si>
  <si>
    <t>DIČ:</t>
  </si>
  <si>
    <t>Uchazeč:</t>
  </si>
  <si>
    <t>Vyplň údaj</t>
  </si>
  <si>
    <t>Projektant:</t>
  </si>
  <si>
    <t>DiK Janák s.r.o.</t>
  </si>
  <si>
    <t>True</t>
  </si>
  <si>
    <t>Zpracovatel:</t>
  </si>
  <si>
    <t>ing. Stanislav Janák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</si>
  <si>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</si>
  <si>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</si>
  <si>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</si>
  <si>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</si>
  <si>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</si>
  <si>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</si>
  <si>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</si>
  <si>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</si>
  <si>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</si>
  <si>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</si>
  <si>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</si>
  <si>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</si>
  <si>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</si>
  <si>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</si>
  <si>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</si>
  <si>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</si>
  <si>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</si>
  <si>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</si>
  <si>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</si>
  <si>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</si>
  <si>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</si>
  <si>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</si>
  <si>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</si>
  <si>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</si>
  <si>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</si>
  <si>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</si>
  <si>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</si>
  <si>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</si>
  <si>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</si>
  <si>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</si>
  <si>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</si>
  <si>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</si>
  <si>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</si>
  <si>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</si>
  <si>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</si>
  <si>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</si>
  <si>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</si>
  <si>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</si>
  <si>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</si>
  <si>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</si>
  <si>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</si>
  <si>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2023-02-D.1.1</t>
  </si>
  <si>
    <t>LEŠANY - VOZOVKA</t>
  </si>
  <si>
    <t>STA</t>
  </si>
  <si>
    <t>1</t>
  </si>
  <si>
    <t>{bde6333f-0a1c-4d77-81e6-f6fb21fde029}</t>
  </si>
  <si>
    <t>2</t>
  </si>
  <si>
    <t>2023-02-D.2.1</t>
  </si>
  <si>
    <t>LEŠANY-OPĚRNÁ ZEĎ</t>
  </si>
  <si>
    <t>{e13906e9-c1ac-479b-8cea-1ed0a763355a}</t>
  </si>
  <si>
    <t>2023-02-D.1.2</t>
  </si>
  <si>
    <t>LEŠANY-DIO</t>
  </si>
  <si>
    <t>{7ee3af9b-9934-48c2-b046-87fb65256284}</t>
  </si>
  <si>
    <t>2023-2-VRN</t>
  </si>
  <si>
    <t>LEŠANY-VRN</t>
  </si>
  <si>
    <t>{1bb0ab5e-b0a3-4976-ba57-e80cb829c88e}</t>
  </si>
  <si>
    <t>KRYCÍ LIST SOUPISU PRACÍ</t>
  </si>
  <si>
    <t>Objekt:</t>
  </si>
  <si>
    <t>2023-02-D.1.1 - LEŠANY - VOZOVKA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</si>
  <si>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</si>
  <si>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</si>
  <si>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</si>
  <si>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</si>
  <si>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</si>
  <si>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</si>
  <si>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</si>
  <si>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</si>
  <si>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</si>
  <si>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</si>
  <si>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</si>
  <si>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</si>
  <si>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</si>
  <si>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</si>
  <si>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</si>
  <si>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</si>
  <si>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783 - Dokončovací práce - nátěry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</si>
  <si>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</si>
  <si>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</si>
  <si>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</si>
  <si>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</si>
  <si>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</si>
  <si>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</si>
  <si>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</si>
  <si>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</si>
  <si>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</si>
  <si>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</si>
  <si>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</si>
  <si>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</si>
  <si>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</si>
  <si>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</si>
  <si>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</si>
  <si>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</si>
  <si>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</si>
  <si>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</si>
  <si>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14</t>
  </si>
  <si>
    <t>K</t>
  </si>
  <si>
    <t>113107123</t>
  </si>
  <si>
    <t>Odstranění podkladu z kameniva drceného tl přes 200 do 300 mm ručně</t>
  </si>
  <si>
    <t>m2</t>
  </si>
  <si>
    <t>CS ÚRS 2023 01</t>
  </si>
  <si>
    <t>4</t>
  </si>
  <si>
    <t>-1542956157</t>
  </si>
  <si>
    <t>PP</t>
  </si>
  <si>
    <t>Odstranění podkladů nebo krytů ručně s přemístěním hmot na skládku na vzdálenost do 3 m nebo s naložením na dopravní prostředek z kameniva hrubého drceného, o tl. vrstvy přes 200 do 300 mm</t>
  </si>
  <si>
    <t>Online PSC</t>
  </si>
  <si>
    <t>https://podminky.urs.cz/item/CS_URS_2023_01/113107123</t>
  </si>
  <si>
    <t>VV</t>
  </si>
  <si>
    <t>ODSTRANĚNÍ PODKLADU ŘEŠ.ÚSEKU VOZOVKY+NAPOJENÍ</t>
  </si>
  <si>
    <t>47*3+25+3,5+3</t>
  </si>
  <si>
    <t>13</t>
  </si>
  <si>
    <t>113154124</t>
  </si>
  <si>
    <t>Frézování živičného krytu tl 100 mm pruh š přes 0,5 do 1 m pl do 500 m2 bez překážek v trase</t>
  </si>
  <si>
    <t>1712774131</t>
  </si>
  <si>
    <t>Frézování živičného podkladu nebo krytu s naložením na dopravní prostředek plochy do 500 m2 bez překážek v trase pruhu šířky přes 0,5 m do 1 m, tloušťky vrstvy 100 mm</t>
  </si>
  <si>
    <t>https://podminky.urs.cz/item/CS_URS_2023_01/113154124</t>
  </si>
  <si>
    <t>FRÉZOVÁNÍ STÁV.ASFALT. KRYTU+ROZŠÍŘENÍ+NAPOJENÍ NA STÁV.VOZOVKU</t>
  </si>
  <si>
    <t>63</t>
  </si>
  <si>
    <t>122351101</t>
  </si>
  <si>
    <t>Odkopávky a prokopávky nezapažené v hornině třídy těžitelnosti II skupiny 4 objem do 20 m3 strojně</t>
  </si>
  <si>
    <t>m3</t>
  </si>
  <si>
    <t>-339520923</t>
  </si>
  <si>
    <t>Odkopávky a prokopávky nezapažené strojně v hornině třídy těžitelnosti II skupiny 4 do 20 m3</t>
  </si>
  <si>
    <t>https://podminky.urs.cz/item/CS_URS_2023_01/122351101</t>
  </si>
  <si>
    <t>ODKOPÁVKY U OPĚRY MOSTU PRO NEZPEV.KRAJNICI-NÁNOSY</t>
  </si>
  <si>
    <t>10*0,8*0,8</t>
  </si>
  <si>
    <t>122452203</t>
  </si>
  <si>
    <t>Odkopávky a prokopávky nezapažené pro silnice a dálnice v hornině třídy těžitelnosti II objem do 100 m3 strojně</t>
  </si>
  <si>
    <t>801701556</t>
  </si>
  <si>
    <t>Odkopávky a prokopávky nezapažené pro silnice a dálnice strojně v hornině třídy těžitelnosti II do 100 m3</t>
  </si>
  <si>
    <t>https://podminky.urs.cz/item/CS_URS_2023_01/122452203</t>
  </si>
  <si>
    <t>ODKOPÁVKY PRO NOVOU SKLADBU VOZOVKY,vč.ZPEV.KRAJNICE</t>
  </si>
  <si>
    <t>47*3,5+25</t>
  </si>
  <si>
    <t>44</t>
  </si>
  <si>
    <t>131351100</t>
  </si>
  <si>
    <t>Hloubení jam nezapažených v hornině třídy těžitelnosti II skupiny 4 objem do 20 m3 strojně</t>
  </si>
  <si>
    <t>-1921076318</t>
  </si>
  <si>
    <t>Hloubení nezapažených jam a zářezů strojně s urovnáním dna do předepsaného profilu a spádu v hornině třídy těžitelnosti II skupiny 4 do 20 m3</t>
  </si>
  <si>
    <t>https://podminky.urs.cz/item/CS_URS_2023_01/131351100</t>
  </si>
  <si>
    <t>VÝKOPY PRO VTOK.JÍMKU PROPUSTKŮ</t>
  </si>
  <si>
    <t>2*2,4*2,4*2,6</t>
  </si>
  <si>
    <t>60</t>
  </si>
  <si>
    <t>132351251</t>
  </si>
  <si>
    <t>Hloubení rýh nezapažených š do 2000 mm v hornině třídy těžitelnosti II skupiny 4 objem do 20 m3 strojně</t>
  </si>
  <si>
    <t>-641210058</t>
  </si>
  <si>
    <t>Hloubení nezapažených rýh šířky přes 800 do 2 000 mm strojně s urovnáním dna do předepsaného profilu a spádu v hornině třídy těžitelnosti II skupiny 4 do 20 m3</t>
  </si>
  <si>
    <t>https://podminky.urs.cz/item/CS_URS_2023_01/132351251</t>
  </si>
  <si>
    <t>VÝKOPY PRO PROPUSTKY</t>
  </si>
  <si>
    <t>(6,3+7)*1*1,6*2</t>
  </si>
  <si>
    <t>72</t>
  </si>
  <si>
    <t>162751137</t>
  </si>
  <si>
    <t>Vodorovné přemístění přes 9 000 do 10000 m výkopku/sypaniny z horniny třídy těžitelnosti II skupiny 4 a 5</t>
  </si>
  <si>
    <t>-803401662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</si>
  <si>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</si>
  <si>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https://podminky.urs.cz/item/CS_URS_2023_01/162751137</t>
  </si>
  <si>
    <t>PŘEMÍSTĚNÍ VÝKOPKŮ</t>
  </si>
  <si>
    <t>6,4+189,5+29,952+42,56</t>
  </si>
  <si>
    <t>73</t>
  </si>
  <si>
    <t>162751139</t>
  </si>
  <si>
    <t>Příplatek k vodorovnému přemístění výkopku/sypaniny z horniny třídy těžitelnosti II skupiny 4 a 5 ZKD 1000 m přes 10000 m</t>
  </si>
  <si>
    <t>128159158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</si>
  <si>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</si>
  <si>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https://podminky.urs.cz/item/CS_URS_2023_01/162751139</t>
  </si>
  <si>
    <t>268,412*5 'Přepočtené koeficientem množství</t>
  </si>
  <si>
    <t>85</t>
  </si>
  <si>
    <t>167151112</t>
  </si>
  <si>
    <t>Nakládání výkopku z hornin třídy těžitelnosti II skupiny 4 a 5 přes 100 m3</t>
  </si>
  <si>
    <t>-1865368183</t>
  </si>
  <si>
    <t>Nakládání, skládání a překládání neulehlého výkopku nebo sypaniny strojně nakládání, množství přes 100 m3, z hornin třídy těžitelnosti II, skupiny 4 a 5</t>
  </si>
  <si>
    <t>https://podminky.urs.cz/item/CS_URS_2023_01/167151112</t>
  </si>
  <si>
    <t>45</t>
  </si>
  <si>
    <t>174111101</t>
  </si>
  <si>
    <t>Zásyp jam, šachet rýh nebo kolem objektů sypaninou se zhutněním ručně</t>
  </si>
  <si>
    <t>-2036503786</t>
  </si>
  <si>
    <t>Zásyp sypaninou z jakékoliv horniny ručně s uložením výkopku ve vrstvách se zhutněním jam, šachet, rýh nebo kolem objektů v těchto vykopávkách</t>
  </si>
  <si>
    <t>https://podminky.urs.cz/item/CS_URS_2023_01/174111101</t>
  </si>
  <si>
    <t>OBSYPÁNÍ VTOK.JÍMKY PROPUSTKŮ</t>
  </si>
  <si>
    <t>2*2,4*2,4*2,6-1,8*1,8*2,43*2</t>
  </si>
  <si>
    <t>58</t>
  </si>
  <si>
    <t>175111101</t>
  </si>
  <si>
    <t>Obsypání potrubí ručně sypaninou bez prohození, uloženou do 3 m</t>
  </si>
  <si>
    <t>-1508795376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</si>
  <si>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</si>
  <si>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https://podminky.urs.cz/item/CS_URS_2023_01/175111101</t>
  </si>
  <si>
    <t>OBSYP POTRUBÍ PROPUSTKŮ</t>
  </si>
  <si>
    <t>(6,3+7)*0,8*1,3</t>
  </si>
  <si>
    <t>59</t>
  </si>
  <si>
    <t>M</t>
  </si>
  <si>
    <t>58331200</t>
  </si>
  <si>
    <t>štěrkopísek netříděný</t>
  </si>
  <si>
    <t>t</t>
  </si>
  <si>
    <t>8</t>
  </si>
  <si>
    <t>375125892</t>
  </si>
  <si>
    <t>13,832*2 'Přepočtené koeficientem množství</t>
  </si>
  <si>
    <t>16</t>
  </si>
  <si>
    <t>181252305</t>
  </si>
  <si>
    <t>Úprava pláně pro silnice a dálnice na násypech se zhutněním</t>
  </si>
  <si>
    <t>2027280488</t>
  </si>
  <si>
    <t>Úprava pláně na stavbách silnic a dálnic strojně na násypech se zhutněním</t>
  </si>
  <si>
    <t>https://podminky.urs.cz/item/CS_URS_2023_01/181252305</t>
  </si>
  <si>
    <t>ÚPRAVA DNA POD VTOK.JÍMKU PROPUSTKŮ</t>
  </si>
  <si>
    <t>2,4*2,4*2</t>
  </si>
  <si>
    <t>ÚPRAVA PLÁNĚ NOVÉ VOZOVKY,vč.ZPEV.KRAJNICE</t>
  </si>
  <si>
    <t>Součet</t>
  </si>
  <si>
    <t>17</t>
  </si>
  <si>
    <t>181951114</t>
  </si>
  <si>
    <t>Úprava pláně v hornině třídy těžitelnosti II skupiny 4 a 5 se zhutněním strojně</t>
  </si>
  <si>
    <t>-1855103609</t>
  </si>
  <si>
    <t>Úprava pláně vyrovnáním výškových rozdílů strojně v hornině třídy těžitelnosti II, skupiny 4 a 5 se zhutněním</t>
  </si>
  <si>
    <t>https://podminky.urs.cz/item/CS_URS_2023_01/181951114</t>
  </si>
  <si>
    <t>ÚPRAVA NOVÉ PLÁNĚ DO PŘEDEPSANÉHO SKLONU</t>
  </si>
  <si>
    <t>Zakládání</t>
  </si>
  <si>
    <t>29</t>
  </si>
  <si>
    <t>271572211</t>
  </si>
  <si>
    <t>Podsyp pod základové konstrukce se zhutněním z netříděného štěrkopísku</t>
  </si>
  <si>
    <t>1030371815</t>
  </si>
  <si>
    <t>Podsyp pod základové konstrukce se zhutněním a urovnáním povrchu ze štěrkopísku netříděného</t>
  </si>
  <si>
    <t>https://podminky.urs.cz/item/CS_URS_2023_01/271572211</t>
  </si>
  <si>
    <t>PODSYP POD PODKLAD.DESKU VTOK.JÍMKY PROPUSTKŮ-tl.100mm</t>
  </si>
  <si>
    <t>2,4*2,4*0,1*2</t>
  </si>
  <si>
    <t>28</t>
  </si>
  <si>
    <t>273321211</t>
  </si>
  <si>
    <t>Základové desky ze ŽB bez zvýšených nároků na prostředí tř. C 12/15</t>
  </si>
  <si>
    <t>-1090377139</t>
  </si>
  <si>
    <t>Základy z betonu železového (bez výztuže) desky z betonu bez zvláštních nároků na prostředí tř. C 12/15</t>
  </si>
  <si>
    <t>https://podminky.urs.cz/item/CS_URS_2023_01/273321211</t>
  </si>
  <si>
    <t>PODKLAD.DESKA VTOK.JÍMKY PROPUSTKŮ-tl.100mm</t>
  </si>
  <si>
    <t>2,2*2,2*0,1*2</t>
  </si>
  <si>
    <t>30</t>
  </si>
  <si>
    <t>273351121</t>
  </si>
  <si>
    <t>Zřízení bednění základových desek</t>
  </si>
  <si>
    <t>-951573010</t>
  </si>
  <si>
    <t>Bednění základů desek zřízení</t>
  </si>
  <si>
    <t>https://podminky.urs.cz/item/CS_URS_2023_01/273351121</t>
  </si>
  <si>
    <t>PODKLAD.DESKA VTOK.JÍMKY PROPUSTKŮ</t>
  </si>
  <si>
    <t>2,2*0,1*4*2</t>
  </si>
  <si>
    <t>31</t>
  </si>
  <si>
    <t>273351122</t>
  </si>
  <si>
    <t>Odstranění bednění základových desek</t>
  </si>
  <si>
    <t>477798638</t>
  </si>
  <si>
    <t>Bednění základů desek odstranění</t>
  </si>
  <si>
    <t>https://podminky.urs.cz/item/CS_URS_2023_01/273351122</t>
  </si>
  <si>
    <t>32</t>
  </si>
  <si>
    <t>273362021</t>
  </si>
  <si>
    <t>Výztuž základových desek svařovanými sítěmi Kari</t>
  </si>
  <si>
    <t>219391517</t>
  </si>
  <si>
    <t>Výztuž základů desek ze svařovaných sítí z drátů typu KARI</t>
  </si>
  <si>
    <t>https://podminky.urs.cz/item/CS_URS_2023_01/273362021</t>
  </si>
  <si>
    <t>2,2*2,2*8*1,2*2/1000</t>
  </si>
  <si>
    <t>Vodorovné konstrukce</t>
  </si>
  <si>
    <t>50</t>
  </si>
  <si>
    <t>451317777</t>
  </si>
  <si>
    <t>Podklad nebo lože pod dlažbu vodorovný nebo do sklonu 1:5 z betonu prostého tl přes 50 do 100 mm</t>
  </si>
  <si>
    <t>-888600784</t>
  </si>
  <si>
    <t>Podklad nebo lože pod dlažbu (přídlažbu) v ploše vodorovné nebo ve sklonu do 1:5, tloušťky od 50 do 100 mm z betonu prostého</t>
  </si>
  <si>
    <t>https://podminky.urs.cz/item/CS_URS_2023_01/451317777</t>
  </si>
  <si>
    <t>PODKLAD POD DLAŽBU DNA VTOK.JÍMKY</t>
  </si>
  <si>
    <t>1,2*1,2*2</t>
  </si>
  <si>
    <t>56</t>
  </si>
  <si>
    <t>451541111</t>
  </si>
  <si>
    <t>Lože pod potrubí otevřený výkop ze štěrkodrtě</t>
  </si>
  <si>
    <t>-559654969</t>
  </si>
  <si>
    <t>Lože pod potrubí, stoky a drobné objekty v otevřeném výkopu ze štěrkodrtě 0-63 mm</t>
  </si>
  <si>
    <t>https://podminky.urs.cz/item/CS_URS_2023_01/451541111</t>
  </si>
  <si>
    <t>PODKLAD POD POTRUBÍ PROPUSTKŮ</t>
  </si>
  <si>
    <t>2*1,2*(6,3+7)*1,2*0,15</t>
  </si>
  <si>
    <t>57</t>
  </si>
  <si>
    <t>451573111</t>
  </si>
  <si>
    <t>Lože pod potrubí otevřený výkop ze štěrkopísku</t>
  </si>
  <si>
    <t>-1853695570</t>
  </si>
  <si>
    <t>Lože pod potrubí, stoky a drobné objekty v otevřeném výkopu z písku a štěrkopísku do 63 mm</t>
  </si>
  <si>
    <t>https://podminky.urs.cz/item/CS_URS_2023_01/451573111</t>
  </si>
  <si>
    <t>2*1,2*(6,3+7)*1,2*0,2</t>
  </si>
  <si>
    <t>5</t>
  </si>
  <si>
    <t>Komunikace pozemní</t>
  </si>
  <si>
    <t>7</t>
  </si>
  <si>
    <t>564851011</t>
  </si>
  <si>
    <t>Podklad ze štěrkodrtě ŠD plochy do 100 m2 tl 150 mm</t>
  </si>
  <si>
    <t>1412733360</t>
  </si>
  <si>
    <t>Podklad ze štěrkodrti ŠD s rozprostřením a zhutněním plochy jednotlivě do 100 m2, po zhutnění tl. 150 mm</t>
  </si>
  <si>
    <t>https://podminky.urs.cz/item/CS_URS_2023_01/564851011</t>
  </si>
  <si>
    <t>SKLADBA NAPOJENÍ NA STÁV.VOZOVKU</t>
  </si>
  <si>
    <t>3,5+3</t>
  </si>
  <si>
    <t>6</t>
  </si>
  <si>
    <t>564861111</t>
  </si>
  <si>
    <t>Podklad ze štěrkodrtě ŠD plochy přes 100 m2 tl 200 mm</t>
  </si>
  <si>
    <t>-2091956702</t>
  </si>
  <si>
    <t>Podklad ze štěrkodrti ŠD s rozprostřením a zhutněním plochy přes 100 m2, po zhutnění tl. 200 mm</t>
  </si>
  <si>
    <t>https://podminky.urs.cz/item/CS_URS_2023_01/564861111</t>
  </si>
  <si>
    <t>SKLADBA NOVÉ VOZOVKY,vč.ZPEV.KRAJNICE</t>
  </si>
  <si>
    <t>47*3+25</t>
  </si>
  <si>
    <t>3</t>
  </si>
  <si>
    <t>565155101</t>
  </si>
  <si>
    <t>Asfaltový beton vrstva podkladní ACP 16 (obalované kamenivo OKS) tl 70 mm š do 1,5 m</t>
  </si>
  <si>
    <t>-1116872898</t>
  </si>
  <si>
    <t>Asfaltový beton vrstva podkladní ACP 16 (obalované kamenivo střednězrnné - OKS) s rozprostřením a zhutněním v pruhu šířky do 1,5 m, po zhutnění tl. 70 mm</t>
  </si>
  <si>
    <t>https://podminky.urs.cz/item/CS_URS_2023_01/565155101</t>
  </si>
  <si>
    <t>SKLADBA NOVÉ VOZOVKY,vč.ZPEV.KRAJNICE+NAPOJENÍ NA STÁV.VOZOVKU</t>
  </si>
  <si>
    <t>567123813</t>
  </si>
  <si>
    <t>Podklad ze směsi stmelené cementem na dálnici SC C 8/10 (KSC I) tl 140 mm</t>
  </si>
  <si>
    <t>-742518707</t>
  </si>
  <si>
    <t>Podklad ze směsi stmelené cementem na dálnici a letištních plochách bez dilatačních spár, s rozprostřením a zhutněním SC C 8/10 (KSC I), po zhutnění tl. 140 mm</t>
  </si>
  <si>
    <t>https://podminky.urs.cz/item/CS_URS_2023_01/567123813</t>
  </si>
  <si>
    <t>569851111</t>
  </si>
  <si>
    <t>Zpevnění krajnic štěrkodrtí tl 150 mm</t>
  </si>
  <si>
    <t>1547960826</t>
  </si>
  <si>
    <t>Zpevnění krajnic nebo komunikací pro pěší s rozprostřením a zhutněním, po zhutnění štěrkodrtí tl. 150 mm</t>
  </si>
  <si>
    <t>https://podminky.urs.cz/item/CS_URS_2023_01/569851111</t>
  </si>
  <si>
    <t>ÚPRAVA NEZPEVNĚNÉ KRAJNICE</t>
  </si>
  <si>
    <t>(21,4+7+44)*0,5</t>
  </si>
  <si>
    <t>573191111</t>
  </si>
  <si>
    <t>Postřik infiltrační kationaktivní emulzí v množství 1 kg/m2</t>
  </si>
  <si>
    <t>307424965</t>
  </si>
  <si>
    <t>Postřik infiltrační kationaktivní emulzí v množství 1,00 kg/m2</t>
  </si>
  <si>
    <t>https://podminky.urs.cz/item/CS_URS_2023_01/573191111</t>
  </si>
  <si>
    <t>SKLADBA NOVÉ VOZOVKY,vč.ZPEVNĚNÉ KRAJNICE</t>
  </si>
  <si>
    <t>573231106</t>
  </si>
  <si>
    <t>Postřik živičný spojovací ze silniční emulze v množství 0,30 kg/m2</t>
  </si>
  <si>
    <t>-848306069</t>
  </si>
  <si>
    <t>Postřik spojovací PS bez posypu kamenivem ze silniční emulze, v množství 0,30 kg/m2</t>
  </si>
  <si>
    <t>https://podminky.urs.cz/item/CS_URS_2023_01/573231106</t>
  </si>
  <si>
    <t>SKLADBA NOVÉ VOZOVKY,VČ.ZPEV.KRAJNICE+NAPOJENÍ NA STÁV.VOZOVKU</t>
  </si>
  <si>
    <t>577134131</t>
  </si>
  <si>
    <t>Asfaltový beton vrstva obrusná ACO 11 (ABS) tř. I tl 40 mm š do 3 m z modifikovaného asfaltu</t>
  </si>
  <si>
    <t>2023886626</t>
  </si>
  <si>
    <t>Asfaltový beton vrstva obrusná ACO 11 (ABS) s rozprostřením a se zhutněním z modifikovaného asfaltu v pruhu šířky přes do 1,5 do 3 m, po zhutnění tl. 40 mm</t>
  </si>
  <si>
    <t>https://podminky.urs.cz/item/CS_URS_2023_01/577134131</t>
  </si>
  <si>
    <t>SKLADBA NOVÉ VOZOVKY,vč.ZPEVN.KRAJNICE+NAPOJENÍ NA STÁV.VOZOVKU</t>
  </si>
  <si>
    <t>20</t>
  </si>
  <si>
    <t>597161111</t>
  </si>
  <si>
    <t>Rigol dlážděný do lože z betonu tl 100 mm z lomového kamene</t>
  </si>
  <si>
    <t>415903557</t>
  </si>
  <si>
    <t>Rigol dlážděný do lože z betonu prostého tl. 100 mm, s vyplněním a zatřením spár cementovou maltou z lomového kamene tl. do 250 mm</t>
  </si>
  <si>
    <t>https://podminky.urs.cz/item/CS_URS_2023_01/597161111</t>
  </si>
  <si>
    <t>VÝTOK Z POTRUBÍ PROP.ST.0.01960</t>
  </si>
  <si>
    <t>1*1,5</t>
  </si>
  <si>
    <t>NÁTOK DO PROPUSTKU ST. 0.042-ÚPRAVA KORYTA PŘÍKOPU</t>
  </si>
  <si>
    <t>4*(1,5*2+1,5)</t>
  </si>
  <si>
    <t>19</t>
  </si>
  <si>
    <t>597661111</t>
  </si>
  <si>
    <t>Rigol dlážděný do lože z betonu tl 100 mm z dlažebních kostek drobných</t>
  </si>
  <si>
    <t>-1536689362</t>
  </si>
  <si>
    <t>Rigol dlážděný do lože z betonu prostého tl. 100 mm, s vyplněním a zatřením spár cementovou maltou z dlažebních kostek drobných</t>
  </si>
  <si>
    <t>https://podminky.urs.cz/item/CS_URS_2023_01/597661111</t>
  </si>
  <si>
    <t>ÚPRAVA DNA VTOK.JÍMKY PROPUSTKŮ</t>
  </si>
  <si>
    <t>Trubní vedení</t>
  </si>
  <si>
    <t>894201161</t>
  </si>
  <si>
    <t>Dno šachet tl nad 200 mm z prostého betonu se zvýšenými nároky na prostředí tř. C 30/37</t>
  </si>
  <si>
    <t>1423808909</t>
  </si>
  <si>
    <t>Ostatní konstrukce na trubním vedení z prostého betonu dno šachet tloušťky přes 200 mm z betonu se zvýšenými nároky na prostředí tř. C 30/37</t>
  </si>
  <si>
    <t>https://podminky.urs.cz/item/CS_URS_2023_01/894201161</t>
  </si>
  <si>
    <t>DNO VTOK.JÍMKY PROPUSTKŮ</t>
  </si>
  <si>
    <t>1,8*1,8*0,3*2</t>
  </si>
  <si>
    <t>22</t>
  </si>
  <si>
    <t>894201261</t>
  </si>
  <si>
    <t>Stěny šachet tl nad 200 mm z prostého se zvýšenými nároky na prostředí tř. C 30/37</t>
  </si>
  <si>
    <t>-2115725860</t>
  </si>
  <si>
    <t>Ostatní konstrukce na trubním vedení z prostého betonu stěny šachet tloušťky přes 200 mm z betonu se zvýšenými nároky na prostředí tř. C 30/37</t>
  </si>
  <si>
    <t>https://podminky.urs.cz/item/CS_URS_2023_01/894201261</t>
  </si>
  <si>
    <t>STĚNY VTOK.JÍMKY PROPUSTKŮ</t>
  </si>
  <si>
    <t>1,8*4*2,43*0,3*2</t>
  </si>
  <si>
    <t>24</t>
  </si>
  <si>
    <t>894502101</t>
  </si>
  <si>
    <t>Bednění stěn šachet pravoúhlých nebo vícehranných jednostranné</t>
  </si>
  <si>
    <t>143422050</t>
  </si>
  <si>
    <t>Bednění konstrukcí na trubním vedení stěn šachet pravoúhlých nebo čtyř a vícehranných jednostranné</t>
  </si>
  <si>
    <t>https://podminky.urs.cz/item/CS_URS_2023_01/894502101</t>
  </si>
  <si>
    <t>BEDNĚNÍ STĚN DNA VTOK.JÍMKY PROPUSTKŮ</t>
  </si>
  <si>
    <t>1,8*4*0,3*2</t>
  </si>
  <si>
    <t>23</t>
  </si>
  <si>
    <t>894502201</t>
  </si>
  <si>
    <t>Bednění stěn šachet pravoúhlých nebo vícehranných oboustranné</t>
  </si>
  <si>
    <t>423930805</t>
  </si>
  <si>
    <t>Bednění konstrukcí na trubním vedení stěn šachet pravoúhlých nebo čtyř a vícehranných oboustranné</t>
  </si>
  <si>
    <t>https://podminky.urs.cz/item/CS_URS_2023_01/894502201</t>
  </si>
  <si>
    <t>BEDNĚNÍ STĚN VTOK.JÍMKY PROPUSTKŮ</t>
  </si>
  <si>
    <t>1,8*2,43*4*2*2</t>
  </si>
  <si>
    <t>25</t>
  </si>
  <si>
    <t>894608112</t>
  </si>
  <si>
    <t>Výztuž šachet z betonářské oceli 10 505</t>
  </si>
  <si>
    <t>-2042281631</t>
  </si>
  <si>
    <t>Výztuž šachet z betonářské oceli 10 505 (R) nebo BSt 500</t>
  </si>
  <si>
    <t>https://podminky.urs.cz/item/CS_URS_2023_01/894608112</t>
  </si>
  <si>
    <t>VÝZTUŽ VTOK.JÍMKY PROPUSTKŮ SPONY</t>
  </si>
  <si>
    <t>0,4*0,25*520*2*1,2/1000</t>
  </si>
  <si>
    <t>VÝZTUŽ VTOK.JÍMKY PROPUSTKŮ-NAPOJENÍ Z DNA JÍMKY</t>
  </si>
  <si>
    <t>48*2,46*1*2*1,2/1000+48*1,4*1*2*1,2/1000</t>
  </si>
  <si>
    <t>26</t>
  </si>
  <si>
    <t>894608211</t>
  </si>
  <si>
    <t>Výztuž šachet ze svařovaných sítí typu Kari</t>
  </si>
  <si>
    <t>-1376719850</t>
  </si>
  <si>
    <t>https://podminky.urs.cz/item/CS_URS_2023_01/894608211</t>
  </si>
  <si>
    <t>VÝZTUŽ VTOK.JÍMKY PROPUSTKŮ</t>
  </si>
  <si>
    <t>2*1,8*1,8*1,2*8*2/1000</t>
  </si>
  <si>
    <t>1,8*2,43*2*4*2*8*1,2/1000</t>
  </si>
  <si>
    <t>27</t>
  </si>
  <si>
    <t>899501221</t>
  </si>
  <si>
    <t>Stupadla do šachet ocelová s PE povlakem vidlicová pro přímé zabudování do hmoždinek</t>
  </si>
  <si>
    <t>kus</t>
  </si>
  <si>
    <t>-628913457</t>
  </si>
  <si>
    <t>Stupadla do šachet a drobných objektů ocelová s PE povlakem vidlicová pro přímé zabudování do hmoždinek</t>
  </si>
  <si>
    <t>https://podminky.urs.cz/item/CS_URS_2023_01/899501221</t>
  </si>
  <si>
    <t>STUPADLA PO 200 mm VTOK.JÍMKY PROPUSTKŮ</t>
  </si>
  <si>
    <t>2,43/0,2*2</t>
  </si>
  <si>
    <t>9</t>
  </si>
  <si>
    <t>Ostatní konstrukce a práce, bourání</t>
  </si>
  <si>
    <t>64</t>
  </si>
  <si>
    <t>914111111</t>
  </si>
  <si>
    <t>Montáž svislé dopravní značky do velikosti 1 m2 objímkami na sloupek nebo konzolu</t>
  </si>
  <si>
    <t>986186455</t>
  </si>
  <si>
    <t>Montáž svislé dopravní značky základní velikosti do 1 m2 objímkami na sloupky nebo konzoly</t>
  </si>
  <si>
    <t>https://podminky.urs.cz/item/CS_URS_2023_01/914111111</t>
  </si>
  <si>
    <t>NOVÁ SDZ U VJEZDU NA ÚČEL.KOMUNIKACI</t>
  </si>
  <si>
    <t>65</t>
  </si>
  <si>
    <t>40445623</t>
  </si>
  <si>
    <t>informativní značky provozní IP1-IP3, IP4b-IP7, IP10a, b 750x750mm retroreflexní</t>
  </si>
  <si>
    <t>1268080325</t>
  </si>
  <si>
    <t>66</t>
  </si>
  <si>
    <t>40445649</t>
  </si>
  <si>
    <t>dodatkové tabulky E3-E5, E8, E14-E16 500x150mm</t>
  </si>
  <si>
    <t>415685582</t>
  </si>
  <si>
    <t>67</t>
  </si>
  <si>
    <t>914511111</t>
  </si>
  <si>
    <t>Montáž sloupku dopravních značek délky do 3,5 m s betonovým základem</t>
  </si>
  <si>
    <t>587979297</t>
  </si>
  <si>
    <t>Montáž sloupku dopravních značek délky do 3,5 m do betonového základu</t>
  </si>
  <si>
    <t>https://podminky.urs.cz/item/CS_URS_2023_01/914511111</t>
  </si>
  <si>
    <t>NOVÉ SDZ U VJEZDU-STÁLÉ</t>
  </si>
  <si>
    <t>68</t>
  </si>
  <si>
    <t>40445235</t>
  </si>
  <si>
    <t>sloupek pro dopravní značku Al D 60mm v 3,5m</t>
  </si>
  <si>
    <t>-1935472151</t>
  </si>
  <si>
    <t>10</t>
  </si>
  <si>
    <t>916131213</t>
  </si>
  <si>
    <t>Osazení silničního obrubníku betonového stojatého s boční opěrou do lože z betonu prostého</t>
  </si>
  <si>
    <t>m</t>
  </si>
  <si>
    <t>1347660820</t>
  </si>
  <si>
    <t>Osazení silničního obrubníku betonového se zřízením lože, s vyplněním a zatřením spár cementovou maltou stojatého s boční opěrou z betonu prostého, do lože z betonu prostého</t>
  </si>
  <si>
    <t>https://podminky.urs.cz/item/CS_URS_2023_01/916131213</t>
  </si>
  <si>
    <t>OBRUBNÍKY U NAPOJENÍ NA STÁV.VOZOVKU</t>
  </si>
  <si>
    <t>11</t>
  </si>
  <si>
    <t>59217034</t>
  </si>
  <si>
    <t>obrubník betonový silniční 1000x150x300mm</t>
  </si>
  <si>
    <t>-1654188792</t>
  </si>
  <si>
    <t>6,5*1,02 'Přepočtené koeficientem množství</t>
  </si>
  <si>
    <t>54</t>
  </si>
  <si>
    <t>919551014</t>
  </si>
  <si>
    <t>Zřízení propustků z trub plastových DN 600</t>
  </si>
  <si>
    <t>-880152390</t>
  </si>
  <si>
    <t>Zřízení propustků a hospodářských přejezdů z trub plastových do DN 600</t>
  </si>
  <si>
    <t>https://podminky.urs.cz/item/CS_URS_2023_01/919551014</t>
  </si>
  <si>
    <t>PROPUSTKY st.km 0.01960+0.042</t>
  </si>
  <si>
    <t>5,8+6,4</t>
  </si>
  <si>
    <t>55</t>
  </si>
  <si>
    <t>56241113</t>
  </si>
  <si>
    <t>trouba HDPE flexibilní 8kPA D 600mm</t>
  </si>
  <si>
    <t>-27835831</t>
  </si>
  <si>
    <t>12,2*1,02 'Přepočtené koeficientem množství</t>
  </si>
  <si>
    <t>18</t>
  </si>
  <si>
    <t>919732221</t>
  </si>
  <si>
    <t>Styčná spára napojení nového živičného povrchu na stávající za tepla š 15 mm hl 25 mm bez prořezání</t>
  </si>
  <si>
    <t>1524261321</t>
  </si>
  <si>
    <t>Styčná pracovní spára při napojení nového živičného povrchu na stávající se zalitím za tepla modifikovanou asfaltovou hmotou s posypem vápenným hydrátem šířky do 15 mm, hloubky do 25 mm bez prořezání spáry</t>
  </si>
  <si>
    <t>https://podminky.urs.cz/item/CS_URS_2023_01/919732221</t>
  </si>
  <si>
    <t>ZÁLIVKA SPÁRY NAPOJENÍ NA STÁV. VOZOVKU</t>
  </si>
  <si>
    <t>ZÁLIVKA PODÉL ŘÍMSY OPĚRNÉ ZDI</t>
  </si>
  <si>
    <t>12</t>
  </si>
  <si>
    <t>919735112</t>
  </si>
  <si>
    <t>Řezání stávajícího živičného krytu hl přes 50 do 100 mm</t>
  </si>
  <si>
    <t>-816322934</t>
  </si>
  <si>
    <t>Řezání stávajícího živičného krytu nebo podkladu hloubky přes 50 do 100 mm</t>
  </si>
  <si>
    <t>https://podminky.urs.cz/item/CS_URS_2023_01/919735112</t>
  </si>
  <si>
    <t>NAPOJENÍ NA STÁV.VOZOVKU</t>
  </si>
  <si>
    <t>51</t>
  </si>
  <si>
    <t>935112211</t>
  </si>
  <si>
    <t>Osazení příkopového žlabu do betonu tl 100 mm z betonových tvárnic š 800 mm</t>
  </si>
  <si>
    <t>879643996</t>
  </si>
  <si>
    <t>Osazení betonového příkopového žlabu s vyplněním a zatřením spár cementovou maltou s ložem tl. 100 mm z betonu prostého z betonových příkopových tvárnic šířky přes 500 do 800 mm</t>
  </si>
  <si>
    <t>https://podminky.urs.cz/item/CS_URS_2023_01/935112211</t>
  </si>
  <si>
    <t>VTOK.PŘÍKOP ZE ŽLABOVEK DO PROPUSTKU 0.01960</t>
  </si>
  <si>
    <t>52</t>
  </si>
  <si>
    <t>59227004</t>
  </si>
  <si>
    <t>žlabovka příkopová betonová s lomenými stěnami 330x750x155mm</t>
  </si>
  <si>
    <t>295997840</t>
  </si>
  <si>
    <t>938909612</t>
  </si>
  <si>
    <t>Odstranění nánosu na krajnicích tl do 200 mm</t>
  </si>
  <si>
    <t>-1241551749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</si>
  <si>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přes 100 do 200 mm</t>
  </si>
  <si>
    <t>https://podminky.urs.cz/item/CS_URS_2023_01/938909612</t>
  </si>
  <si>
    <t>ÚPRAVA STÁVAJÍCÍ NEZP.KRAJNICE</t>
  </si>
  <si>
    <t>37</t>
  </si>
  <si>
    <t>953961215</t>
  </si>
  <si>
    <t>Kotvy chemickou patronou M 20 hl 170 mm do betonu, ŽB nebo kamene s vyvrtáním otvoru</t>
  </si>
  <si>
    <t>-999858719</t>
  </si>
  <si>
    <t>Kotvy chemické s vyvrtáním otvoru do betonu, železobetonu nebo tvrdého kamene chemická patrona, velikost M 20, hloubka 170 mm</t>
  </si>
  <si>
    <t>https://podminky.urs.cz/item/CS_URS_2023_01/953961215</t>
  </si>
  <si>
    <t>KOTVENÍ ZÁBRADLÍ VTOK.JÍMKY PROPUSTKŮ</t>
  </si>
  <si>
    <t>4*2*2</t>
  </si>
  <si>
    <t>38</t>
  </si>
  <si>
    <t>953965131</t>
  </si>
  <si>
    <t>Kotevní šroub pro chemické kotvy M 16 dl 190 mm</t>
  </si>
  <si>
    <t>-1452706076</t>
  </si>
  <si>
    <t>Kotvy chemické s vyvrtáním otvoru kotevní šrouby pro chemické kotvy, velikost M 16, délka 190 mm</t>
  </si>
  <si>
    <t>https://podminky.urs.cz/item/CS_URS_2023_01/953965131</t>
  </si>
  <si>
    <t>61</t>
  </si>
  <si>
    <t>966008113</t>
  </si>
  <si>
    <t>Bourání trubního propustku DN přes 500 do 800</t>
  </si>
  <si>
    <t>816598290</t>
  </si>
  <si>
    <t>Bourání trubního propustku s odklizením a uložením vybouraného materiálu na skládku na vzdálenost do 3 m nebo s naložením na dopravní prostředek z trub betonových nebo železobetonových DN přes 500 do 800 mm</t>
  </si>
  <si>
    <t>https://podminky.urs.cz/item/CS_URS_2023_01/966008113</t>
  </si>
  <si>
    <t>BOURÁNÍ STÁVAJ.PROPUSTKŮ</t>
  </si>
  <si>
    <t>53</t>
  </si>
  <si>
    <t>966008212</t>
  </si>
  <si>
    <t>Bourání odvodňovacího žlabu z betonových příkopových tvárnic š přes 500 do 800 mm</t>
  </si>
  <si>
    <t>-909408499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</si>
  <si>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</si>
  <si>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https://podminky.urs.cz/item/CS_URS_2023_01/966008212</t>
  </si>
  <si>
    <t>BOURÁNÍ STÁV.ŽLABOVEK DO PROPUSTKU 0.01960</t>
  </si>
  <si>
    <t>62</t>
  </si>
  <si>
    <t>966008311</t>
  </si>
  <si>
    <t>Bourání čela trubního propustku z betonu železového</t>
  </si>
  <si>
    <t>448459375</t>
  </si>
  <si>
    <t>Bourání trubního propustku s odklizením a uložením vybouraného materiálu na skládku na vzdálenost do 3 m nebo s naložením na dopravní prostředek čela z betonu železového</t>
  </si>
  <si>
    <t>https://podminky.urs.cz/item/CS_URS_2023_01/966008311</t>
  </si>
  <si>
    <t>BOURÁNÍ ČEL STÁV.PROPUSTKŮ</t>
  </si>
  <si>
    <t>1,5*1,2*0,4*2+2*1,2*0,6</t>
  </si>
  <si>
    <t>997</t>
  </si>
  <si>
    <t>Přesun sutě</t>
  </si>
  <si>
    <t>74</t>
  </si>
  <si>
    <t>997221551</t>
  </si>
  <si>
    <t>Vodorovná doprava suti ze sypkých materiálů do 1 km</t>
  </si>
  <si>
    <t>-636648102</t>
  </si>
  <si>
    <t>Vodorovná doprava suti bez naložení, ale se složením a s hrubým urovnáním ze sypkých materiálů, na vzdálenost do 1 km</t>
  </si>
  <si>
    <t>https://podminky.urs.cz/item/CS_URS_2023_01/997221551</t>
  </si>
  <si>
    <t>75</t>
  </si>
  <si>
    <t>997221559</t>
  </si>
  <si>
    <t>Příplatek ZKD 1 km u vodorovné dopravy suti ze sypkých materiálů</t>
  </si>
  <si>
    <t>2022510730</t>
  </si>
  <si>
    <t>Vodorovná doprava suti bez naložení, ale se složením a s hrubým urovnáním Příplatek k ceně za každý další i započatý 1 km přes 1 km</t>
  </si>
  <si>
    <t>https://podminky.urs.cz/item/CS_URS_2023_01/997221559</t>
  </si>
  <si>
    <t>158,369*15 'Přepočtené koeficientem množství</t>
  </si>
  <si>
    <t>76</t>
  </si>
  <si>
    <t>997221611</t>
  </si>
  <si>
    <t>Nakládání suti na dopravní prostředky pro vodorovnou dopravu</t>
  </si>
  <si>
    <t>-538503666</t>
  </si>
  <si>
    <t>Nakládání na dopravní prostředky pro vodorovnou dopravu suti</t>
  </si>
  <si>
    <t>https://podminky.urs.cz/item/CS_URS_2023_01/997221611</t>
  </si>
  <si>
    <t>77</t>
  </si>
  <si>
    <t>997221625</t>
  </si>
  <si>
    <t>Poplatek za uložení na skládce (skládkovné) stavebního odpadu železobetonového kód odpadu 17 01 01</t>
  </si>
  <si>
    <t>1238507492</t>
  </si>
  <si>
    <t>Poplatek za uložení stavebního odpadu na skládce (skládkovné) z armovaného betonu zatříděného do Katalogu odpadů pod kódem 17 01 01</t>
  </si>
  <si>
    <t>https://podminky.urs.cz/item/CS_URS_2023_01/997221625</t>
  </si>
  <si>
    <t>24,66+2,1+6,912</t>
  </si>
  <si>
    <t>79</t>
  </si>
  <si>
    <t>997221655</t>
  </si>
  <si>
    <t>Poplatek za uložení na skládce (skládkovné) zeminy a kamení kód odpadu 17 05 04</t>
  </si>
  <si>
    <t>-716415130</t>
  </si>
  <si>
    <t>Poplatek za uložení stavebního odpadu na skládce (skládkovné) zeminy a kamení zatříděného do Katalogu odpadů pod kódem 17 05 04</t>
  </si>
  <si>
    <t>https://podminky.urs.cz/item/CS_URS_2023_01/997221655</t>
  </si>
  <si>
    <t>POPLATEK - VÝKOPKY</t>
  </si>
  <si>
    <t>268,412*1,9</t>
  </si>
  <si>
    <t>Z VYKOPÁVEK - NELZE URČIT KVALITU</t>
  </si>
  <si>
    <t>75,9</t>
  </si>
  <si>
    <t>Z KRAJNIC</t>
  </si>
  <si>
    <t>9,122</t>
  </si>
  <si>
    <t>78</t>
  </si>
  <si>
    <t>997221875</t>
  </si>
  <si>
    <t>Poplatek za uložení stavebního odpadu na recyklační skládce (skládkovné) asfaltového bez obsahu dehtu zatříděného do Katalogu odpadů pod kódem 17 03 02</t>
  </si>
  <si>
    <t>636914173</t>
  </si>
  <si>
    <t>https://podminky.urs.cz/item/CS_URS_2023_01/997221875</t>
  </si>
  <si>
    <t>ASFALT Z FRÉZOVÁNÍ VOZOVKY</t>
  </si>
  <si>
    <t>39,675</t>
  </si>
  <si>
    <t>998</t>
  </si>
  <si>
    <t>Přesun hmot</t>
  </si>
  <si>
    <t>69</t>
  </si>
  <si>
    <t>998225111</t>
  </si>
  <si>
    <t>Přesun hmot pro pozemní komunikace s krytem z kamene, monolitickým betonovým nebo živičným</t>
  </si>
  <si>
    <t>-1059449991</t>
  </si>
  <si>
    <t>Přesun hmot pro komunikace s krytem z kameniva, monolitickým betonovým nebo živičným dopravní vzdálenost do 200 m jakékoliv délky objektu</t>
  </si>
  <si>
    <t>https://podminky.urs.cz/item/CS_URS_2023_01/998225111</t>
  </si>
  <si>
    <t>PSV</t>
  </si>
  <si>
    <t>Práce a dodávky PSV</t>
  </si>
  <si>
    <t>711</t>
  </si>
  <si>
    <t>Izolace proti vodě, vlhkosti a plynům</t>
  </si>
  <si>
    <t>46</t>
  </si>
  <si>
    <t>711112001</t>
  </si>
  <si>
    <t>Provedení izolace proti zemní vlhkosti svislé za studena nátěrem penetračním</t>
  </si>
  <si>
    <t>1604584962</t>
  </si>
  <si>
    <t>Provedení izolace proti zemní vlhkosti natěradly a tmely za studena na ploše svislé S nátěrem penetračním</t>
  </si>
  <si>
    <t>https://podminky.urs.cz/item/CS_URS_2023_01/711112001</t>
  </si>
  <si>
    <t>IZOLACE STĚN VTOK.JÍMKY PROPUSTKŮ</t>
  </si>
  <si>
    <t>2,8*1,8*4*2+0,2*4*1,8*2</t>
  </si>
  <si>
    <t>47</t>
  </si>
  <si>
    <t>11163150</t>
  </si>
  <si>
    <t>lak penetrační asfaltový</t>
  </si>
  <si>
    <t>959490746</t>
  </si>
  <si>
    <t>43,2*0,00034 'Přepočtené koeficientem množství</t>
  </si>
  <si>
    <t>48</t>
  </si>
  <si>
    <t>711112002</t>
  </si>
  <si>
    <t>Provedení izolace proti zemní vlhkosti svislé za studena lakem asfaltovým</t>
  </si>
  <si>
    <t>1826940945</t>
  </si>
  <si>
    <t>Provedení izolace proti zemní vlhkosti natěradly a tmely za studena na ploše svislé S nátěrem lakem asfaltovým</t>
  </si>
  <si>
    <t>https://podminky.urs.cz/item/CS_URS_2023_01/711112002</t>
  </si>
  <si>
    <t>IZOLACE VTOK.JÍMKY PROPUSTKŮ</t>
  </si>
  <si>
    <t>49</t>
  </si>
  <si>
    <t>11163152</t>
  </si>
  <si>
    <t>lak hydroizolační asfaltový</t>
  </si>
  <si>
    <t>1233319744</t>
  </si>
  <si>
    <t>43,2*0,00041 'Přepočtené koeficientem množství</t>
  </si>
  <si>
    <t>71</t>
  </si>
  <si>
    <t>998711201</t>
  </si>
  <si>
    <t>Přesun hmot procentní pro izolace proti vodě, vlhkosti a plynům v objektech v do 6 m</t>
  </si>
  <si>
    <t>%</t>
  </si>
  <si>
    <t>-1308452890</t>
  </si>
  <si>
    <t>Přesun hmot pro izolace proti vodě, vlhkosti a plynům stanovený procentní sazbou (%) z ceny vodorovná dopravní vzdálenost do 50 m v objektech výšky do 6 m</t>
  </si>
  <si>
    <t>https://podminky.urs.cz/item/CS_URS_2023_01/998711201</t>
  </si>
  <si>
    <t>767</t>
  </si>
  <si>
    <t>Konstrukce zámečnické</t>
  </si>
  <si>
    <t>33</t>
  </si>
  <si>
    <t>767163121</t>
  </si>
  <si>
    <t>Montáž přímého kovového zábradlí z dílců do betonu v rovině</t>
  </si>
  <si>
    <t>1854223911</t>
  </si>
  <si>
    <t>Montáž kompletního kovového zábradlí přímého z dílců v rovině (na rovné ploše) kotveného do betonu</t>
  </si>
  <si>
    <t>https://podminky.urs.cz/item/CS_URS_2023_01/767163121</t>
  </si>
  <si>
    <t>ZÁBRADLÍ VTOK.JÍMKY PROPUSTKŮ</t>
  </si>
  <si>
    <t>1,6*4*2</t>
  </si>
  <si>
    <t>35</t>
  </si>
  <si>
    <t>14011026</t>
  </si>
  <si>
    <t>trubka ocelová bezešvá hladká jakost 11 353 51x3,2mm</t>
  </si>
  <si>
    <t>-1810250897</t>
  </si>
  <si>
    <t>(1,1*4+1,6*4)*2*1,2</t>
  </si>
  <si>
    <t>36</t>
  </si>
  <si>
    <t>14011018</t>
  </si>
  <si>
    <t>trubka ocelová bezešvá hladká jakost 11 353 38x2,6mm</t>
  </si>
  <si>
    <t>528791545</t>
  </si>
  <si>
    <t>ZÁBRADLÍ-VTOK.JÍMKA PROPUSTKŮ</t>
  </si>
  <si>
    <t>(1,6*2*4*2+1*4*2)*1,2</t>
  </si>
  <si>
    <t>34</t>
  </si>
  <si>
    <t>767-R-POLOŽKA 01</t>
  </si>
  <si>
    <t>kg</t>
  </si>
  <si>
    <t>1297418815</t>
  </si>
  <si>
    <t>VÝROBA ZÁBRADLÍ VTOK.JÍMKY PROPUSTKŮ</t>
  </si>
  <si>
    <t>(1,1*4+1,6*4)*2*3,95</t>
  </si>
  <si>
    <t>(1,6*2*4*2+1*4*2)*1,89</t>
  </si>
  <si>
    <t>70</t>
  </si>
  <si>
    <t>998767201</t>
  </si>
  <si>
    <t>Přesun hmot procentní pro zámečnické konstrukce v objektech v do 6 m</t>
  </si>
  <si>
    <t>1630820136</t>
  </si>
  <si>
    <t>Přesun hmot pro zámečnické konstrukce stanovený procentní sazbou (%) z ceny vodorovná dopravní vzdálenost do 50 m v objektech výšky do 6 m</t>
  </si>
  <si>
    <t>https://podminky.urs.cz/item/CS_URS_2023_01/998767201</t>
  </si>
  <si>
    <t>783</t>
  </si>
  <si>
    <t>Dokončovací práce - nátěry</t>
  </si>
  <si>
    <t>39</t>
  </si>
  <si>
    <t>783301303</t>
  </si>
  <si>
    <t>Bezoplachové odrezivění zámečnických konstrukcí</t>
  </si>
  <si>
    <t>507755741</t>
  </si>
  <si>
    <t>Příprava podkladu zámečnických konstrukcí před provedením nátěru odrezivění odrezovačem bezoplachovým</t>
  </si>
  <si>
    <t>https://podminky.urs.cz/item/CS_URS_2023_01/783301303</t>
  </si>
  <si>
    <t>(1,6*2*4*2+1*4*2)*0,12</t>
  </si>
  <si>
    <t>(1,1*4+1,6*4)*2*0,16</t>
  </si>
  <si>
    <t>40</t>
  </si>
  <si>
    <t>783301311</t>
  </si>
  <si>
    <t>Odmaštění zámečnických konstrukcí vodou ředitelným odmašťovačem</t>
  </si>
  <si>
    <t>-543728506</t>
  </si>
  <si>
    <t>Příprava podkladu zámečnických konstrukcí před provedením nátěru odmaštění odmašťovačem vodou ředitelným</t>
  </si>
  <si>
    <t>https://podminky.urs.cz/item/CS_URS_2023_01/783301311</t>
  </si>
  <si>
    <t>PŘÍPRAVA PRO NÁTĚR ZÁBRADLÍ VTOK.JÍMKY PROPUSTKŮ</t>
  </si>
  <si>
    <t>(1,6*2*4*2+1*4*2)*0,12+(1,1*4+1,6*4)*2*0,16</t>
  </si>
  <si>
    <t>41</t>
  </si>
  <si>
    <t>783314203</t>
  </si>
  <si>
    <t>Základní antikorozní jednonásobný syntetický samozákladující nátěr zámečnických konstrukcí</t>
  </si>
  <si>
    <t>-1287131947</t>
  </si>
  <si>
    <t>Základní antikorozní nátěr zámečnických konstrukcí jednonásobný syntetický samozákladující</t>
  </si>
  <si>
    <t>https://podminky.urs.cz/item/CS_URS_2023_01/783314203</t>
  </si>
  <si>
    <t>42</t>
  </si>
  <si>
    <t>783315103</t>
  </si>
  <si>
    <t>Mezinátěr jednonásobný syntetický samozákladující zámečnických konstrukcí</t>
  </si>
  <si>
    <t>2086423711</t>
  </si>
  <si>
    <t>Mezinátěr zámečnických konstrukcí jednonásobný syntetický samozákladující</t>
  </si>
  <si>
    <t>https://podminky.urs.cz/item/CS_URS_2023_01/783315103</t>
  </si>
  <si>
    <t>43</t>
  </si>
  <si>
    <t>783317105</t>
  </si>
  <si>
    <t>Krycí jednonásobný syntetický samozákladující nátěr zámečnických konstrukcí</t>
  </si>
  <si>
    <t>1464856498</t>
  </si>
  <si>
    <t>Krycí nátěr (email) zámečnických konstrukcí jednonásobný syntetický samozákladující</t>
  </si>
  <si>
    <t>https://podminky.urs.cz/item/CS_URS_2023_01/783317105</t>
  </si>
  <si>
    <t>HZS</t>
  </si>
  <si>
    <t>Hodinové zúčtovací sazby</t>
  </si>
  <si>
    <t>81</t>
  </si>
  <si>
    <t>HZS1212</t>
  </si>
  <si>
    <t>Hodinová zúčtovací sazba kopáč</t>
  </si>
  <si>
    <t>hod</t>
  </si>
  <si>
    <t>512</t>
  </si>
  <si>
    <t>-1171642830</t>
  </si>
  <si>
    <t>Hodinové zúčtovací sazby profesí HSV zemní a pomocné práce kopáč</t>
  </si>
  <si>
    <t>https://podminky.urs.cz/item/CS_URS_2023_01/HZS1212</t>
  </si>
  <si>
    <t>80</t>
  </si>
  <si>
    <t>HZS1322</t>
  </si>
  <si>
    <t>Hodinová zúčtovací sazba betonář/železář odborný</t>
  </si>
  <si>
    <t>1164282581</t>
  </si>
  <si>
    <t>Hodinové zúčtovací sazby profesí HSV provádění konstrukcí betonář/železář odborný</t>
  </si>
  <si>
    <t>https://podminky.urs.cz/item/CS_URS_2023_01/HZS1322</t>
  </si>
  <si>
    <t>82</t>
  </si>
  <si>
    <t>HZS1412</t>
  </si>
  <si>
    <t>Hodinová zúčtovací sazba dlaždič odborný</t>
  </si>
  <si>
    <t>989522057</t>
  </si>
  <si>
    <t>Hodinové zúčtovací sazby profesí HSV provádění konstrukcí inženýrských a dopravních staveb dlaždič odborný</t>
  </si>
  <si>
    <t>https://podminky.urs.cz/item/CS_URS_2023_01/HZS1412</t>
  </si>
  <si>
    <t>83</t>
  </si>
  <si>
    <t>HZS1422</t>
  </si>
  <si>
    <t>Hodinová zúčtovací sazba silničář</t>
  </si>
  <si>
    <t>2045052301</t>
  </si>
  <si>
    <t>Hodinové zúčtovací sazby profesí HSV provádění konstrukcí inženýrských a dopravních staveb silničář</t>
  </si>
  <si>
    <t>https://podminky.urs.cz/item/CS_URS_2023_01/HZS1422</t>
  </si>
  <si>
    <t>84</t>
  </si>
  <si>
    <t>HZS1442</t>
  </si>
  <si>
    <t>Hodinová zúčtovací sazba svářeč kvalifikovaný</t>
  </si>
  <si>
    <t>-1953854480</t>
  </si>
  <si>
    <t>Hodinové zúčtovací sazby profesí HSV provádění konstrukcí inženýrských a dopravních staveb svářeč kvalifikovaný</t>
  </si>
  <si>
    <t>https://podminky.urs.cz/item/CS_URS_2023_01/HZS1442</t>
  </si>
  <si>
    <t>2023-02-D.2.1 - LEŠANY-OPĚRNÁ ZEĎ</t>
  </si>
  <si>
    <t xml:space="preserve">    3 - Svislé a kompletní konstrukce</t>
  </si>
  <si>
    <t xml:space="preserve">    6 - Úpravy povrchů, podlahy a osazování výplní</t>
  </si>
  <si>
    <t>122351502</t>
  </si>
  <si>
    <t>Odkopávky a prokopávky zapažené v hornině třídy těžitelnosti II skupiny 4 objem do 50 m3 strojně</t>
  </si>
  <si>
    <t>CS ÚRS 2022 01</t>
  </si>
  <si>
    <t>-1873917131</t>
  </si>
  <si>
    <t>Odkopávky a prokopávky zapažené strojně v hornině třídy těžitelnosti II skupiny 4 přes 20 do 50 m3</t>
  </si>
  <si>
    <t>https://podminky.urs.cz/item/CS_URS_2022_01/122351502</t>
  </si>
  <si>
    <t>ODKOPÁVKY PRO ZALOŽENÍ OPĚR.ZDI</t>
  </si>
  <si>
    <t>28*2,1*1,5</t>
  </si>
  <si>
    <t>122861101</t>
  </si>
  <si>
    <t>Těžení jednotlivých balvanů v hornině třídy těžitelnosti III skupiny 6 a 7</t>
  </si>
  <si>
    <t>1665015578</t>
  </si>
  <si>
    <t>Těžení a rozpojení jednotlivých balvanů velikosti přes 0,5 m z horniny třídy těžitelnosti III skupiny 6 a 7</t>
  </si>
  <si>
    <t>https://podminky.urs.cz/item/CS_URS_2023_01/122861101</t>
  </si>
  <si>
    <t>ODSTRANĚNÍ VELKÝCH BALVANŮ V TRASE OPĚR.ZDI-ODHAD</t>
  </si>
  <si>
    <t>10*0,6*0,8</t>
  </si>
  <si>
    <t>132312131</t>
  </si>
  <si>
    <t>Hloubení nezapažených rýh šířky do 800 mm v soudržných horninách třídy těžitelnosti II skupiny 4 ručně</t>
  </si>
  <si>
    <t>2054219541</t>
  </si>
  <si>
    <t>Hloubení nezapažených rýh šířky do 800 mm ručně s urovnáním dna do předepsaného profilu a spádu v hornině třídy těžitelnosti II skupiny 4 soudržných</t>
  </si>
  <si>
    <t>https://podminky.urs.cz/item/CS_URS_2022_01/132312131</t>
  </si>
  <si>
    <t>RÝHY PRO DRENÁŽ OPĚR.ZDI</t>
  </si>
  <si>
    <t>22*0,6*0,4</t>
  </si>
  <si>
    <t>153812121</t>
  </si>
  <si>
    <t>Trn z betonářské oceli včetně zainjektování D od 20 do 26 mm l přes 0,4 do 3 m</t>
  </si>
  <si>
    <t>-2047381812</t>
  </si>
  <si>
    <t>Trn z betonářské oceli včetně zainjektování při průměru oceli od 20 do 26 mm, délky přes 0,4 do 3,0 m</t>
  </si>
  <si>
    <t>https://podminky.urs.cz/item/CS_URS_2023_01/153812121</t>
  </si>
  <si>
    <t>DOČASNÉ ZAJIŠTĚNÍ VÝKOPU</t>
  </si>
  <si>
    <t>513420303</t>
  </si>
  <si>
    <t>88,2+4,8+5,28</t>
  </si>
  <si>
    <t>-227289374</t>
  </si>
  <si>
    <t>98,28</t>
  </si>
  <si>
    <t>98,28*5 'Přepočtené koeficientem množství</t>
  </si>
  <si>
    <t>167151102</t>
  </si>
  <si>
    <t>Nakládání výkopku z hornin třídy těžitelnosti II skupiny 4 a 5 do 100 m3</t>
  </si>
  <si>
    <t>2082040494</t>
  </si>
  <si>
    <t>Nakládání, skládání a překládání neulehlého výkopku nebo sypaniny strojně nakládání, množství do 100 m3, z horniny třídy těžitelnosti II, skupiny 4 a 5</t>
  </si>
  <si>
    <t>https://podminky.urs.cz/item/CS_URS_2023_01/167151102</t>
  </si>
  <si>
    <t>171201221</t>
  </si>
  <si>
    <t>1863820556</t>
  </si>
  <si>
    <t>https://podminky.urs.cz/item/CS_URS_2023_01/171201221</t>
  </si>
  <si>
    <t>98,28*1,9</t>
  </si>
  <si>
    <t>171251201</t>
  </si>
  <si>
    <t>Uložení sypaniny na skládky nebo meziskládky</t>
  </si>
  <si>
    <t>-1627423442</t>
  </si>
  <si>
    <t>Uložení sypaniny na skládky nebo meziskládky bez hutnění s upravením uložené sypaniny do předepsaného tvaru</t>
  </si>
  <si>
    <t>https://podminky.urs.cz/item/CS_URS_2023_01/171251201</t>
  </si>
  <si>
    <t>153211006</t>
  </si>
  <si>
    <t>Zřízení stříkaného betonu tl přes 250 do 300 mm skalních a poloskalních ploch</t>
  </si>
  <si>
    <t>-734418569</t>
  </si>
  <si>
    <t>Zřízení stříkaného betonu skalních a poloskalních ploch průměrné tloušťky přes 250 do 300 mm</t>
  </si>
  <si>
    <t>https://podminky.urs.cz/item/CS_URS_2023_01/153211006</t>
  </si>
  <si>
    <t>DOČASNÉ  ZAJIŠTĚNÍ VÝKOPU</t>
  </si>
  <si>
    <t>30*2</t>
  </si>
  <si>
    <t>58932940</t>
  </si>
  <si>
    <t>beton C 25/30 XF3 kamenivo frakce 0/8</t>
  </si>
  <si>
    <t>-73440201</t>
  </si>
  <si>
    <t>60*0,345 'Přepočtené koeficientem množství</t>
  </si>
  <si>
    <t>153273113</t>
  </si>
  <si>
    <t>Výztuž stříkaného betonu ze svařovaných sítí jednovrstvá D drátu přes 6 do 8 mm skalních a poloskalních ploch</t>
  </si>
  <si>
    <t>1665318092</t>
  </si>
  <si>
    <t>Výztuž stříkaného betonu ze svařovaných sítí skalních a poloskalních ploch jednovrstvých, průměru drátu přes 6 do 8 mm</t>
  </si>
  <si>
    <t>https://podminky.urs.cz/item/CS_URS_2023_01/153273113</t>
  </si>
  <si>
    <t>211561111</t>
  </si>
  <si>
    <t>Výplň odvodňovacích žeber nebo trativodů kamenivem hrubým drceným frakce 4 až 16 mm</t>
  </si>
  <si>
    <t>1188347545</t>
  </si>
  <si>
    <t>Výplň kamenivem do rýh odvodňovacích žeber nebo trativodů bez zhutnění, s úpravou povrchu výplně kamenivem hrubým drceným frakce 4 až 16 mm</t>
  </si>
  <si>
    <t>https://podminky.urs.cz/item/CS_URS_2023_01/211561111</t>
  </si>
  <si>
    <t>DRENÁŽ RUBU OPĚR.ZDI</t>
  </si>
  <si>
    <t>22*0,13</t>
  </si>
  <si>
    <t>211971121</t>
  </si>
  <si>
    <t>Zřízení opláštění žeber nebo trativodů geotextilií v rýze nebo zářezu sklonu přes 1:2 š do 2,5 m</t>
  </si>
  <si>
    <t>1434981247</t>
  </si>
  <si>
    <t>Zřízení opláštění výplně z geotextilie odvodňovacích žeber nebo trativodů v rýze nebo zářezu se stěnami svislými nebo šikmými o sklonu přes 1:2 při rozvinuté šířce opláštění do 2,5 m</t>
  </si>
  <si>
    <t>https://podminky.urs.cz/item/CS_URS_2023_01/211971121</t>
  </si>
  <si>
    <t>3,14*0,15*22*1,2</t>
  </si>
  <si>
    <t>69311080</t>
  </si>
  <si>
    <t>geotextilie netkaná separační, ochranná, filtrační, drenážní PES 200g/m2</t>
  </si>
  <si>
    <t>-295620815</t>
  </si>
  <si>
    <t>12,434*1,1845 'Přepočtené koeficientem množství</t>
  </si>
  <si>
    <t>212312111</t>
  </si>
  <si>
    <t>Lože pro trativody z betonu prostého</t>
  </si>
  <si>
    <t>1891740343</t>
  </si>
  <si>
    <t>https://podminky.urs.cz/item/CS_URS_2023_01/212312111</t>
  </si>
  <si>
    <t>LOŽE POD DRENÁŽ RUBU OPĚR.ZDI</t>
  </si>
  <si>
    <t>22*0,12</t>
  </si>
  <si>
    <t>212792311</t>
  </si>
  <si>
    <t>Odvodnění mostní opěry - drenážní plastové potrubí HDPE DN 100</t>
  </si>
  <si>
    <t>-520621218</t>
  </si>
  <si>
    <t>Odvodnění mostní opěry z plastových trub drenážní potrubí HDPE DN 100</t>
  </si>
  <si>
    <t>https://podminky.urs.cz/item/CS_URS_2023_01/212792311</t>
  </si>
  <si>
    <t>DRENÁŽ.POTRUBÍ RUBU OPĚR.ZDI</t>
  </si>
  <si>
    <t>5*1,2</t>
  </si>
  <si>
    <t>212792312</t>
  </si>
  <si>
    <t>Odvodnění mostní opěry - drenážní plastové potrubí HDPE DN 150</t>
  </si>
  <si>
    <t>-547059799</t>
  </si>
  <si>
    <t>Odvodnění mostní opěry z plastových trub drenážní potrubí HDPE DN 150</t>
  </si>
  <si>
    <t>https://podminky.urs.cz/item/CS_URS_2023_01/212792312</t>
  </si>
  <si>
    <t>221211114</t>
  </si>
  <si>
    <t>Vrty přenosnými kladivy D do 56 mm úklon do 90° hl do 10 m hor. IV</t>
  </si>
  <si>
    <t>-103459818</t>
  </si>
  <si>
    <t>Vrty přenosnými vrtacími kladivy v hloubce 0 až 10 m průměru přes 13 do 56 mm, do úklonu 90° (úpadně až horizontálně ), v hornině tř. IV</t>
  </si>
  <si>
    <t>https://podminky.urs.cz/item/CS_URS_2023_01/221211114</t>
  </si>
  <si>
    <t>DOČASNÉ ZAJIŠTĚNÍ STĚNY VÝKOPU</t>
  </si>
  <si>
    <t>15*2</t>
  </si>
  <si>
    <t>-1311905339</t>
  </si>
  <si>
    <t>PODSYP POD ZÁKLADY OPĚRNÉ ZDI tl. 100mm</t>
  </si>
  <si>
    <t>27,5*1,2*0,1</t>
  </si>
  <si>
    <t>274326121</t>
  </si>
  <si>
    <t>Základové pasy z ŽB se zvýšenými nároky na prostředí tř. C 25/30</t>
  </si>
  <si>
    <t>-816994710</t>
  </si>
  <si>
    <t>Základy z betonu železového pasy z betonu se zvýšenými nároky na prostředí tř. C 25/30</t>
  </si>
  <si>
    <t>https://podminky.urs.cz/item/CS_URS_2023_01/274326121</t>
  </si>
  <si>
    <t>ZÁKLAD.PASY PRO OPĚR.ZEĎ</t>
  </si>
  <si>
    <t>27,5*0,3*1,1</t>
  </si>
  <si>
    <t>274356021</t>
  </si>
  <si>
    <t>Bednění základových pasů ploch rovinných zřízení</t>
  </si>
  <si>
    <t>-1815408535</t>
  </si>
  <si>
    <t>Bednění základů z betonu prostého nebo železového pasů pro plochy rovinné zřízení</t>
  </si>
  <si>
    <t>https://podminky.urs.cz/item/CS_URS_2023_01/274356021</t>
  </si>
  <si>
    <t>BEDNĚNÍ ZÁKLAD.PASŮ OPĚR.ZDI</t>
  </si>
  <si>
    <t>27,5*0,3*2+1,1*0,3*2</t>
  </si>
  <si>
    <t>274356022</t>
  </si>
  <si>
    <t>Bednění základových pasů ploch rovinných odstranění</t>
  </si>
  <si>
    <t>-32930174</t>
  </si>
  <si>
    <t>Bednění základů z betonu prostého nebo železového pasů pro plochy rovinné odstranění</t>
  </si>
  <si>
    <t>https://podminky.urs.cz/item/CS_URS_2023_01/274356022</t>
  </si>
  <si>
    <t>ODSTRANĚNÍ BEDNĚNÍ PASŮ OPĚR.ZDI</t>
  </si>
  <si>
    <t>274366011</t>
  </si>
  <si>
    <t>Výztuž základových pasů z drátů typu Kari</t>
  </si>
  <si>
    <t>-1454547226</t>
  </si>
  <si>
    <t>Výztuž základů pasů ze svařovaných sítí z drátů typu Kari</t>
  </si>
  <si>
    <t>https://podminky.urs.cz/item/CS_URS_2023_01/274366011</t>
  </si>
  <si>
    <t>VÝZTUŽ ZÁKLAD.PASŮ OPĚR.ZDI</t>
  </si>
  <si>
    <t>27,5*2*1,1*1,2*8/1000</t>
  </si>
  <si>
    <t>275313611</t>
  </si>
  <si>
    <t>Základové patky z betonu tř. C 16/20</t>
  </si>
  <si>
    <t>-1524884130</t>
  </si>
  <si>
    <t>Základy z betonu prostého patky a bloky z betonu kamenem neprokládaného tř. C 16/20</t>
  </si>
  <si>
    <t>https://podminky.urs.cz/item/CS_URS_2023_01/275313611</t>
  </si>
  <si>
    <t>BETONOVÁNÍ JAM PO ODEBRÁNÍ BALVANŮ-OPĚR.ZEĎ</t>
  </si>
  <si>
    <t>10*0,5*0,4</t>
  </si>
  <si>
    <t>Svislé a kompletní konstrukce</t>
  </si>
  <si>
    <t>311113155</t>
  </si>
  <si>
    <t>Nosná zeď tl přes 300 do 400 mm z hladkých tvárnic ztraceného bednění včetně výplně z betonu tř. C 25/30</t>
  </si>
  <si>
    <t>-1504706257</t>
  </si>
  <si>
    <t>Nadzákladové zdi z tvárnic ztraceného bednění betonových hladkých, včetně výplně z betonu třídy C 25/30, tloušťky zdiva přes 300 do 400 mm</t>
  </si>
  <si>
    <t>https://podminky.urs.cz/item/CS_URS_2023_01/311113155</t>
  </si>
  <si>
    <t>SVISLÉ ZDIVO OPĚR.ZDI</t>
  </si>
  <si>
    <t>1,9*27</t>
  </si>
  <si>
    <t>311361821</t>
  </si>
  <si>
    <t>Výztuž nosných zdí betonářskou ocelí 10 505</t>
  </si>
  <si>
    <t>875397977</t>
  </si>
  <si>
    <t>Výztuž nadzákladových zdí nosných svislých nebo odkloněných od svislice, rovných nebo oblých z betonářské oceli 10 505 (R) nebo BSt 500</t>
  </si>
  <si>
    <t>https://podminky.urs.cz/item/CS_URS_2023_01/311361821</t>
  </si>
  <si>
    <t>VÝZTUŽ ZDIVA OPĚR. ZDI</t>
  </si>
  <si>
    <t>8*27*1*1,2*2/1000</t>
  </si>
  <si>
    <t>10*2*27*1*1,2/1000</t>
  </si>
  <si>
    <t>317321018</t>
  </si>
  <si>
    <t>Římsy opěrných zdí a valů ze ŽB tř. C 30/37</t>
  </si>
  <si>
    <t>1912020938</t>
  </si>
  <si>
    <t>Římsy opěrných zdí a valů z betonu železového tř. C 30/37</t>
  </si>
  <si>
    <t>https://podminky.urs.cz/item/CS_URS_2023_01/317321018</t>
  </si>
  <si>
    <t>0,22*27</t>
  </si>
  <si>
    <t>317353111</t>
  </si>
  <si>
    <t>Bednění říms opěrných zdí a valů přímých, zalomených nebo zakřivených zřízení</t>
  </si>
  <si>
    <t>-1662023968</t>
  </si>
  <si>
    <t>Bednění říms opěrných zdí a valů jakéhokoliv tvaru přímých, zalomených nebo jinak zakřivených zřízení</t>
  </si>
  <si>
    <t>https://podminky.urs.cz/item/CS_URS_2023_01/317353111</t>
  </si>
  <si>
    <t>BEDNĚNÍ ŘÍMSY OPĚR.ZDI</t>
  </si>
  <si>
    <t>(0,25+0,4+0,3)*27</t>
  </si>
  <si>
    <t>317353112</t>
  </si>
  <si>
    <t>Bednění říms opěrných zdí a valů přímých, zalomených nebo zakřivených odstranění</t>
  </si>
  <si>
    <t>1141862677</t>
  </si>
  <si>
    <t>Bednění říms opěrných zdí a valů jakéhokoliv tvaru přímých, zalomených nebo jinak zakřivených odstranění</t>
  </si>
  <si>
    <t>https://podminky.urs.cz/item/CS_URS_2023_01/317353112</t>
  </si>
  <si>
    <t>317361016</t>
  </si>
  <si>
    <t>Výztuž říms opěrných zdí a valů z betonářské oceli 10 505</t>
  </si>
  <si>
    <t>606705259</t>
  </si>
  <si>
    <t>Výztuž říms opěrných zdí a valů z oceli 10 505 (R) nebo BSt 500</t>
  </si>
  <si>
    <t>https://podminky.urs.cz/item/CS_URS_2023_01/317361016</t>
  </si>
  <si>
    <t>VÝZTUŽ ŘÍMSY OPĚR.ZDI</t>
  </si>
  <si>
    <t>0,22*27*0,105*1,2</t>
  </si>
  <si>
    <t>327501111</t>
  </si>
  <si>
    <t>Výplň za opěrami a protimrazové klíny z kameniva drceného nebo těženého</t>
  </si>
  <si>
    <t>-870453999</t>
  </si>
  <si>
    <t>Výplň za opěrami a protimrazové klíny z kameniva drceného nebo těženého se zhutněním</t>
  </si>
  <si>
    <t>https://podminky.urs.cz/item/CS_URS_2023_01/327501111</t>
  </si>
  <si>
    <t>ZÁSYP ZA OPĚR.ZDÍ - RUB ZDI</t>
  </si>
  <si>
    <t>0,95*27*1,2</t>
  </si>
  <si>
    <t>463211153</t>
  </si>
  <si>
    <t>Rovnanina objemu přes 3 m3 z lomového kamene tříděného hmotnosti přes 200 do 500 kg s urovnáním líce</t>
  </si>
  <si>
    <t>1549613979</t>
  </si>
  <si>
    <t>Rovnanina z lomového kamene neupraveného pro podélné i příčné objekty objemu přes 3 m3 z kamene tříděného, s urovnáním líce a vyklínováním spár úlomky kamene hmotnost jednotlivých kamenů přes 200 do 500 kg</t>
  </si>
  <si>
    <t>https://podminky.urs.cz/item/CS_URS_2023_01/463211153</t>
  </si>
  <si>
    <t xml:space="preserve">TĚŽKÝ KAMENNÝ ZÁHOZ LÍCE OPĚR.ZDI </t>
  </si>
  <si>
    <t>30*0,6</t>
  </si>
  <si>
    <t>564760101</t>
  </si>
  <si>
    <t>Podklad z kameniva hrubého drceného vel. 16-32 mm plochy do 100 m2 tl 200 mm</t>
  </si>
  <si>
    <t>-964026185</t>
  </si>
  <si>
    <t>Podklad nebo kryt z kameniva hrubého drceného vel. 16-32 mm s rozprostřením a zhutněním plochy jednotlivě do 100 m2, po zhutnění tl. 200 mm</t>
  </si>
  <si>
    <t>https://podminky.urs.cz/item/CS_URS_2023_01/564760101</t>
  </si>
  <si>
    <t>ZÁSYP GEOMŘÍŽÍ - OPĚR.ZEĎ</t>
  </si>
  <si>
    <t>30*1+30*4</t>
  </si>
  <si>
    <t>Úpravy povrchů, podlahy a osazování výplní</t>
  </si>
  <si>
    <t>628611131</t>
  </si>
  <si>
    <t>Nátěr betonu mostu akrylátový 2x ochranný pružný S4 (OS-C)</t>
  </si>
  <si>
    <t>361779278</t>
  </si>
  <si>
    <t>Nátěr mostních betonových konstrukcí akrylátový na siloxanové a plasticko-elastické bázi 2x ochranný pružný S4 (OS-C (OS 4))</t>
  </si>
  <si>
    <t>https://podminky.urs.cz/item/CS_URS_2023_01/628611131</t>
  </si>
  <si>
    <t>NÁTĚR ŘÍMSY POD PATKY SLOUPKŮ ZSNH4</t>
  </si>
  <si>
    <t>14*0,42*0,3</t>
  </si>
  <si>
    <t>628612201</t>
  </si>
  <si>
    <t>Nátěr mostního zábradlí polyuretanový jednonásobný vrchní</t>
  </si>
  <si>
    <t>890829852</t>
  </si>
  <si>
    <t>Nátěr mostního zábradlí polyuretanový 1x vrchní</t>
  </si>
  <si>
    <t>https://podminky.urs.cz/item/CS_URS_2023_01/628612201</t>
  </si>
  <si>
    <t>NÁTĚR ZSNH4</t>
  </si>
  <si>
    <t>0,314*2,3+0,07*4*14+0,314*2*13+0,4*4*13</t>
  </si>
  <si>
    <t>899623141</t>
  </si>
  <si>
    <t>Obetonování potrubí nebo zdiva stok betonem prostým tř. C 12/15 v otevřeném výkopu</t>
  </si>
  <si>
    <t>1302817719</t>
  </si>
  <si>
    <t>Obetonování potrubí nebo zdiva stok betonem prostým v otevřeném výkopu, betonem tř. C 12/15</t>
  </si>
  <si>
    <t>https://podminky.urs.cz/item/CS_URS_2023_01/899623141</t>
  </si>
  <si>
    <t>OBSYP BETONEM POD DRENÁŽÍ OPĚR.ZDI, VYŠŠÍ TŘÍDA OPROTI NÁVRHU</t>
  </si>
  <si>
    <t>0,5*27,5</t>
  </si>
  <si>
    <t>911331111</t>
  </si>
  <si>
    <t>Svodidlo ocelové jednostranné zádržnosti N2 se zaberaněním sloupků ve vzdálenosti do 2 m</t>
  </si>
  <si>
    <t>-77742311</t>
  </si>
  <si>
    <t>Silniční svodidlo ocelové se zaberaněním sloupků jednostranné úroveň zádržnosti N2 vzdálenosti sloupků do 2 m</t>
  </si>
  <si>
    <t>https://podminky.urs.cz/item/CS_URS_2023_01/911331111</t>
  </si>
  <si>
    <t>NAPOJENÍ SVODIDLA NA ZSNH4</t>
  </si>
  <si>
    <t>2*6,5</t>
  </si>
  <si>
    <t>911331411</t>
  </si>
  <si>
    <t>Náběh ocelového svodidla jednostranný délky do 4 m se zaberaněním sloupků v rozmezí do 2 m</t>
  </si>
  <si>
    <t>-902482613</t>
  </si>
  <si>
    <t>Silniční svodidlo s osazením sloupků zaberaněním ocelové náběh jednostranný, délky do 4 m</t>
  </si>
  <si>
    <t>https://podminky.urs.cz/item/CS_URS_2022_01/911331411</t>
  </si>
  <si>
    <t xml:space="preserve">náběhy svodidla </t>
  </si>
  <si>
    <t>911334122</t>
  </si>
  <si>
    <t>Svodidlo ocelové zábradelní zádržnosti H2 kotvené do římsy s výplní z tyčí</t>
  </si>
  <si>
    <t>-1855258049</t>
  </si>
  <si>
    <t>Zábradelní svodidla ocelová s osazením sloupků kotvením do římsy, se svodnicí úrovně zádržnosti H2 s výplní z tyčí</t>
  </si>
  <si>
    <t>https://podminky.urs.cz/item/CS_URS_2023_01/911334122</t>
  </si>
  <si>
    <t>ZSNH4/H2 NA ŘÍMSE OPĚR.ZDI</t>
  </si>
  <si>
    <t>912311111</t>
  </si>
  <si>
    <t>Montáž odrazky na ocelové svodidlo</t>
  </si>
  <si>
    <t>1014541213</t>
  </si>
  <si>
    <t>Montáž odrazek na svodidla ocelová</t>
  </si>
  <si>
    <t>https://podminky.urs.cz/item/CS_URS_2023_01/912311111</t>
  </si>
  <si>
    <t>40445175</t>
  </si>
  <si>
    <t>odrazka na svodidla V.1.B</t>
  </si>
  <si>
    <t>-1719744672</t>
  </si>
  <si>
    <t>919721233</t>
  </si>
  <si>
    <t>Geomříž pro vyztužení asfaltového povrchu ze skelných vláken s geotextilií pevnost 70 kN/m</t>
  </si>
  <si>
    <t>-836475364</t>
  </si>
  <si>
    <t>Geomříž pro vyztužení asfaltového povrchu ze skelných vláken s geotextilií, podélná pevnost v tahu 70 kN/m</t>
  </si>
  <si>
    <t>https://podminky.urs.cz/item/CS_URS_2023_01/919721233</t>
  </si>
  <si>
    <t>GEOMŘÍŽE - ZPEVNĚNÍ OPĚR. ZDI</t>
  </si>
  <si>
    <t>931992121</t>
  </si>
  <si>
    <t>Výplň dilatačních spár z extrudovaného polystyrénu tl 20 mm</t>
  </si>
  <si>
    <t>-1585240757</t>
  </si>
  <si>
    <t>Výplň dilatačních spár z polystyrenu extrudovaného, tloušťky 20 mm</t>
  </si>
  <si>
    <t>https://podminky.urs.cz/item/CS_URS_2023_01/931992121</t>
  </si>
  <si>
    <t>DILATACE OPĚR.ZDI-SVISLÁ</t>
  </si>
  <si>
    <t>2,3*0,4</t>
  </si>
  <si>
    <t>931994142</t>
  </si>
  <si>
    <t>Těsnění dilatační spáry betonové konstrukce polyuretanovým tmelem do pl 4,0 cm2</t>
  </si>
  <si>
    <t>-54959342</t>
  </si>
  <si>
    <t>Těsnění spáry betonové konstrukce pásy, profily, tmely tmelem polyuretanovým spáry dilatační do 4,0 cm2</t>
  </si>
  <si>
    <t>https://podminky.urs.cz/item/CS_URS_2023_01/931994142</t>
  </si>
  <si>
    <t>2,3*4</t>
  </si>
  <si>
    <t>941211111</t>
  </si>
  <si>
    <t>Montáž lešení řadového rámového lehkého zatížení do 200 kg/m2 š od 0,6 do 0,9 m v do 10 m</t>
  </si>
  <si>
    <t>272067189</t>
  </si>
  <si>
    <t>Montáž lešení řadového rámového lehkého pracovního s podlahami s provozním zatížením tř. 3 do 200 kg/m2 šířky tř. SW06 od 0,6 do 0,9 m, výšky do 10 m</t>
  </si>
  <si>
    <t>https://podminky.urs.cz/item/CS_URS_2023_01/941211111</t>
  </si>
  <si>
    <t>27*2</t>
  </si>
  <si>
    <t>941211211</t>
  </si>
  <si>
    <t>Příplatek k lešení řadovému rámovému lehkému š 0,9 m v přes 10 do 25 m za první a ZKD den použití</t>
  </si>
  <si>
    <t>847834606</t>
  </si>
  <si>
    <t>Montáž lešení řadového rámového lehkého pracovního s podlahami s provozním zatížením tř. 3 do 200 kg/m2 Příplatek za první a každý další den použití lešení k ceně -1111 nebo -1112</t>
  </si>
  <si>
    <t>https://podminky.urs.cz/item/CS_URS_2023_01/941211211</t>
  </si>
  <si>
    <t>60*60 'Přepočtené koeficientem množství</t>
  </si>
  <si>
    <t>941211811</t>
  </si>
  <si>
    <t>Demontáž lešení řadového rámového lehkého zatížení do 200 kg/m2 š od 0,6 do 0,9 m v do 10 m</t>
  </si>
  <si>
    <t>-437577595</t>
  </si>
  <si>
    <t>Demontáž lešení řadového rámového lehkého pracovního s provozním zatížením tř. 3 do 200 kg/m2 šířky tř. SW06 od 0,6 do 0,9 m, výšky do 10 m</t>
  </si>
  <si>
    <t>https://podminky.urs.cz/item/CS_URS_2023_01/941211811</t>
  </si>
  <si>
    <t>966006511</t>
  </si>
  <si>
    <t>Odstranění PHS sloupek ŽB zakládaný do patky nebo do piloty</t>
  </si>
  <si>
    <t>-1959882539</t>
  </si>
  <si>
    <t>Odstranění sloupků protihlukových stěn založených do patek nebo do pilot železobetonových</t>
  </si>
  <si>
    <t>https://podminky.urs.cz/item/CS_URS_2023_01/966006511</t>
  </si>
  <si>
    <t>BOURÁNÍ PATEK STÁVAJ.OPĚR.STĚNY</t>
  </si>
  <si>
    <t>20*0,4*0,4*1,4</t>
  </si>
  <si>
    <t>985331115</t>
  </si>
  <si>
    <t>Dodatečné vlepování betonářské výztuže D 16 mm do cementové aktivované malty včetně vyvrtání otvoru</t>
  </si>
  <si>
    <t>-1173589999</t>
  </si>
  <si>
    <t>Dodatečné vlepování betonářské výztuže včetně vyvrtání a vyčištění otvoru cementovou aktivovanou maltou průměr výztuže 16 mm</t>
  </si>
  <si>
    <t>https://podminky.urs.cz/item/CS_URS_2023_01/985331115</t>
  </si>
  <si>
    <t>TRNY V ZÁKLAD.PASU OPĚR.ZDI</t>
  </si>
  <si>
    <t>220*0,6</t>
  </si>
  <si>
    <t>13021015</t>
  </si>
  <si>
    <t>tyč ocelová kruhová žebírková DIN 488 jakost B500B (10 505) výztuž do betonu D 16mm</t>
  </si>
  <si>
    <t>853962184</t>
  </si>
  <si>
    <t>TRNY V ZÁKLADU</t>
  </si>
  <si>
    <t>220*0,6*1,2*1,7/1000</t>
  </si>
  <si>
    <t>607559482</t>
  </si>
  <si>
    <t>2078825758</t>
  </si>
  <si>
    <t>2,256*15 'Přepočtené koeficientem množství</t>
  </si>
  <si>
    <t>998153131</t>
  </si>
  <si>
    <t>Přesun hmot pro samostatné zdi a valy zděné z cihel, kamene, tvárnic nebo monolitické v do 12 m</t>
  </si>
  <si>
    <t>-926060904</t>
  </si>
  <si>
    <t>Přesun hmot pro zdi a valy samostatné se svislou nosnou konstrukcí zděnou nebo monolitickou betonovou tyčovou nebo plošnou vodorovná dopravní vzdálenost do 50 m, pro zdi výšky do 12 m</t>
  </si>
  <si>
    <t>https://podminky.urs.cz/item/CS_URS_2023_01/998153131</t>
  </si>
  <si>
    <t>20527961</t>
  </si>
  <si>
    <t>IZOLACE ZASYPANÝCH STĚN OPĚR.ZDI</t>
  </si>
  <si>
    <t>2*27+2*0,4*2+1,5*27+0,3*2*27,5+1,1*0,3*2</t>
  </si>
  <si>
    <t>216383776</t>
  </si>
  <si>
    <t>113,26*0,00034 'Přepočtené koeficientem množství</t>
  </si>
  <si>
    <t>1458431025</t>
  </si>
  <si>
    <t>IZOLACE STĚN OPĚR.ZDI</t>
  </si>
  <si>
    <t>0,3*2*27,5+1,1*0,3*2+2*27+2*0,4*2+1,5*27</t>
  </si>
  <si>
    <t>-716340867</t>
  </si>
  <si>
    <t>113,26*0,00041 'Přepočtené koeficientem množství</t>
  </si>
  <si>
    <t>783826675</t>
  </si>
  <si>
    <t>Hydrofobizační transparentní silikonový nátěr hrubých betonových povrchů nebo hrubých omítek</t>
  </si>
  <si>
    <t>1754883857</t>
  </si>
  <si>
    <t>Hydrofobizační nátěr omítek silikonový, transparentní, povrchů hrubých betonových povrchů nebo omítek hrubých, rýhovaných tenkovrstvých nebo škrábaných (břízolitových)</t>
  </si>
  <si>
    <t>https://podminky.urs.cz/item/CS_URS_2023_01/783826675</t>
  </si>
  <si>
    <t>NÁTĚR OCHRANNÝ OPĚR.ZDI+ŘÍMSY</t>
  </si>
  <si>
    <t>27*1,5+0,4*1,5*2+27*(0,65+0,25+0,4+0,3+0,08)</t>
  </si>
  <si>
    <t>814981268</t>
  </si>
  <si>
    <t>1196969250</t>
  </si>
  <si>
    <t>-483512368</t>
  </si>
  <si>
    <t>HZS2112</t>
  </si>
  <si>
    <t>Hodinová zúčtovací sazba tesař odborný</t>
  </si>
  <si>
    <t>500864784</t>
  </si>
  <si>
    <t>Hodinové zúčtovací sazby profesí PSV provádění stavebních konstrukcí tesař odborný</t>
  </si>
  <si>
    <t>https://podminky.urs.cz/item/CS_URS_2023_01/HZS2112</t>
  </si>
  <si>
    <t>2023-02-D.1.2 - LEŠANY-DIO</t>
  </si>
  <si>
    <t>VRN - Vedlejší rozpočtové náklady</t>
  </si>
  <si>
    <t xml:space="preserve">    VRN3 - Zařízení staveniště</t>
  </si>
  <si>
    <t>91138182R</t>
  </si>
  <si>
    <t>Montáž a demontáž dočasného silničního betonového svodidla výšky 0,5 m</t>
  </si>
  <si>
    <t>-892338188</t>
  </si>
  <si>
    <t>913111111</t>
  </si>
  <si>
    <t>Montáž a demontáž dočasných dopravních značek zařízení pro upevnění samostatných značek podstavce plastového</t>
  </si>
  <si>
    <t>108567204</t>
  </si>
  <si>
    <t>PSC</t>
  </si>
  <si>
    <t xml:space="preserve">Poznámka k souboru cen:
1. V cenách jsou započteny náklady na montáž i demontáž dočasné značky, nebo podstavce. </t>
  </si>
  <si>
    <t>913111211</t>
  </si>
  <si>
    <t>Montáž a demontáž dočasných dopravních značek Příplatek za první a každý další den použití dočasných dopravních značek k ceně 11-1111</t>
  </si>
  <si>
    <t>1992250259</t>
  </si>
  <si>
    <t>90</t>
  </si>
  <si>
    <t>913331215R</t>
  </si>
  <si>
    <t>Příplatek k dočasnému silničnímu bet. svodidlu za první a ZKD den použití</t>
  </si>
  <si>
    <t>-1646883970</t>
  </si>
  <si>
    <t>VRN</t>
  </si>
  <si>
    <t>Vedlejší rozpočtové náklady</t>
  </si>
  <si>
    <t>VRN3</t>
  </si>
  <si>
    <t>Zařízení staveniště</t>
  </si>
  <si>
    <t>034303000</t>
  </si>
  <si>
    <t>Dopravní značení na staveništi</t>
  </si>
  <si>
    <t>SOUBOR</t>
  </si>
  <si>
    <t>1024</t>
  </si>
  <si>
    <t>-812550682</t>
  </si>
  <si>
    <t>https://podminky.urs.cz/item/CS_URS_2023_01/034303000</t>
  </si>
  <si>
    <t>034503000</t>
  </si>
  <si>
    <t>Informační tabule na staveništi</t>
  </si>
  <si>
    <t>-1406204150</t>
  </si>
  <si>
    <t>https://podminky.urs.cz/item/CS_URS_2023_01/034503000</t>
  </si>
  <si>
    <t>2023-2-VRN - LEŠANY-VRN</t>
  </si>
  <si>
    <t xml:space="preserve">    VRN1 - Průzkumné, geodetické a projektové práce</t>
  </si>
  <si>
    <t xml:space="preserve">    VRN4 - Inženýrská činnost</t>
  </si>
  <si>
    <t>VRN1</t>
  </si>
  <si>
    <t>Průzkumné, geodetické a projektové práce</t>
  </si>
  <si>
    <t>012103000</t>
  </si>
  <si>
    <t>Geodetické práce před výstavbou</t>
  </si>
  <si>
    <t>1201957900</t>
  </si>
  <si>
    <t>https://podminky.urs.cz/item/CS_URS_2022_01/012103000</t>
  </si>
  <si>
    <t>47+27</t>
  </si>
  <si>
    <t>012203000</t>
  </si>
  <si>
    <t>Geodetické práce při provádění stavby</t>
  </si>
  <si>
    <t>1591853053</t>
  </si>
  <si>
    <t>https://podminky.urs.cz/item/CS_URS_2022_01/012203000</t>
  </si>
  <si>
    <t>012303000</t>
  </si>
  <si>
    <t>Geodetické práce po výstavbě</t>
  </si>
  <si>
    <t>-2128448581</t>
  </si>
  <si>
    <t>https://podminky.urs.cz/item/CS_URS_2022_01/012303000</t>
  </si>
  <si>
    <t>geometrický plán skutečného provedení, zákres do situace</t>
  </si>
  <si>
    <t>013294000</t>
  </si>
  <si>
    <t>Ostatní dokumentace</t>
  </si>
  <si>
    <t>soubor</t>
  </si>
  <si>
    <t>-1962465629</t>
  </si>
  <si>
    <t>https://podminky.urs.cz/item/CS_URS_2022_01/013294000</t>
  </si>
  <si>
    <t>vypracování KZP-kontrolní a zkušební plán</t>
  </si>
  <si>
    <t>032103000</t>
  </si>
  <si>
    <t>Náklady na stavební buňky</t>
  </si>
  <si>
    <t>-2060604570</t>
  </si>
  <si>
    <t>https://podminky.urs.cz/item/CS_URS_2022_01/032103000</t>
  </si>
  <si>
    <t>032503000</t>
  </si>
  <si>
    <t>Skládky na staveništi</t>
  </si>
  <si>
    <t>1030675705</t>
  </si>
  <si>
    <t>https://podminky.urs.cz/item/CS_URS_2022_01/032503000</t>
  </si>
  <si>
    <t>VRN4</t>
  </si>
  <si>
    <t>Inženýrská činnost</t>
  </si>
  <si>
    <t>043103000</t>
  </si>
  <si>
    <t>Zkoušky bez rozlišení</t>
  </si>
  <si>
    <t>479670960</t>
  </si>
  <si>
    <t>https://podminky.urs.cz/item/CS_URS_2022_01/043103000</t>
  </si>
  <si>
    <t>rázová zatěž.zkouška lehkou deskou při překopech</t>
  </si>
  <si>
    <t>043134000</t>
  </si>
  <si>
    <t>Zkoušky zatěžovací</t>
  </si>
  <si>
    <t>1531268964</t>
  </si>
  <si>
    <t>https://podminky.urs.cz/item/CS_URS_2022_01/043134000</t>
  </si>
  <si>
    <t>statická zkouška ochranné vrstvy komunikace</t>
  </si>
  <si>
    <t>statické zatěžovací zkoušky pláně komunikace</t>
  </si>
  <si>
    <t>043194000</t>
  </si>
  <si>
    <t>Ostatní zkoušky-zkoušky PAU pro zařazení  odpadů-asfaltu</t>
  </si>
  <si>
    <t>-584175322</t>
  </si>
  <si>
    <t>Ostatní zkoušky-zkoušky PAU pro zařazení odpadů-asfaltu</t>
  </si>
  <si>
    <t>https://podminky.urs.cz/item/CS_URS_2022_01/043194000</t>
  </si>
  <si>
    <t>zkoušky vzorků frézovaného asfaltu pro stanovení PAU</t>
  </si>
  <si>
    <t>045002000</t>
  </si>
  <si>
    <t>Kompletační a koordinační činnost</t>
  </si>
  <si>
    <t>200498204</t>
  </si>
  <si>
    <t>https://podminky.urs.cz/item/CS_URS_2022_01/045002000</t>
  </si>
  <si>
    <t>koordinace s jinými projekty - výstavba sítí pro  RD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</si>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</sst>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313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2" fillId="0" borderId="10" xfId="0" applyNumberFormat="1" applyFont="1" applyBorder="1"/>
    <xf numFmtId="166" fontId="32" fillId="0" borderId="11" xfId="0" applyNumberFormat="1" applyFont="1" applyBorder="1"/>
    <xf numFmtId="4" fontId="33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40" fillId="0" borderId="0" xfId="0" applyFont="1" applyAlignment="1">
      <alignment vertical="center" wrapText="1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1" fillId="0" borderId="23" xfId="0" applyFont="1" applyBorder="1" applyAlignment="1">
      <alignment vertical="center" wrapText="1"/>
    </xf>
    <xf numFmtId="0" fontId="41" fillId="0" borderId="24" xfId="0" applyFont="1" applyBorder="1" applyAlignment="1">
      <alignment vertical="center" wrapText="1"/>
    </xf>
    <xf numFmtId="0" fontId="41" fillId="0" borderId="25" xfId="0" applyFont="1" applyBorder="1" applyAlignment="1">
      <alignment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27" xfId="0" applyFont="1" applyBorder="1" applyAlignment="1">
      <alignment horizontal="center" vertical="center" wrapText="1"/>
    </xf>
    <xf numFmtId="0" fontId="41" fillId="0" borderId="26" xfId="0" applyFont="1" applyBorder="1" applyAlignment="1">
      <alignment vertical="center" wrapText="1"/>
    </xf>
    <xf numFmtId="0" fontId="41" fillId="0" borderId="27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4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45" fillId="0" borderId="29" xfId="0" applyFont="1" applyBorder="1" applyAlignment="1">
      <alignment vertical="center" wrapText="1"/>
    </xf>
    <xf numFmtId="0" fontId="41" fillId="0" borderId="30" xfId="0" applyFont="1" applyBorder="1" applyAlignment="1">
      <alignment vertical="center" wrapText="1"/>
    </xf>
    <xf numFmtId="0" fontId="41" fillId="0" borderId="0" xfId="0" applyFont="1" applyBorder="1" applyAlignment="1">
      <alignment vertical="top"/>
    </xf>
    <xf numFmtId="0" fontId="41" fillId="0" borderId="0" xfId="0" applyFont="1" applyAlignment="1">
      <alignment vertical="top"/>
    </xf>
    <xf numFmtId="0" fontId="41" fillId="0" borderId="23" xfId="0" applyFont="1" applyBorder="1" applyAlignment="1">
      <alignment horizontal="left" vertical="center"/>
    </xf>
    <xf numFmtId="0" fontId="41" fillId="0" borderId="24" xfId="0" applyFont="1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29" xfId="0" applyFont="1" applyBorder="1" applyAlignment="1">
      <alignment horizontal="center" vertical="center"/>
    </xf>
    <xf numFmtId="0" fontId="46" fillId="0" borderId="29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4" fillId="0" borderId="26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left" vertical="center" wrapText="1"/>
    </xf>
    <xf numFmtId="0" fontId="41" fillId="0" borderId="24" xfId="0" applyFont="1" applyBorder="1" applyAlignment="1">
      <alignment horizontal="left" vertical="center" wrapText="1"/>
    </xf>
    <xf numFmtId="0" fontId="41" fillId="0" borderId="25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/>
    </xf>
    <xf numFmtId="0" fontId="44" fillId="0" borderId="28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vertical="center" wrapText="1"/>
    </xf>
    <xf numFmtId="0" fontId="44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4" fillId="0" borderId="28" xfId="0" applyFont="1" applyBorder="1" applyAlignment="1">
      <alignment horizontal="left" vertical="center"/>
    </xf>
    <xf numFmtId="0" fontId="44" fillId="0" borderId="3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3" fillId="0" borderId="29" xfId="0" applyFont="1" applyBorder="1" applyAlignment="1">
      <alignment horizontal="left"/>
    </xf>
    <xf numFmtId="0" fontId="46" fillId="0" borderId="29" xfId="0" applyFont="1" applyBorder="1"/>
    <xf numFmtId="0" fontId="41" fillId="0" borderId="26" xfId="0" applyFont="1" applyBorder="1" applyAlignment="1">
      <alignment vertical="top"/>
    </xf>
    <xf numFmtId="0" fontId="41" fillId="0" borderId="27" xfId="0" applyFont="1" applyBorder="1" applyAlignment="1">
      <alignment vertical="top"/>
    </xf>
    <xf numFmtId="0" fontId="41" fillId="0" borderId="28" xfId="0" applyFont="1" applyBorder="1" applyAlignment="1">
      <alignment vertical="top"/>
    </xf>
    <xf numFmtId="0" fontId="41" fillId="0" borderId="29" xfId="0" applyFont="1" applyBorder="1" applyAlignment="1">
      <alignment vertical="top"/>
    </xf>
    <xf numFmtId="0" fontId="41" fillId="0" borderId="30" xfId="0" applyFont="1" applyBorder="1" applyAlignment="1">
      <alignment vertical="top"/>
    </xf>
    <xf numFmtId="0" fontId="0" fillId="0" borderId="0" xfId="0"/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right" vertical="center"/>
    </xf>
    <xf numFmtId="0" fontId="22" fillId="4" borderId="7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43" fillId="0" borderId="29" xfId="0" applyFont="1" applyBorder="1" applyAlignment="1">
      <alignment horizontal="left" wrapText="1"/>
    </xf>
    <xf numFmtId="0" fontId="42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/>
    </xf>
    <xf numFmtId="14" fontId="3" fillId="2" borderId="0" xfId="0" applyNumberFormat="1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7123" TargetMode="External" /><Relationship Id="rId2" Type="http://schemas.openxmlformats.org/officeDocument/2006/relationships/hyperlink" Target="https://podminky.urs.cz/item/CS_URS_2023_01/113154124" TargetMode="External" /><Relationship Id="rId3" Type="http://schemas.openxmlformats.org/officeDocument/2006/relationships/hyperlink" Target="https://podminky.urs.cz/item/CS_URS_2023_01/122351101" TargetMode="External" /><Relationship Id="rId4" Type="http://schemas.openxmlformats.org/officeDocument/2006/relationships/hyperlink" Target="https://podminky.urs.cz/item/CS_URS_2023_01/122452203" TargetMode="External" /><Relationship Id="rId5" Type="http://schemas.openxmlformats.org/officeDocument/2006/relationships/hyperlink" Target="https://podminky.urs.cz/item/CS_URS_2023_01/131351100" TargetMode="External" /><Relationship Id="rId6" Type="http://schemas.openxmlformats.org/officeDocument/2006/relationships/hyperlink" Target="https://podminky.urs.cz/item/CS_URS_2023_01/132351251" TargetMode="External" /><Relationship Id="rId7" Type="http://schemas.openxmlformats.org/officeDocument/2006/relationships/hyperlink" Target="https://podminky.urs.cz/item/CS_URS_2023_01/162751137" TargetMode="External" /><Relationship Id="rId8" Type="http://schemas.openxmlformats.org/officeDocument/2006/relationships/hyperlink" Target="https://podminky.urs.cz/item/CS_URS_2023_01/162751139" TargetMode="External" /><Relationship Id="rId9" Type="http://schemas.openxmlformats.org/officeDocument/2006/relationships/hyperlink" Target="https://podminky.urs.cz/item/CS_URS_2023_01/167151112" TargetMode="External" /><Relationship Id="rId10" Type="http://schemas.openxmlformats.org/officeDocument/2006/relationships/hyperlink" Target="https://podminky.urs.cz/item/CS_URS_2023_01/174111101" TargetMode="External" /><Relationship Id="rId11" Type="http://schemas.openxmlformats.org/officeDocument/2006/relationships/hyperlink" Target="https://podminky.urs.cz/item/CS_URS_2023_01/175111101" TargetMode="External" /><Relationship Id="rId12" Type="http://schemas.openxmlformats.org/officeDocument/2006/relationships/hyperlink" Target="https://podminky.urs.cz/item/CS_URS_2023_01/181252305" TargetMode="External" /><Relationship Id="rId13" Type="http://schemas.openxmlformats.org/officeDocument/2006/relationships/hyperlink" Target="https://podminky.urs.cz/item/CS_URS_2023_01/181951114" TargetMode="External" /><Relationship Id="rId14" Type="http://schemas.openxmlformats.org/officeDocument/2006/relationships/hyperlink" Target="https://podminky.urs.cz/item/CS_URS_2023_01/271572211" TargetMode="External" /><Relationship Id="rId15" Type="http://schemas.openxmlformats.org/officeDocument/2006/relationships/hyperlink" Target="https://podminky.urs.cz/item/CS_URS_2023_01/273321211" TargetMode="External" /><Relationship Id="rId16" Type="http://schemas.openxmlformats.org/officeDocument/2006/relationships/hyperlink" Target="https://podminky.urs.cz/item/CS_URS_2023_01/273351121" TargetMode="External" /><Relationship Id="rId17" Type="http://schemas.openxmlformats.org/officeDocument/2006/relationships/hyperlink" Target="https://podminky.urs.cz/item/CS_URS_2023_01/273351122" TargetMode="External" /><Relationship Id="rId18" Type="http://schemas.openxmlformats.org/officeDocument/2006/relationships/hyperlink" Target="https://podminky.urs.cz/item/CS_URS_2023_01/273362021" TargetMode="External" /><Relationship Id="rId19" Type="http://schemas.openxmlformats.org/officeDocument/2006/relationships/hyperlink" Target="https://podminky.urs.cz/item/CS_URS_2023_01/451317777" TargetMode="External" /><Relationship Id="rId20" Type="http://schemas.openxmlformats.org/officeDocument/2006/relationships/hyperlink" Target="https://podminky.urs.cz/item/CS_URS_2023_01/451541111" TargetMode="External" /><Relationship Id="rId21" Type="http://schemas.openxmlformats.org/officeDocument/2006/relationships/hyperlink" Target="https://podminky.urs.cz/item/CS_URS_2023_01/451573111" TargetMode="External" /><Relationship Id="rId22" Type="http://schemas.openxmlformats.org/officeDocument/2006/relationships/hyperlink" Target="https://podminky.urs.cz/item/CS_URS_2023_01/564851011" TargetMode="External" /><Relationship Id="rId23" Type="http://schemas.openxmlformats.org/officeDocument/2006/relationships/hyperlink" Target="https://podminky.urs.cz/item/CS_URS_2023_01/564861111" TargetMode="External" /><Relationship Id="rId24" Type="http://schemas.openxmlformats.org/officeDocument/2006/relationships/hyperlink" Target="https://podminky.urs.cz/item/CS_URS_2023_01/565155101" TargetMode="External" /><Relationship Id="rId25" Type="http://schemas.openxmlformats.org/officeDocument/2006/relationships/hyperlink" Target="https://podminky.urs.cz/item/CS_URS_2023_01/567123813" TargetMode="External" /><Relationship Id="rId26" Type="http://schemas.openxmlformats.org/officeDocument/2006/relationships/hyperlink" Target="https://podminky.urs.cz/item/CS_URS_2023_01/569851111" TargetMode="External" /><Relationship Id="rId27" Type="http://schemas.openxmlformats.org/officeDocument/2006/relationships/hyperlink" Target="https://podminky.urs.cz/item/CS_URS_2023_01/573191111" TargetMode="External" /><Relationship Id="rId28" Type="http://schemas.openxmlformats.org/officeDocument/2006/relationships/hyperlink" Target="https://podminky.urs.cz/item/CS_URS_2023_01/573231106" TargetMode="External" /><Relationship Id="rId29" Type="http://schemas.openxmlformats.org/officeDocument/2006/relationships/hyperlink" Target="https://podminky.urs.cz/item/CS_URS_2023_01/577134131" TargetMode="External" /><Relationship Id="rId30" Type="http://schemas.openxmlformats.org/officeDocument/2006/relationships/hyperlink" Target="https://podminky.urs.cz/item/CS_URS_2023_01/597161111" TargetMode="External" /><Relationship Id="rId31" Type="http://schemas.openxmlformats.org/officeDocument/2006/relationships/hyperlink" Target="https://podminky.urs.cz/item/CS_URS_2023_01/597661111" TargetMode="External" /><Relationship Id="rId32" Type="http://schemas.openxmlformats.org/officeDocument/2006/relationships/hyperlink" Target="https://podminky.urs.cz/item/CS_URS_2023_01/894201161" TargetMode="External" /><Relationship Id="rId33" Type="http://schemas.openxmlformats.org/officeDocument/2006/relationships/hyperlink" Target="https://podminky.urs.cz/item/CS_URS_2023_01/894201261" TargetMode="External" /><Relationship Id="rId34" Type="http://schemas.openxmlformats.org/officeDocument/2006/relationships/hyperlink" Target="https://podminky.urs.cz/item/CS_URS_2023_01/894502101" TargetMode="External" /><Relationship Id="rId35" Type="http://schemas.openxmlformats.org/officeDocument/2006/relationships/hyperlink" Target="https://podminky.urs.cz/item/CS_URS_2023_01/894502201" TargetMode="External" /><Relationship Id="rId36" Type="http://schemas.openxmlformats.org/officeDocument/2006/relationships/hyperlink" Target="https://podminky.urs.cz/item/CS_URS_2023_01/894608112" TargetMode="External" /><Relationship Id="rId37" Type="http://schemas.openxmlformats.org/officeDocument/2006/relationships/hyperlink" Target="https://podminky.urs.cz/item/CS_URS_2023_01/894608211" TargetMode="External" /><Relationship Id="rId38" Type="http://schemas.openxmlformats.org/officeDocument/2006/relationships/hyperlink" Target="https://podminky.urs.cz/item/CS_URS_2023_01/899501221" TargetMode="External" /><Relationship Id="rId39" Type="http://schemas.openxmlformats.org/officeDocument/2006/relationships/hyperlink" Target="https://podminky.urs.cz/item/CS_URS_2023_01/914111111" TargetMode="External" /><Relationship Id="rId40" Type="http://schemas.openxmlformats.org/officeDocument/2006/relationships/hyperlink" Target="https://podminky.urs.cz/item/CS_URS_2023_01/914511111" TargetMode="External" /><Relationship Id="rId41" Type="http://schemas.openxmlformats.org/officeDocument/2006/relationships/hyperlink" Target="https://podminky.urs.cz/item/CS_URS_2023_01/916131213" TargetMode="External" /><Relationship Id="rId42" Type="http://schemas.openxmlformats.org/officeDocument/2006/relationships/hyperlink" Target="https://podminky.urs.cz/item/CS_URS_2023_01/919551014" TargetMode="External" /><Relationship Id="rId43" Type="http://schemas.openxmlformats.org/officeDocument/2006/relationships/hyperlink" Target="https://podminky.urs.cz/item/CS_URS_2023_01/919732221" TargetMode="External" /><Relationship Id="rId44" Type="http://schemas.openxmlformats.org/officeDocument/2006/relationships/hyperlink" Target="https://podminky.urs.cz/item/CS_URS_2023_01/919735112" TargetMode="External" /><Relationship Id="rId45" Type="http://schemas.openxmlformats.org/officeDocument/2006/relationships/hyperlink" Target="https://podminky.urs.cz/item/CS_URS_2023_01/935112211" TargetMode="External" /><Relationship Id="rId46" Type="http://schemas.openxmlformats.org/officeDocument/2006/relationships/hyperlink" Target="https://podminky.urs.cz/item/CS_URS_2023_01/938909612" TargetMode="External" /><Relationship Id="rId47" Type="http://schemas.openxmlformats.org/officeDocument/2006/relationships/hyperlink" Target="https://podminky.urs.cz/item/CS_URS_2023_01/953961215" TargetMode="External" /><Relationship Id="rId48" Type="http://schemas.openxmlformats.org/officeDocument/2006/relationships/hyperlink" Target="https://podminky.urs.cz/item/CS_URS_2023_01/953965131" TargetMode="External" /><Relationship Id="rId49" Type="http://schemas.openxmlformats.org/officeDocument/2006/relationships/hyperlink" Target="https://podminky.urs.cz/item/CS_URS_2023_01/966008113" TargetMode="External" /><Relationship Id="rId50" Type="http://schemas.openxmlformats.org/officeDocument/2006/relationships/hyperlink" Target="https://podminky.urs.cz/item/CS_URS_2023_01/966008212" TargetMode="External" /><Relationship Id="rId51" Type="http://schemas.openxmlformats.org/officeDocument/2006/relationships/hyperlink" Target="https://podminky.urs.cz/item/CS_URS_2023_01/966008311" TargetMode="External" /><Relationship Id="rId52" Type="http://schemas.openxmlformats.org/officeDocument/2006/relationships/hyperlink" Target="https://podminky.urs.cz/item/CS_URS_2023_01/997221551" TargetMode="External" /><Relationship Id="rId53" Type="http://schemas.openxmlformats.org/officeDocument/2006/relationships/hyperlink" Target="https://podminky.urs.cz/item/CS_URS_2023_01/997221559" TargetMode="External" /><Relationship Id="rId54" Type="http://schemas.openxmlformats.org/officeDocument/2006/relationships/hyperlink" Target="https://podminky.urs.cz/item/CS_URS_2023_01/997221611" TargetMode="External" /><Relationship Id="rId55" Type="http://schemas.openxmlformats.org/officeDocument/2006/relationships/hyperlink" Target="https://podminky.urs.cz/item/CS_URS_2023_01/997221625" TargetMode="External" /><Relationship Id="rId56" Type="http://schemas.openxmlformats.org/officeDocument/2006/relationships/hyperlink" Target="https://podminky.urs.cz/item/CS_URS_2023_01/997221655" TargetMode="External" /><Relationship Id="rId57" Type="http://schemas.openxmlformats.org/officeDocument/2006/relationships/hyperlink" Target="https://podminky.urs.cz/item/CS_URS_2023_01/997221875" TargetMode="External" /><Relationship Id="rId58" Type="http://schemas.openxmlformats.org/officeDocument/2006/relationships/hyperlink" Target="https://podminky.urs.cz/item/CS_URS_2023_01/998225111" TargetMode="External" /><Relationship Id="rId59" Type="http://schemas.openxmlformats.org/officeDocument/2006/relationships/hyperlink" Target="https://podminky.urs.cz/item/CS_URS_2023_01/711112001" TargetMode="External" /><Relationship Id="rId60" Type="http://schemas.openxmlformats.org/officeDocument/2006/relationships/hyperlink" Target="https://podminky.urs.cz/item/CS_URS_2023_01/711112002" TargetMode="External" /><Relationship Id="rId61" Type="http://schemas.openxmlformats.org/officeDocument/2006/relationships/hyperlink" Target="https://podminky.urs.cz/item/CS_URS_2023_01/998711201" TargetMode="External" /><Relationship Id="rId62" Type="http://schemas.openxmlformats.org/officeDocument/2006/relationships/hyperlink" Target="https://podminky.urs.cz/item/CS_URS_2023_01/767163121" TargetMode="External" /><Relationship Id="rId63" Type="http://schemas.openxmlformats.org/officeDocument/2006/relationships/hyperlink" Target="https://podminky.urs.cz/item/CS_URS_2023_01/998767201" TargetMode="External" /><Relationship Id="rId64" Type="http://schemas.openxmlformats.org/officeDocument/2006/relationships/hyperlink" Target="https://podminky.urs.cz/item/CS_URS_2023_01/783301303" TargetMode="External" /><Relationship Id="rId65" Type="http://schemas.openxmlformats.org/officeDocument/2006/relationships/hyperlink" Target="https://podminky.urs.cz/item/CS_URS_2023_01/783301311" TargetMode="External" /><Relationship Id="rId66" Type="http://schemas.openxmlformats.org/officeDocument/2006/relationships/hyperlink" Target="https://podminky.urs.cz/item/CS_URS_2023_01/783314203" TargetMode="External" /><Relationship Id="rId67" Type="http://schemas.openxmlformats.org/officeDocument/2006/relationships/hyperlink" Target="https://podminky.urs.cz/item/CS_URS_2023_01/783315103" TargetMode="External" /><Relationship Id="rId68" Type="http://schemas.openxmlformats.org/officeDocument/2006/relationships/hyperlink" Target="https://podminky.urs.cz/item/CS_URS_2023_01/783317105" TargetMode="External" /><Relationship Id="rId69" Type="http://schemas.openxmlformats.org/officeDocument/2006/relationships/hyperlink" Target="https://podminky.urs.cz/item/CS_URS_2023_01/HZS1212" TargetMode="External" /><Relationship Id="rId70" Type="http://schemas.openxmlformats.org/officeDocument/2006/relationships/hyperlink" Target="https://podminky.urs.cz/item/CS_URS_2023_01/HZS1322" TargetMode="External" /><Relationship Id="rId71" Type="http://schemas.openxmlformats.org/officeDocument/2006/relationships/hyperlink" Target="https://podminky.urs.cz/item/CS_URS_2023_01/HZS1412" TargetMode="External" /><Relationship Id="rId72" Type="http://schemas.openxmlformats.org/officeDocument/2006/relationships/hyperlink" Target="https://podminky.urs.cz/item/CS_URS_2023_01/HZS1422" TargetMode="External" /><Relationship Id="rId73" Type="http://schemas.openxmlformats.org/officeDocument/2006/relationships/hyperlink" Target="https://podminky.urs.cz/item/CS_URS_2023_01/HZS1442" TargetMode="External" /><Relationship Id="rId7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22351502" TargetMode="External" /><Relationship Id="rId2" Type="http://schemas.openxmlformats.org/officeDocument/2006/relationships/hyperlink" Target="https://podminky.urs.cz/item/CS_URS_2023_01/122861101" TargetMode="External" /><Relationship Id="rId3" Type="http://schemas.openxmlformats.org/officeDocument/2006/relationships/hyperlink" Target="https://podminky.urs.cz/item/CS_URS_2022_01/132312131" TargetMode="External" /><Relationship Id="rId4" Type="http://schemas.openxmlformats.org/officeDocument/2006/relationships/hyperlink" Target="https://podminky.urs.cz/item/CS_URS_2023_01/153812121" TargetMode="External" /><Relationship Id="rId5" Type="http://schemas.openxmlformats.org/officeDocument/2006/relationships/hyperlink" Target="https://podminky.urs.cz/item/CS_URS_2023_01/162751137" TargetMode="External" /><Relationship Id="rId6" Type="http://schemas.openxmlformats.org/officeDocument/2006/relationships/hyperlink" Target="https://podminky.urs.cz/item/CS_URS_2023_01/162751139" TargetMode="External" /><Relationship Id="rId7" Type="http://schemas.openxmlformats.org/officeDocument/2006/relationships/hyperlink" Target="https://podminky.urs.cz/item/CS_URS_2023_01/167151102" TargetMode="External" /><Relationship Id="rId8" Type="http://schemas.openxmlformats.org/officeDocument/2006/relationships/hyperlink" Target="https://podminky.urs.cz/item/CS_URS_2023_01/17120122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53211006" TargetMode="External" /><Relationship Id="rId11" Type="http://schemas.openxmlformats.org/officeDocument/2006/relationships/hyperlink" Target="https://podminky.urs.cz/item/CS_URS_2023_01/153273113" TargetMode="External" /><Relationship Id="rId12" Type="http://schemas.openxmlformats.org/officeDocument/2006/relationships/hyperlink" Target="https://podminky.urs.cz/item/CS_URS_2023_01/211561111" TargetMode="External" /><Relationship Id="rId13" Type="http://schemas.openxmlformats.org/officeDocument/2006/relationships/hyperlink" Target="https://podminky.urs.cz/item/CS_URS_2023_01/211971121" TargetMode="External" /><Relationship Id="rId14" Type="http://schemas.openxmlformats.org/officeDocument/2006/relationships/hyperlink" Target="https://podminky.urs.cz/item/CS_URS_2023_01/212312111" TargetMode="External" /><Relationship Id="rId15" Type="http://schemas.openxmlformats.org/officeDocument/2006/relationships/hyperlink" Target="https://podminky.urs.cz/item/CS_URS_2023_01/212792311" TargetMode="External" /><Relationship Id="rId16" Type="http://schemas.openxmlformats.org/officeDocument/2006/relationships/hyperlink" Target="https://podminky.urs.cz/item/CS_URS_2023_01/212792312" TargetMode="External" /><Relationship Id="rId17" Type="http://schemas.openxmlformats.org/officeDocument/2006/relationships/hyperlink" Target="https://podminky.urs.cz/item/CS_URS_2023_01/221211114" TargetMode="External" /><Relationship Id="rId18" Type="http://schemas.openxmlformats.org/officeDocument/2006/relationships/hyperlink" Target="https://podminky.urs.cz/item/CS_URS_2023_01/271572211" TargetMode="External" /><Relationship Id="rId19" Type="http://schemas.openxmlformats.org/officeDocument/2006/relationships/hyperlink" Target="https://podminky.urs.cz/item/CS_URS_2023_01/274326121" TargetMode="External" /><Relationship Id="rId20" Type="http://schemas.openxmlformats.org/officeDocument/2006/relationships/hyperlink" Target="https://podminky.urs.cz/item/CS_URS_2023_01/274356021" TargetMode="External" /><Relationship Id="rId21" Type="http://schemas.openxmlformats.org/officeDocument/2006/relationships/hyperlink" Target="https://podminky.urs.cz/item/CS_URS_2023_01/274356022" TargetMode="External" /><Relationship Id="rId22" Type="http://schemas.openxmlformats.org/officeDocument/2006/relationships/hyperlink" Target="https://podminky.urs.cz/item/CS_URS_2023_01/274366011" TargetMode="External" /><Relationship Id="rId23" Type="http://schemas.openxmlformats.org/officeDocument/2006/relationships/hyperlink" Target="https://podminky.urs.cz/item/CS_URS_2023_01/275313611" TargetMode="External" /><Relationship Id="rId24" Type="http://schemas.openxmlformats.org/officeDocument/2006/relationships/hyperlink" Target="https://podminky.urs.cz/item/CS_URS_2023_01/311113155" TargetMode="External" /><Relationship Id="rId25" Type="http://schemas.openxmlformats.org/officeDocument/2006/relationships/hyperlink" Target="https://podminky.urs.cz/item/CS_URS_2023_01/311361821" TargetMode="External" /><Relationship Id="rId26" Type="http://schemas.openxmlformats.org/officeDocument/2006/relationships/hyperlink" Target="https://podminky.urs.cz/item/CS_URS_2023_01/317321018" TargetMode="External" /><Relationship Id="rId27" Type="http://schemas.openxmlformats.org/officeDocument/2006/relationships/hyperlink" Target="https://podminky.urs.cz/item/CS_URS_2023_01/317353111" TargetMode="External" /><Relationship Id="rId28" Type="http://schemas.openxmlformats.org/officeDocument/2006/relationships/hyperlink" Target="https://podminky.urs.cz/item/CS_URS_2023_01/317353112" TargetMode="External" /><Relationship Id="rId29" Type="http://schemas.openxmlformats.org/officeDocument/2006/relationships/hyperlink" Target="https://podminky.urs.cz/item/CS_URS_2023_01/317361016" TargetMode="External" /><Relationship Id="rId30" Type="http://schemas.openxmlformats.org/officeDocument/2006/relationships/hyperlink" Target="https://podminky.urs.cz/item/CS_URS_2023_01/327501111" TargetMode="External" /><Relationship Id="rId31" Type="http://schemas.openxmlformats.org/officeDocument/2006/relationships/hyperlink" Target="https://podminky.urs.cz/item/CS_URS_2023_01/463211153" TargetMode="External" /><Relationship Id="rId32" Type="http://schemas.openxmlformats.org/officeDocument/2006/relationships/hyperlink" Target="https://podminky.urs.cz/item/CS_URS_2023_01/564760101" TargetMode="External" /><Relationship Id="rId33" Type="http://schemas.openxmlformats.org/officeDocument/2006/relationships/hyperlink" Target="https://podminky.urs.cz/item/CS_URS_2023_01/628611131" TargetMode="External" /><Relationship Id="rId34" Type="http://schemas.openxmlformats.org/officeDocument/2006/relationships/hyperlink" Target="https://podminky.urs.cz/item/CS_URS_2023_01/628612201" TargetMode="External" /><Relationship Id="rId35" Type="http://schemas.openxmlformats.org/officeDocument/2006/relationships/hyperlink" Target="https://podminky.urs.cz/item/CS_URS_2023_01/899623141" TargetMode="External" /><Relationship Id="rId36" Type="http://schemas.openxmlformats.org/officeDocument/2006/relationships/hyperlink" Target="https://podminky.urs.cz/item/CS_URS_2023_01/911331111" TargetMode="External" /><Relationship Id="rId37" Type="http://schemas.openxmlformats.org/officeDocument/2006/relationships/hyperlink" Target="https://podminky.urs.cz/item/CS_URS_2022_01/911331411" TargetMode="External" /><Relationship Id="rId38" Type="http://schemas.openxmlformats.org/officeDocument/2006/relationships/hyperlink" Target="https://podminky.urs.cz/item/CS_URS_2023_01/911334122" TargetMode="External" /><Relationship Id="rId39" Type="http://schemas.openxmlformats.org/officeDocument/2006/relationships/hyperlink" Target="https://podminky.urs.cz/item/CS_URS_2023_01/912311111" TargetMode="External" /><Relationship Id="rId40" Type="http://schemas.openxmlformats.org/officeDocument/2006/relationships/hyperlink" Target="https://podminky.urs.cz/item/CS_URS_2023_01/919721233" TargetMode="External" /><Relationship Id="rId41" Type="http://schemas.openxmlformats.org/officeDocument/2006/relationships/hyperlink" Target="https://podminky.urs.cz/item/CS_URS_2023_01/931992121" TargetMode="External" /><Relationship Id="rId42" Type="http://schemas.openxmlformats.org/officeDocument/2006/relationships/hyperlink" Target="https://podminky.urs.cz/item/CS_URS_2023_01/931994142" TargetMode="External" /><Relationship Id="rId43" Type="http://schemas.openxmlformats.org/officeDocument/2006/relationships/hyperlink" Target="https://podminky.urs.cz/item/CS_URS_2023_01/941211111" TargetMode="External" /><Relationship Id="rId44" Type="http://schemas.openxmlformats.org/officeDocument/2006/relationships/hyperlink" Target="https://podminky.urs.cz/item/CS_URS_2023_01/941211211" TargetMode="External" /><Relationship Id="rId45" Type="http://schemas.openxmlformats.org/officeDocument/2006/relationships/hyperlink" Target="https://podminky.urs.cz/item/CS_URS_2023_01/941211811" TargetMode="External" /><Relationship Id="rId46" Type="http://schemas.openxmlformats.org/officeDocument/2006/relationships/hyperlink" Target="https://podminky.urs.cz/item/CS_URS_2023_01/966006511" TargetMode="External" /><Relationship Id="rId47" Type="http://schemas.openxmlformats.org/officeDocument/2006/relationships/hyperlink" Target="https://podminky.urs.cz/item/CS_URS_2023_01/985331115" TargetMode="External" /><Relationship Id="rId48" Type="http://schemas.openxmlformats.org/officeDocument/2006/relationships/hyperlink" Target="https://podminky.urs.cz/item/CS_URS_2023_01/997221551" TargetMode="External" /><Relationship Id="rId49" Type="http://schemas.openxmlformats.org/officeDocument/2006/relationships/hyperlink" Target="https://podminky.urs.cz/item/CS_URS_2023_01/997221559" TargetMode="External" /><Relationship Id="rId50" Type="http://schemas.openxmlformats.org/officeDocument/2006/relationships/hyperlink" Target="https://podminky.urs.cz/item/CS_URS_2023_01/998153131" TargetMode="External" /><Relationship Id="rId51" Type="http://schemas.openxmlformats.org/officeDocument/2006/relationships/hyperlink" Target="https://podminky.urs.cz/item/CS_URS_2023_01/711112001" TargetMode="External" /><Relationship Id="rId52" Type="http://schemas.openxmlformats.org/officeDocument/2006/relationships/hyperlink" Target="https://podminky.urs.cz/item/CS_URS_2023_01/711112002" TargetMode="External" /><Relationship Id="rId53" Type="http://schemas.openxmlformats.org/officeDocument/2006/relationships/hyperlink" Target="https://podminky.urs.cz/item/CS_URS_2023_01/783826675" TargetMode="External" /><Relationship Id="rId54" Type="http://schemas.openxmlformats.org/officeDocument/2006/relationships/hyperlink" Target="https://podminky.urs.cz/item/CS_URS_2023_01/HZS1212" TargetMode="External" /><Relationship Id="rId55" Type="http://schemas.openxmlformats.org/officeDocument/2006/relationships/hyperlink" Target="https://podminky.urs.cz/item/CS_URS_2023_01/HZS1322" TargetMode="External" /><Relationship Id="rId56" Type="http://schemas.openxmlformats.org/officeDocument/2006/relationships/hyperlink" Target="https://podminky.urs.cz/item/CS_URS_2023_01/HZS1412" TargetMode="External" /><Relationship Id="rId57" Type="http://schemas.openxmlformats.org/officeDocument/2006/relationships/hyperlink" Target="https://podminky.urs.cz/item/CS_URS_2023_01/HZS2112" TargetMode="External" /><Relationship Id="rId58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34303000" TargetMode="External" /><Relationship Id="rId2" Type="http://schemas.openxmlformats.org/officeDocument/2006/relationships/hyperlink" Target="https://podminky.urs.cz/item/CS_URS_2023_01/034503000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012103000" TargetMode="External" /><Relationship Id="rId2" Type="http://schemas.openxmlformats.org/officeDocument/2006/relationships/hyperlink" Target="https://podminky.urs.cz/item/CS_URS_2022_01/012203000" TargetMode="External" /><Relationship Id="rId3" Type="http://schemas.openxmlformats.org/officeDocument/2006/relationships/hyperlink" Target="https://podminky.urs.cz/item/CS_URS_2022_01/012303000" TargetMode="External" /><Relationship Id="rId4" Type="http://schemas.openxmlformats.org/officeDocument/2006/relationships/hyperlink" Target="https://podminky.urs.cz/item/CS_URS_2022_01/013294000" TargetMode="External" /><Relationship Id="rId5" Type="http://schemas.openxmlformats.org/officeDocument/2006/relationships/hyperlink" Target="https://podminky.urs.cz/item/CS_URS_2022_01/032103000" TargetMode="External" /><Relationship Id="rId6" Type="http://schemas.openxmlformats.org/officeDocument/2006/relationships/hyperlink" Target="https://podminky.urs.cz/item/CS_URS_2022_01/032503000" TargetMode="External" /><Relationship Id="rId7" Type="http://schemas.openxmlformats.org/officeDocument/2006/relationships/hyperlink" Target="https://podminky.urs.cz/item/CS_URS_2022_01/043103000" TargetMode="External" /><Relationship Id="rId8" Type="http://schemas.openxmlformats.org/officeDocument/2006/relationships/hyperlink" Target="https://podminky.urs.cz/item/CS_URS_2022_01/043134000" TargetMode="External" /><Relationship Id="rId9" Type="http://schemas.openxmlformats.org/officeDocument/2006/relationships/hyperlink" Target="https://podminky.urs.cz/item/CS_URS_2022_01/043194000" TargetMode="External" /><Relationship Id="rId10" Type="http://schemas.openxmlformats.org/officeDocument/2006/relationships/hyperlink" Target="https://podminky.urs.cz/item/CS_URS_2022_01/045002000" TargetMode="External" /><Relationship Id="rId1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0"/>
  <sheetViews>
    <sheetView showGridLines="0" tabSelected="1" workbookViewId="0" topLeftCell="A1">
      <selection activeCell="AI8" sqref="AI8"/>
    </sheetView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63"/>
      <c r="AS2" s="263"/>
      <c r="AT2" s="263"/>
      <c r="AU2" s="263"/>
      <c r="AV2" s="263"/>
      <c r="AW2" s="263"/>
      <c r="AX2" s="263"/>
      <c r="AY2" s="263"/>
      <c r="AZ2" s="263"/>
      <c r="BA2" s="263"/>
      <c r="BB2" s="263"/>
      <c r="BC2" s="263"/>
      <c r="BD2" s="263"/>
      <c r="BE2" s="263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74" t="s">
        <v>14</v>
      </c>
      <c r="L5" s="263"/>
      <c r="M5" s="263"/>
      <c r="N5" s="263"/>
      <c r="O5" s="263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R5" s="20"/>
      <c r="BE5" s="271" t="s">
        <v>15</v>
      </c>
      <c r="BS5" s="17" t="s">
        <v>6</v>
      </c>
    </row>
    <row r="6" spans="2:71" ht="36.95" customHeight="1">
      <c r="B6" s="20"/>
      <c r="D6" s="26" t="s">
        <v>16</v>
      </c>
      <c r="K6" s="275" t="s">
        <v>17</v>
      </c>
      <c r="L6" s="263"/>
      <c r="M6" s="263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263"/>
      <c r="AK6" s="263"/>
      <c r="AL6" s="263"/>
      <c r="AM6" s="263"/>
      <c r="AN6" s="263"/>
      <c r="AO6" s="263"/>
      <c r="AR6" s="20"/>
      <c r="BE6" s="272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72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312">
        <v>44928</v>
      </c>
      <c r="AR8" s="20"/>
      <c r="BE8" s="272"/>
      <c r="BS8" s="17" t="s">
        <v>6</v>
      </c>
    </row>
    <row r="9" spans="2:71" ht="14.45" customHeight="1">
      <c r="B9" s="20"/>
      <c r="AR9" s="20"/>
      <c r="BE9" s="272"/>
      <c r="BS9" s="17" t="s">
        <v>6</v>
      </c>
    </row>
    <row r="10" spans="2:71" ht="12" customHeight="1">
      <c r="B10" s="20"/>
      <c r="D10" s="27" t="s">
        <v>24</v>
      </c>
      <c r="AK10" s="27" t="s">
        <v>25</v>
      </c>
      <c r="AN10" s="25" t="s">
        <v>26</v>
      </c>
      <c r="AR10" s="20"/>
      <c r="BE10" s="272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272"/>
      <c r="BS11" s="17" t="s">
        <v>6</v>
      </c>
    </row>
    <row r="12" spans="2:71" ht="6.95" customHeight="1">
      <c r="B12" s="20"/>
      <c r="AR12" s="20"/>
      <c r="BE12" s="272"/>
      <c r="BS12" s="17" t="s">
        <v>6</v>
      </c>
    </row>
    <row r="13" spans="2:71" ht="12" customHeight="1">
      <c r="B13" s="20"/>
      <c r="D13" s="27" t="s">
        <v>29</v>
      </c>
      <c r="AK13" s="27" t="s">
        <v>25</v>
      </c>
      <c r="AN13" s="29" t="s">
        <v>30</v>
      </c>
      <c r="AR13" s="20"/>
      <c r="BE13" s="272"/>
      <c r="BS13" s="17" t="s">
        <v>6</v>
      </c>
    </row>
    <row r="14" spans="2:71" ht="12.75">
      <c r="B14" s="20"/>
      <c r="E14" s="276" t="s">
        <v>30</v>
      </c>
      <c r="F14" s="277"/>
      <c r="G14" s="277"/>
      <c r="H14" s="277"/>
      <c r="I14" s="277"/>
      <c r="J14" s="277"/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" t="s">
        <v>28</v>
      </c>
      <c r="AN14" s="29" t="s">
        <v>30</v>
      </c>
      <c r="AR14" s="20"/>
      <c r="BE14" s="272"/>
      <c r="BS14" s="17" t="s">
        <v>6</v>
      </c>
    </row>
    <row r="15" spans="2:71" ht="6.95" customHeight="1">
      <c r="B15" s="20"/>
      <c r="AR15" s="20"/>
      <c r="BE15" s="272"/>
      <c r="BS15" s="17" t="s">
        <v>4</v>
      </c>
    </row>
    <row r="16" spans="2:71" ht="12" customHeight="1">
      <c r="B16" s="20"/>
      <c r="D16" s="27" t="s">
        <v>31</v>
      </c>
      <c r="AK16" s="27" t="s">
        <v>25</v>
      </c>
      <c r="AN16" s="25" t="s">
        <v>19</v>
      </c>
      <c r="AR16" s="20"/>
      <c r="BE16" s="272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19</v>
      </c>
      <c r="AR17" s="20"/>
      <c r="BE17" s="272"/>
      <c r="BS17" s="17" t="s">
        <v>33</v>
      </c>
    </row>
    <row r="18" spans="2:71" ht="6.95" customHeight="1">
      <c r="B18" s="20"/>
      <c r="AR18" s="20"/>
      <c r="BE18" s="272"/>
      <c r="BS18" s="17" t="s">
        <v>6</v>
      </c>
    </row>
    <row r="19" spans="2:71" ht="12" customHeight="1">
      <c r="B19" s="20"/>
      <c r="D19" s="27" t="s">
        <v>34</v>
      </c>
      <c r="AK19" s="27" t="s">
        <v>25</v>
      </c>
      <c r="AN19" s="25" t="s">
        <v>19</v>
      </c>
      <c r="AR19" s="20"/>
      <c r="BE19" s="272"/>
      <c r="BS19" s="17" t="s">
        <v>6</v>
      </c>
    </row>
    <row r="20" spans="2:71" ht="18.4" customHeight="1">
      <c r="B20" s="20"/>
      <c r="E20" s="25" t="s">
        <v>35</v>
      </c>
      <c r="AK20" s="27" t="s">
        <v>28</v>
      </c>
      <c r="AN20" s="25" t="s">
        <v>19</v>
      </c>
      <c r="AR20" s="20"/>
      <c r="BE20" s="272"/>
      <c r="BS20" s="17" t="s">
        <v>33</v>
      </c>
    </row>
    <row r="21" spans="2:57" ht="6.95" customHeight="1">
      <c r="B21" s="20"/>
      <c r="AR21" s="20"/>
      <c r="BE21" s="272"/>
    </row>
    <row r="22" spans="2:57" ht="12" customHeight="1">
      <c r="B22" s="20"/>
      <c r="D22" s="27" t="s">
        <v>36</v>
      </c>
      <c r="AR22" s="20"/>
      <c r="BE22" s="272"/>
    </row>
    <row r="23" spans="2:57" ht="47.25" customHeight="1">
      <c r="B23" s="20"/>
      <c r="E23" s="278" t="s">
        <v>37</v>
      </c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R23" s="20"/>
      <c r="BE23" s="272"/>
    </row>
    <row r="24" spans="2:57" ht="6.95" customHeight="1">
      <c r="B24" s="20"/>
      <c r="AR24" s="20"/>
      <c r="BE24" s="272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72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79">
        <f>ROUND(AG54,2)</f>
        <v>0</v>
      </c>
      <c r="AL26" s="280"/>
      <c r="AM26" s="280"/>
      <c r="AN26" s="280"/>
      <c r="AO26" s="280"/>
      <c r="AR26" s="32"/>
      <c r="BE26" s="272"/>
    </row>
    <row r="27" spans="2:57" s="1" customFormat="1" ht="6.95" customHeight="1">
      <c r="B27" s="32"/>
      <c r="AR27" s="32"/>
      <c r="BE27" s="272"/>
    </row>
    <row r="28" spans="2:57" s="1" customFormat="1" ht="12.75">
      <c r="B28" s="32"/>
      <c r="L28" s="281" t="s">
        <v>39</v>
      </c>
      <c r="M28" s="281"/>
      <c r="N28" s="281"/>
      <c r="O28" s="281"/>
      <c r="P28" s="281"/>
      <c r="W28" s="281" t="s">
        <v>40</v>
      </c>
      <c r="X28" s="281"/>
      <c r="Y28" s="281"/>
      <c r="Z28" s="281"/>
      <c r="AA28" s="281"/>
      <c r="AB28" s="281"/>
      <c r="AC28" s="281"/>
      <c r="AD28" s="281"/>
      <c r="AE28" s="281"/>
      <c r="AK28" s="281" t="s">
        <v>41</v>
      </c>
      <c r="AL28" s="281"/>
      <c r="AM28" s="281"/>
      <c r="AN28" s="281"/>
      <c r="AO28" s="281"/>
      <c r="AR28" s="32"/>
      <c r="BE28" s="272"/>
    </row>
    <row r="29" spans="2:57" s="2" customFormat="1" ht="14.45" customHeight="1">
      <c r="B29" s="36"/>
      <c r="D29" s="27" t="s">
        <v>42</v>
      </c>
      <c r="F29" s="27" t="s">
        <v>43</v>
      </c>
      <c r="L29" s="266">
        <v>0.21</v>
      </c>
      <c r="M29" s="265"/>
      <c r="N29" s="265"/>
      <c r="O29" s="265"/>
      <c r="P29" s="265"/>
      <c r="W29" s="264">
        <f>ROUND(AZ54,2)</f>
        <v>0</v>
      </c>
      <c r="X29" s="265"/>
      <c r="Y29" s="265"/>
      <c r="Z29" s="265"/>
      <c r="AA29" s="265"/>
      <c r="AB29" s="265"/>
      <c r="AC29" s="265"/>
      <c r="AD29" s="265"/>
      <c r="AE29" s="265"/>
      <c r="AK29" s="264">
        <f>ROUND(AV54,2)</f>
        <v>0</v>
      </c>
      <c r="AL29" s="265"/>
      <c r="AM29" s="265"/>
      <c r="AN29" s="265"/>
      <c r="AO29" s="265"/>
      <c r="AR29" s="36"/>
      <c r="BE29" s="273"/>
    </row>
    <row r="30" spans="2:57" s="2" customFormat="1" ht="14.45" customHeight="1">
      <c r="B30" s="36"/>
      <c r="F30" s="27" t="s">
        <v>44</v>
      </c>
      <c r="L30" s="266">
        <v>0.15</v>
      </c>
      <c r="M30" s="265"/>
      <c r="N30" s="265"/>
      <c r="O30" s="265"/>
      <c r="P30" s="265"/>
      <c r="W30" s="264">
        <f>ROUND(BA54,2)</f>
        <v>0</v>
      </c>
      <c r="X30" s="265"/>
      <c r="Y30" s="265"/>
      <c r="Z30" s="265"/>
      <c r="AA30" s="265"/>
      <c r="AB30" s="265"/>
      <c r="AC30" s="265"/>
      <c r="AD30" s="265"/>
      <c r="AE30" s="265"/>
      <c r="AK30" s="264">
        <f>ROUND(AW54,2)</f>
        <v>0</v>
      </c>
      <c r="AL30" s="265"/>
      <c r="AM30" s="265"/>
      <c r="AN30" s="265"/>
      <c r="AO30" s="265"/>
      <c r="AR30" s="36"/>
      <c r="BE30" s="273"/>
    </row>
    <row r="31" spans="2:57" s="2" customFormat="1" ht="14.45" customHeight="1" hidden="1">
      <c r="B31" s="36"/>
      <c r="F31" s="27" t="s">
        <v>45</v>
      </c>
      <c r="L31" s="266">
        <v>0.21</v>
      </c>
      <c r="M31" s="265"/>
      <c r="N31" s="265"/>
      <c r="O31" s="265"/>
      <c r="P31" s="265"/>
      <c r="W31" s="264">
        <f>ROUND(BB54,2)</f>
        <v>0</v>
      </c>
      <c r="X31" s="265"/>
      <c r="Y31" s="265"/>
      <c r="Z31" s="265"/>
      <c r="AA31" s="265"/>
      <c r="AB31" s="265"/>
      <c r="AC31" s="265"/>
      <c r="AD31" s="265"/>
      <c r="AE31" s="265"/>
      <c r="AK31" s="264">
        <v>0</v>
      </c>
      <c r="AL31" s="265"/>
      <c r="AM31" s="265"/>
      <c r="AN31" s="265"/>
      <c r="AO31" s="265"/>
      <c r="AR31" s="36"/>
      <c r="BE31" s="273"/>
    </row>
    <row r="32" spans="2:57" s="2" customFormat="1" ht="14.45" customHeight="1" hidden="1">
      <c r="B32" s="36"/>
      <c r="F32" s="27" t="s">
        <v>46</v>
      </c>
      <c r="L32" s="266">
        <v>0.15</v>
      </c>
      <c r="M32" s="265"/>
      <c r="N32" s="265"/>
      <c r="O32" s="265"/>
      <c r="P32" s="265"/>
      <c r="W32" s="264">
        <f>ROUND(BC54,2)</f>
        <v>0</v>
      </c>
      <c r="X32" s="265"/>
      <c r="Y32" s="265"/>
      <c r="Z32" s="265"/>
      <c r="AA32" s="265"/>
      <c r="AB32" s="265"/>
      <c r="AC32" s="265"/>
      <c r="AD32" s="265"/>
      <c r="AE32" s="265"/>
      <c r="AK32" s="264">
        <v>0</v>
      </c>
      <c r="AL32" s="265"/>
      <c r="AM32" s="265"/>
      <c r="AN32" s="265"/>
      <c r="AO32" s="265"/>
      <c r="AR32" s="36"/>
      <c r="BE32" s="273"/>
    </row>
    <row r="33" spans="2:44" s="2" customFormat="1" ht="14.45" customHeight="1" hidden="1">
      <c r="B33" s="36"/>
      <c r="F33" s="27" t="s">
        <v>47</v>
      </c>
      <c r="L33" s="266">
        <v>0</v>
      </c>
      <c r="M33" s="265"/>
      <c r="N33" s="265"/>
      <c r="O33" s="265"/>
      <c r="P33" s="265"/>
      <c r="W33" s="264">
        <f>ROUND(BD54,2)</f>
        <v>0</v>
      </c>
      <c r="X33" s="265"/>
      <c r="Y33" s="265"/>
      <c r="Z33" s="265"/>
      <c r="AA33" s="265"/>
      <c r="AB33" s="265"/>
      <c r="AC33" s="265"/>
      <c r="AD33" s="265"/>
      <c r="AE33" s="265"/>
      <c r="AK33" s="264">
        <v>0</v>
      </c>
      <c r="AL33" s="265"/>
      <c r="AM33" s="265"/>
      <c r="AN33" s="265"/>
      <c r="AO33" s="265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270" t="s">
        <v>50</v>
      </c>
      <c r="Y35" s="268"/>
      <c r="Z35" s="268"/>
      <c r="AA35" s="268"/>
      <c r="AB35" s="268"/>
      <c r="AC35" s="39"/>
      <c r="AD35" s="39"/>
      <c r="AE35" s="39"/>
      <c r="AF35" s="39"/>
      <c r="AG35" s="39"/>
      <c r="AH35" s="39"/>
      <c r="AI35" s="39"/>
      <c r="AJ35" s="39"/>
      <c r="AK35" s="267">
        <f>SUM(AK26:AK33)</f>
        <v>0</v>
      </c>
      <c r="AL35" s="268"/>
      <c r="AM35" s="268"/>
      <c r="AN35" s="268"/>
      <c r="AO35" s="269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2023-02</v>
      </c>
      <c r="AR44" s="45"/>
    </row>
    <row r="45" spans="2:44" s="4" customFormat="1" ht="36.95" customHeight="1">
      <c r="B45" s="46"/>
      <c r="C45" s="47" t="s">
        <v>16</v>
      </c>
      <c r="L45" s="284" t="str">
        <f>K6</f>
        <v>OPRAVA VOZOVKY S OPĚRNOU ZDÍ</v>
      </c>
      <c r="M45" s="285"/>
      <c r="N45" s="285"/>
      <c r="O45" s="285"/>
      <c r="P45" s="285"/>
      <c r="Q45" s="285"/>
      <c r="R45" s="285"/>
      <c r="S45" s="285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/>
      <c r="AO45" s="285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 xml:space="preserve">Lešany </v>
      </c>
      <c r="AI47" s="27" t="s">
        <v>23</v>
      </c>
      <c r="AM47" s="286">
        <f>IF(AN8="","",AN8)</f>
        <v>44928</v>
      </c>
      <c r="AN47" s="286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24</v>
      </c>
      <c r="L49" s="3" t="str">
        <f>IF(E11="","",E11)</f>
        <v>Středočeský kraj,Zborovská 11,Praha 5</v>
      </c>
      <c r="AI49" s="27" t="s">
        <v>31</v>
      </c>
      <c r="AM49" s="287" t="str">
        <f>IF(E17="","",E17)</f>
        <v>DiK Janák s.r.o.</v>
      </c>
      <c r="AN49" s="288"/>
      <c r="AO49" s="288"/>
      <c r="AP49" s="288"/>
      <c r="AR49" s="32"/>
      <c r="AS49" s="292" t="s">
        <v>52</v>
      </c>
      <c r="AT49" s="293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287" t="str">
        <f>IF(E20="","",E20)</f>
        <v>ing. Stanislav Janák</v>
      </c>
      <c r="AN50" s="288"/>
      <c r="AO50" s="288"/>
      <c r="AP50" s="288"/>
      <c r="AR50" s="32"/>
      <c r="AS50" s="294"/>
      <c r="AT50" s="295"/>
      <c r="BD50" s="53"/>
    </row>
    <row r="51" spans="2:56" s="1" customFormat="1" ht="10.9" customHeight="1">
      <c r="B51" s="32"/>
      <c r="AR51" s="32"/>
      <c r="AS51" s="294"/>
      <c r="AT51" s="295"/>
      <c r="BD51" s="53"/>
    </row>
    <row r="52" spans="2:56" s="1" customFormat="1" ht="29.25" customHeight="1">
      <c r="B52" s="32"/>
      <c r="C52" s="296" t="s">
        <v>53</v>
      </c>
      <c r="D52" s="297"/>
      <c r="E52" s="297"/>
      <c r="F52" s="297"/>
      <c r="G52" s="297"/>
      <c r="H52" s="54"/>
      <c r="I52" s="299" t="s">
        <v>54</v>
      </c>
      <c r="J52" s="297"/>
      <c r="K52" s="297"/>
      <c r="L52" s="297"/>
      <c r="M52" s="297"/>
      <c r="N52" s="297"/>
      <c r="O52" s="297"/>
      <c r="P52" s="297"/>
      <c r="Q52" s="297"/>
      <c r="R52" s="297"/>
      <c r="S52" s="297"/>
      <c r="T52" s="297"/>
      <c r="U52" s="297"/>
      <c r="V52" s="297"/>
      <c r="W52" s="297"/>
      <c r="X52" s="297"/>
      <c r="Y52" s="297"/>
      <c r="Z52" s="297"/>
      <c r="AA52" s="297"/>
      <c r="AB52" s="297"/>
      <c r="AC52" s="297"/>
      <c r="AD52" s="297"/>
      <c r="AE52" s="297"/>
      <c r="AF52" s="297"/>
      <c r="AG52" s="298" t="s">
        <v>55</v>
      </c>
      <c r="AH52" s="297"/>
      <c r="AI52" s="297"/>
      <c r="AJ52" s="297"/>
      <c r="AK52" s="297"/>
      <c r="AL52" s="297"/>
      <c r="AM52" s="297"/>
      <c r="AN52" s="299" t="s">
        <v>56</v>
      </c>
      <c r="AO52" s="297"/>
      <c r="AP52" s="297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70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89">
        <f>ROUND(SUM(AG55:AG58),2)</f>
        <v>0</v>
      </c>
      <c r="AH54" s="289"/>
      <c r="AI54" s="289"/>
      <c r="AJ54" s="289"/>
      <c r="AK54" s="289"/>
      <c r="AL54" s="289"/>
      <c r="AM54" s="289"/>
      <c r="AN54" s="290">
        <f>SUM(AG54,AT54)</f>
        <v>0</v>
      </c>
      <c r="AO54" s="290"/>
      <c r="AP54" s="290"/>
      <c r="AQ54" s="64" t="s">
        <v>19</v>
      </c>
      <c r="AR54" s="60"/>
      <c r="AS54" s="65">
        <f>ROUND(SUM(AS55:AS58),2)</f>
        <v>0</v>
      </c>
      <c r="AT54" s="66">
        <f>ROUND(SUM(AV54:AW54),2)</f>
        <v>0</v>
      </c>
      <c r="AU54" s="67">
        <f>ROUND(SUM(AU55:AU58),5)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ROUND(SUM(AZ55:AZ58),2)</f>
        <v>0</v>
      </c>
      <c r="BA54" s="66">
        <f>ROUND(SUM(BA55:BA58),2)</f>
        <v>0</v>
      </c>
      <c r="BB54" s="66">
        <f>ROUND(SUM(BB55:BB58),2)</f>
        <v>0</v>
      </c>
      <c r="BC54" s="66">
        <f>ROUND(SUM(BC55:BC58),2)</f>
        <v>0</v>
      </c>
      <c r="BD54" s="68">
        <f>ROUND(SUM(BD55:BD58),2)</f>
        <v>0</v>
      </c>
      <c r="BS54" s="69" t="s">
        <v>71</v>
      </c>
      <c r="BT54" s="69" t="s">
        <v>72</v>
      </c>
      <c r="BU54" s="70" t="s">
        <v>73</v>
      </c>
      <c r="BV54" s="69" t="s">
        <v>74</v>
      </c>
      <c r="BW54" s="69" t="s">
        <v>5</v>
      </c>
      <c r="BX54" s="69" t="s">
        <v>75</v>
      </c>
      <c r="CL54" s="69" t="s">
        <v>19</v>
      </c>
    </row>
    <row r="55" spans="1:91" s="6" customFormat="1" ht="24.75" customHeight="1">
      <c r="A55" s="71" t="s">
        <v>76</v>
      </c>
      <c r="B55" s="72"/>
      <c r="C55" s="73"/>
      <c r="D55" s="291" t="s">
        <v>77</v>
      </c>
      <c r="E55" s="291"/>
      <c r="F55" s="291"/>
      <c r="G55" s="291"/>
      <c r="H55" s="291"/>
      <c r="I55" s="74"/>
      <c r="J55" s="291" t="s">
        <v>78</v>
      </c>
      <c r="K55" s="291"/>
      <c r="L55" s="291"/>
      <c r="M55" s="291"/>
      <c r="N55" s="291"/>
      <c r="O55" s="291"/>
      <c r="P55" s="291"/>
      <c r="Q55" s="291"/>
      <c r="R55" s="291"/>
      <c r="S55" s="291"/>
      <c r="T55" s="291"/>
      <c r="U55" s="291"/>
      <c r="V55" s="291"/>
      <c r="W55" s="291"/>
      <c r="X55" s="291"/>
      <c r="Y55" s="291"/>
      <c r="Z55" s="291"/>
      <c r="AA55" s="291"/>
      <c r="AB55" s="291"/>
      <c r="AC55" s="291"/>
      <c r="AD55" s="291"/>
      <c r="AE55" s="291"/>
      <c r="AF55" s="291"/>
      <c r="AG55" s="282">
        <f>'2023-02-D.1.1 - LEŠANY - ...'!J30</f>
        <v>0</v>
      </c>
      <c r="AH55" s="283"/>
      <c r="AI55" s="283"/>
      <c r="AJ55" s="283"/>
      <c r="AK55" s="283"/>
      <c r="AL55" s="283"/>
      <c r="AM55" s="283"/>
      <c r="AN55" s="282">
        <f>SUM(AG55,AT55)</f>
        <v>0</v>
      </c>
      <c r="AO55" s="283"/>
      <c r="AP55" s="283"/>
      <c r="AQ55" s="75" t="s">
        <v>79</v>
      </c>
      <c r="AR55" s="72"/>
      <c r="AS55" s="76">
        <v>0</v>
      </c>
      <c r="AT55" s="77">
        <f>ROUND(SUM(AV55:AW55),2)</f>
        <v>0</v>
      </c>
      <c r="AU55" s="78">
        <f>'2023-02-D.1.1 - LEŠANY - ...'!P93</f>
        <v>0</v>
      </c>
      <c r="AV55" s="77">
        <f>'2023-02-D.1.1 - LEŠANY - ...'!J33</f>
        <v>0</v>
      </c>
      <c r="AW55" s="77">
        <f>'2023-02-D.1.1 - LEŠANY - ...'!J34</f>
        <v>0</v>
      </c>
      <c r="AX55" s="77">
        <f>'2023-02-D.1.1 - LEŠANY - ...'!J35</f>
        <v>0</v>
      </c>
      <c r="AY55" s="77">
        <f>'2023-02-D.1.1 - LEŠANY - ...'!J36</f>
        <v>0</v>
      </c>
      <c r="AZ55" s="77">
        <f>'2023-02-D.1.1 - LEŠANY - ...'!F33</f>
        <v>0</v>
      </c>
      <c r="BA55" s="77">
        <f>'2023-02-D.1.1 - LEŠANY - ...'!F34</f>
        <v>0</v>
      </c>
      <c r="BB55" s="77">
        <f>'2023-02-D.1.1 - LEŠANY - ...'!F35</f>
        <v>0</v>
      </c>
      <c r="BC55" s="77">
        <f>'2023-02-D.1.1 - LEŠANY - ...'!F36</f>
        <v>0</v>
      </c>
      <c r="BD55" s="79">
        <f>'2023-02-D.1.1 - LEŠANY - ...'!F37</f>
        <v>0</v>
      </c>
      <c r="BT55" s="80" t="s">
        <v>80</v>
      </c>
      <c r="BV55" s="80" t="s">
        <v>74</v>
      </c>
      <c r="BW55" s="80" t="s">
        <v>81</v>
      </c>
      <c r="BX55" s="80" t="s">
        <v>5</v>
      </c>
      <c r="CL55" s="80" t="s">
        <v>19</v>
      </c>
      <c r="CM55" s="80" t="s">
        <v>82</v>
      </c>
    </row>
    <row r="56" spans="1:91" s="6" customFormat="1" ht="24.75" customHeight="1">
      <c r="A56" s="71" t="s">
        <v>76</v>
      </c>
      <c r="B56" s="72"/>
      <c r="C56" s="73"/>
      <c r="D56" s="291" t="s">
        <v>83</v>
      </c>
      <c r="E56" s="291"/>
      <c r="F56" s="291"/>
      <c r="G56" s="291"/>
      <c r="H56" s="291"/>
      <c r="I56" s="74"/>
      <c r="J56" s="291" t="s">
        <v>84</v>
      </c>
      <c r="K56" s="291"/>
      <c r="L56" s="291"/>
      <c r="M56" s="291"/>
      <c r="N56" s="291"/>
      <c r="O56" s="291"/>
      <c r="P56" s="291"/>
      <c r="Q56" s="291"/>
      <c r="R56" s="291"/>
      <c r="S56" s="291"/>
      <c r="T56" s="291"/>
      <c r="U56" s="291"/>
      <c r="V56" s="291"/>
      <c r="W56" s="291"/>
      <c r="X56" s="291"/>
      <c r="Y56" s="291"/>
      <c r="Z56" s="291"/>
      <c r="AA56" s="291"/>
      <c r="AB56" s="291"/>
      <c r="AC56" s="291"/>
      <c r="AD56" s="291"/>
      <c r="AE56" s="291"/>
      <c r="AF56" s="291"/>
      <c r="AG56" s="282">
        <f>'2023-02-D.2.1 - LEŠANY-OP...'!J30</f>
        <v>0</v>
      </c>
      <c r="AH56" s="283"/>
      <c r="AI56" s="283"/>
      <c r="AJ56" s="283"/>
      <c r="AK56" s="283"/>
      <c r="AL56" s="283"/>
      <c r="AM56" s="283"/>
      <c r="AN56" s="282">
        <f>SUM(AG56,AT56)</f>
        <v>0</v>
      </c>
      <c r="AO56" s="283"/>
      <c r="AP56" s="283"/>
      <c r="AQ56" s="75" t="s">
        <v>79</v>
      </c>
      <c r="AR56" s="72"/>
      <c r="AS56" s="76">
        <v>0</v>
      </c>
      <c r="AT56" s="77">
        <f>ROUND(SUM(AV56:AW56),2)</f>
        <v>0</v>
      </c>
      <c r="AU56" s="78">
        <f>'2023-02-D.2.1 - LEŠANY-OP...'!P94</f>
        <v>0</v>
      </c>
      <c r="AV56" s="77">
        <f>'2023-02-D.2.1 - LEŠANY-OP...'!J33</f>
        <v>0</v>
      </c>
      <c r="AW56" s="77">
        <f>'2023-02-D.2.1 - LEŠANY-OP...'!J34</f>
        <v>0</v>
      </c>
      <c r="AX56" s="77">
        <f>'2023-02-D.2.1 - LEŠANY-OP...'!J35</f>
        <v>0</v>
      </c>
      <c r="AY56" s="77">
        <f>'2023-02-D.2.1 - LEŠANY-OP...'!J36</f>
        <v>0</v>
      </c>
      <c r="AZ56" s="77">
        <f>'2023-02-D.2.1 - LEŠANY-OP...'!F33</f>
        <v>0</v>
      </c>
      <c r="BA56" s="77">
        <f>'2023-02-D.2.1 - LEŠANY-OP...'!F34</f>
        <v>0</v>
      </c>
      <c r="BB56" s="77">
        <f>'2023-02-D.2.1 - LEŠANY-OP...'!F35</f>
        <v>0</v>
      </c>
      <c r="BC56" s="77">
        <f>'2023-02-D.2.1 - LEŠANY-OP...'!F36</f>
        <v>0</v>
      </c>
      <c r="BD56" s="79">
        <f>'2023-02-D.2.1 - LEŠANY-OP...'!F37</f>
        <v>0</v>
      </c>
      <c r="BT56" s="80" t="s">
        <v>80</v>
      </c>
      <c r="BV56" s="80" t="s">
        <v>74</v>
      </c>
      <c r="BW56" s="80" t="s">
        <v>85</v>
      </c>
      <c r="BX56" s="80" t="s">
        <v>5</v>
      </c>
      <c r="CL56" s="80" t="s">
        <v>19</v>
      </c>
      <c r="CM56" s="80" t="s">
        <v>82</v>
      </c>
    </row>
    <row r="57" spans="1:91" s="6" customFormat="1" ht="24.75" customHeight="1">
      <c r="A57" s="71" t="s">
        <v>76</v>
      </c>
      <c r="B57" s="72"/>
      <c r="C57" s="73"/>
      <c r="D57" s="291" t="s">
        <v>86</v>
      </c>
      <c r="E57" s="291"/>
      <c r="F57" s="291"/>
      <c r="G57" s="291"/>
      <c r="H57" s="291"/>
      <c r="I57" s="74"/>
      <c r="J57" s="291" t="s">
        <v>87</v>
      </c>
      <c r="K57" s="291"/>
      <c r="L57" s="291"/>
      <c r="M57" s="291"/>
      <c r="N57" s="291"/>
      <c r="O57" s="291"/>
      <c r="P57" s="291"/>
      <c r="Q57" s="291"/>
      <c r="R57" s="291"/>
      <c r="S57" s="291"/>
      <c r="T57" s="291"/>
      <c r="U57" s="291"/>
      <c r="V57" s="291"/>
      <c r="W57" s="291"/>
      <c r="X57" s="291"/>
      <c r="Y57" s="291"/>
      <c r="Z57" s="291"/>
      <c r="AA57" s="291"/>
      <c r="AB57" s="291"/>
      <c r="AC57" s="291"/>
      <c r="AD57" s="291"/>
      <c r="AE57" s="291"/>
      <c r="AF57" s="291"/>
      <c r="AG57" s="282">
        <f>'2023-02-D.1.2 - LEŠANY-DIO'!J30</f>
        <v>0</v>
      </c>
      <c r="AH57" s="283"/>
      <c r="AI57" s="283"/>
      <c r="AJ57" s="283"/>
      <c r="AK57" s="283"/>
      <c r="AL57" s="283"/>
      <c r="AM57" s="283"/>
      <c r="AN57" s="282">
        <f>SUM(AG57,AT57)</f>
        <v>0</v>
      </c>
      <c r="AO57" s="283"/>
      <c r="AP57" s="283"/>
      <c r="AQ57" s="75" t="s">
        <v>79</v>
      </c>
      <c r="AR57" s="72"/>
      <c r="AS57" s="76">
        <v>0</v>
      </c>
      <c r="AT57" s="77">
        <f>ROUND(SUM(AV57:AW57),2)</f>
        <v>0</v>
      </c>
      <c r="AU57" s="78">
        <f>'2023-02-D.1.2 - LEŠANY-DIO'!P83</f>
        <v>0</v>
      </c>
      <c r="AV57" s="77">
        <f>'2023-02-D.1.2 - LEŠANY-DIO'!J33</f>
        <v>0</v>
      </c>
      <c r="AW57" s="77">
        <f>'2023-02-D.1.2 - LEŠANY-DIO'!J34</f>
        <v>0</v>
      </c>
      <c r="AX57" s="77">
        <f>'2023-02-D.1.2 - LEŠANY-DIO'!J35</f>
        <v>0</v>
      </c>
      <c r="AY57" s="77">
        <f>'2023-02-D.1.2 - LEŠANY-DIO'!J36</f>
        <v>0</v>
      </c>
      <c r="AZ57" s="77">
        <f>'2023-02-D.1.2 - LEŠANY-DIO'!F33</f>
        <v>0</v>
      </c>
      <c r="BA57" s="77">
        <f>'2023-02-D.1.2 - LEŠANY-DIO'!F34</f>
        <v>0</v>
      </c>
      <c r="BB57" s="77">
        <f>'2023-02-D.1.2 - LEŠANY-DIO'!F35</f>
        <v>0</v>
      </c>
      <c r="BC57" s="77">
        <f>'2023-02-D.1.2 - LEŠANY-DIO'!F36</f>
        <v>0</v>
      </c>
      <c r="BD57" s="79">
        <f>'2023-02-D.1.2 - LEŠANY-DIO'!F37</f>
        <v>0</v>
      </c>
      <c r="BT57" s="80" t="s">
        <v>80</v>
      </c>
      <c r="BV57" s="80" t="s">
        <v>74</v>
      </c>
      <c r="BW57" s="80" t="s">
        <v>88</v>
      </c>
      <c r="BX57" s="80" t="s">
        <v>5</v>
      </c>
      <c r="CL57" s="80" t="s">
        <v>19</v>
      </c>
      <c r="CM57" s="80" t="s">
        <v>82</v>
      </c>
    </row>
    <row r="58" spans="1:91" s="6" customFormat="1" ht="24.75" customHeight="1">
      <c r="A58" s="71" t="s">
        <v>76</v>
      </c>
      <c r="B58" s="72"/>
      <c r="C58" s="73"/>
      <c r="D58" s="291" t="s">
        <v>89</v>
      </c>
      <c r="E58" s="291"/>
      <c r="F58" s="291"/>
      <c r="G58" s="291"/>
      <c r="H58" s="291"/>
      <c r="I58" s="74"/>
      <c r="J58" s="291" t="s">
        <v>90</v>
      </c>
      <c r="K58" s="291"/>
      <c r="L58" s="291"/>
      <c r="M58" s="291"/>
      <c r="N58" s="291"/>
      <c r="O58" s="291"/>
      <c r="P58" s="291"/>
      <c r="Q58" s="291"/>
      <c r="R58" s="291"/>
      <c r="S58" s="291"/>
      <c r="T58" s="291"/>
      <c r="U58" s="291"/>
      <c r="V58" s="291"/>
      <c r="W58" s="291"/>
      <c r="X58" s="291"/>
      <c r="Y58" s="291"/>
      <c r="Z58" s="291"/>
      <c r="AA58" s="291"/>
      <c r="AB58" s="291"/>
      <c r="AC58" s="291"/>
      <c r="AD58" s="291"/>
      <c r="AE58" s="291"/>
      <c r="AF58" s="291"/>
      <c r="AG58" s="282">
        <f>'2023-2-VRN - LEŠANY-VRN'!J30</f>
        <v>0</v>
      </c>
      <c r="AH58" s="283"/>
      <c r="AI58" s="283"/>
      <c r="AJ58" s="283"/>
      <c r="AK58" s="283"/>
      <c r="AL58" s="283"/>
      <c r="AM58" s="283"/>
      <c r="AN58" s="282">
        <f>SUM(AG58,AT58)</f>
        <v>0</v>
      </c>
      <c r="AO58" s="283"/>
      <c r="AP58" s="283"/>
      <c r="AQ58" s="75" t="s">
        <v>79</v>
      </c>
      <c r="AR58" s="72"/>
      <c r="AS58" s="81">
        <v>0</v>
      </c>
      <c r="AT58" s="82">
        <f>ROUND(SUM(AV58:AW58),2)</f>
        <v>0</v>
      </c>
      <c r="AU58" s="83">
        <f>'2023-2-VRN - LEŠANY-VRN'!P83</f>
        <v>0</v>
      </c>
      <c r="AV58" s="82">
        <f>'2023-2-VRN - LEŠANY-VRN'!J33</f>
        <v>0</v>
      </c>
      <c r="AW58" s="82">
        <f>'2023-2-VRN - LEŠANY-VRN'!J34</f>
        <v>0</v>
      </c>
      <c r="AX58" s="82">
        <f>'2023-2-VRN - LEŠANY-VRN'!J35</f>
        <v>0</v>
      </c>
      <c r="AY58" s="82">
        <f>'2023-2-VRN - LEŠANY-VRN'!J36</f>
        <v>0</v>
      </c>
      <c r="AZ58" s="82">
        <f>'2023-2-VRN - LEŠANY-VRN'!F33</f>
        <v>0</v>
      </c>
      <c r="BA58" s="82">
        <f>'2023-2-VRN - LEŠANY-VRN'!F34</f>
        <v>0</v>
      </c>
      <c r="BB58" s="82">
        <f>'2023-2-VRN - LEŠANY-VRN'!F35</f>
        <v>0</v>
      </c>
      <c r="BC58" s="82">
        <f>'2023-2-VRN - LEŠANY-VRN'!F36</f>
        <v>0</v>
      </c>
      <c r="BD58" s="84">
        <f>'2023-2-VRN - LEŠANY-VRN'!F37</f>
        <v>0</v>
      </c>
      <c r="BT58" s="80" t="s">
        <v>80</v>
      </c>
      <c r="BV58" s="80" t="s">
        <v>74</v>
      </c>
      <c r="BW58" s="80" t="s">
        <v>91</v>
      </c>
      <c r="BX58" s="80" t="s">
        <v>5</v>
      </c>
      <c r="CL58" s="80" t="s">
        <v>19</v>
      </c>
      <c r="CM58" s="80" t="s">
        <v>82</v>
      </c>
    </row>
    <row r="59" spans="2:44" s="1" customFormat="1" ht="30" customHeight="1">
      <c r="B59" s="32"/>
      <c r="AR59" s="32"/>
    </row>
    <row r="60" spans="2:44" s="1" customFormat="1" ht="6.95" customHeight="1"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32"/>
    </row>
  </sheetData>
  <sheetProtection algorithmName="SHA-512" hashValue="Itkbw8CRJ+kam3NVsgGbRsZe3/JXPW/b+30IoNpvR4iB8LBnD8LKyJ+uowbvbkhmq7+ZUeBTCHcZ+tJ3X856Pw==" saltValue="zUwi/EzZfuhKfmIlNxznzksYpxM8Q89p5J629QlM/wgG/ihGC8nL6i3bzNezKcFwYN07mmAF2Rcx63ilvDOMQQ==" spinCount="100000" sheet="1" objects="1" scenarios="1" formatColumns="0" formatRows="0"/>
  <mergeCells count="54">
    <mergeCell ref="AS49:AT51"/>
    <mergeCell ref="AM50:AP50"/>
    <mergeCell ref="C52:G52"/>
    <mergeCell ref="AG52:AM52"/>
    <mergeCell ref="I52:AF52"/>
    <mergeCell ref="AN52:AP52"/>
    <mergeCell ref="D58:H58"/>
    <mergeCell ref="J58:AF58"/>
    <mergeCell ref="AN57:AP57"/>
    <mergeCell ref="D57:H57"/>
    <mergeCell ref="J57:AF57"/>
    <mergeCell ref="AG57:AM57"/>
    <mergeCell ref="D56:H56"/>
    <mergeCell ref="AG56:AM56"/>
    <mergeCell ref="AN56:AP56"/>
    <mergeCell ref="D55:H55"/>
    <mergeCell ref="AG55:AM55"/>
    <mergeCell ref="J55:AF55"/>
    <mergeCell ref="AN55:AP55"/>
    <mergeCell ref="AK30:AO30"/>
    <mergeCell ref="L30:P30"/>
    <mergeCell ref="W30:AE30"/>
    <mergeCell ref="L31:P31"/>
    <mergeCell ref="AN58:AP58"/>
    <mergeCell ref="AG58:AM58"/>
    <mergeCell ref="L45:AO45"/>
    <mergeCell ref="AM47:AN47"/>
    <mergeCell ref="AM49:AP49"/>
    <mergeCell ref="AG54:AM54"/>
    <mergeCell ref="AN54:AP54"/>
    <mergeCell ref="J56:AF56"/>
    <mergeCell ref="AK26:AO26"/>
    <mergeCell ref="L28:P28"/>
    <mergeCell ref="W28:AE28"/>
    <mergeCell ref="AK28:AO28"/>
    <mergeCell ref="W29:AE29"/>
    <mergeCell ref="L29:P29"/>
    <mergeCell ref="AK29:AO29"/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2"/>
    <mergeCell ref="K5:AO5"/>
    <mergeCell ref="K6:AO6"/>
    <mergeCell ref="E14:AJ14"/>
    <mergeCell ref="E23:AN23"/>
  </mergeCells>
  <hyperlinks>
    <hyperlink ref="A55" location="'2023-02-D.1.1 - LEŠANY - ...'!C2" display="/"/>
    <hyperlink ref="A56" location="'2023-02-D.2.1 - LEŠANY-OP...'!C2" display="/"/>
    <hyperlink ref="A57" location="'2023-02-D.1.2 - LEŠANY-DIO'!C2" display="/"/>
    <hyperlink ref="A58" location="'2023-2-VRN - LEŠANY-VRN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507"/>
  <sheetViews>
    <sheetView showGridLines="0" workbookViewId="0" topLeftCell="A34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92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1" t="str">
        <f>'Rekapitulace stavby'!K6</f>
        <v>OPRAVA VOZOVKY S OPĚRNOU ZDÍ</v>
      </c>
      <c r="F7" s="302"/>
      <c r="G7" s="302"/>
      <c r="H7" s="302"/>
      <c r="L7" s="20"/>
    </row>
    <row r="8" spans="2:12" s="1" customFormat="1" ht="12" customHeight="1">
      <c r="B8" s="32"/>
      <c r="D8" s="27" t="s">
        <v>93</v>
      </c>
      <c r="L8" s="32"/>
    </row>
    <row r="9" spans="2:12" s="1" customFormat="1" ht="16.5" customHeight="1">
      <c r="B9" s="32"/>
      <c r="E9" s="284" t="s">
        <v>94</v>
      </c>
      <c r="F9" s="300"/>
      <c r="G9" s="300"/>
      <c r="H9" s="300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>
        <f>'Rekapitulace stavby'!AN8</f>
        <v>44928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3" t="str">
        <f>'Rekapitulace stavby'!E14</f>
        <v>Vyplň údaj</v>
      </c>
      <c r="F18" s="274"/>
      <c r="G18" s="274"/>
      <c r="H18" s="274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25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25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78" t="s">
        <v>19</v>
      </c>
      <c r="F27" s="278"/>
      <c r="G27" s="278"/>
      <c r="H27" s="278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ROUND(J93,2)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ROUND((SUM(BE93:BE506)),2)</f>
        <v>0</v>
      </c>
      <c r="I33" s="89">
        <v>0.21</v>
      </c>
      <c r="J33" s="88">
        <f>ROUND(((SUM(BE93:BE506))*I33),2)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ROUND((SUM(BF93:BF506)),2)</f>
        <v>0</v>
      </c>
      <c r="I34" s="89">
        <v>0.15</v>
      </c>
      <c r="J34" s="88">
        <f>ROUND(((SUM(BF93:BF506))*I34),2)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ROUND((SUM(BG93:BG506)),2)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ROUND((SUM(BH93:BH506)),2)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ROUND((SUM(BI93:BI506)),2)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95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1" t="str">
        <f>E7</f>
        <v>OPRAVA VOZOVKY S OPĚRNOU ZDÍ</v>
      </c>
      <c r="F48" s="302"/>
      <c r="G48" s="302"/>
      <c r="H48" s="302"/>
      <c r="L48" s="32"/>
    </row>
    <row r="49" spans="2:12" s="1" customFormat="1" ht="12" customHeight="1">
      <c r="B49" s="32"/>
      <c r="C49" s="27" t="s">
        <v>93</v>
      </c>
      <c r="L49" s="32"/>
    </row>
    <row r="50" spans="2:12" s="1" customFormat="1" ht="16.5" customHeight="1">
      <c r="B50" s="32"/>
      <c r="E50" s="284" t="str">
        <f>E9</f>
        <v>2023-02-D.1.1 - LEŠANY - VOZOVKA</v>
      </c>
      <c r="F50" s="300"/>
      <c r="G50" s="300"/>
      <c r="H50" s="300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Lešany </v>
      </c>
      <c r="I52" s="27" t="s">
        <v>23</v>
      </c>
      <c r="J52" s="49">
        <f>IF(J12="","",J12)</f>
        <v>44928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24</v>
      </c>
      <c r="F54" s="25" t="str">
        <f>E15</f>
        <v>Středočeský kraj,Zborovská 11,Praha 5</v>
      </c>
      <c r="I54" s="27" t="s">
        <v>31</v>
      </c>
      <c r="J54" s="30" t="str">
        <f>E21</f>
        <v>DiK Janák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ing. Stanislav Janák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96</v>
      </c>
      <c r="D57" s="90"/>
      <c r="E57" s="90"/>
      <c r="F57" s="90"/>
      <c r="G57" s="90"/>
      <c r="H57" s="90"/>
      <c r="I57" s="90"/>
      <c r="J57" s="97" t="s">
        <v>97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J93</f>
        <v>0</v>
      </c>
      <c r="L59" s="32"/>
      <c r="AU59" s="17" t="s">
        <v>98</v>
      </c>
    </row>
    <row r="60" spans="2:12" s="8" customFormat="1" ht="24.95" customHeight="1">
      <c r="B60" s="99"/>
      <c r="D60" s="100" t="s">
        <v>99</v>
      </c>
      <c r="E60" s="101"/>
      <c r="F60" s="101"/>
      <c r="G60" s="101"/>
      <c r="H60" s="101"/>
      <c r="I60" s="101"/>
      <c r="J60" s="102">
        <f>J94</f>
        <v>0</v>
      </c>
      <c r="L60" s="99"/>
    </row>
    <row r="61" spans="2:12" s="9" customFormat="1" ht="19.9" customHeight="1">
      <c r="B61" s="103"/>
      <c r="D61" s="104" t="s">
        <v>100</v>
      </c>
      <c r="E61" s="105"/>
      <c r="F61" s="105"/>
      <c r="G61" s="105"/>
      <c r="H61" s="105"/>
      <c r="I61" s="105"/>
      <c r="J61" s="106">
        <f>J95</f>
        <v>0</v>
      </c>
      <c r="L61" s="103"/>
    </row>
    <row r="62" spans="2:12" s="9" customFormat="1" ht="19.9" customHeight="1">
      <c r="B62" s="103"/>
      <c r="D62" s="104" t="s">
        <v>101</v>
      </c>
      <c r="E62" s="105"/>
      <c r="F62" s="105"/>
      <c r="G62" s="105"/>
      <c r="H62" s="105"/>
      <c r="I62" s="105"/>
      <c r="J62" s="106">
        <f>J164</f>
        <v>0</v>
      </c>
      <c r="L62" s="103"/>
    </row>
    <row r="63" spans="2:12" s="9" customFormat="1" ht="19.9" customHeight="1">
      <c r="B63" s="103"/>
      <c r="D63" s="104" t="s">
        <v>102</v>
      </c>
      <c r="E63" s="105"/>
      <c r="F63" s="105"/>
      <c r="G63" s="105"/>
      <c r="H63" s="105"/>
      <c r="I63" s="105"/>
      <c r="J63" s="106">
        <f>J190</f>
        <v>0</v>
      </c>
      <c r="L63" s="103"/>
    </row>
    <row r="64" spans="2:12" s="9" customFormat="1" ht="19.9" customHeight="1">
      <c r="B64" s="103"/>
      <c r="D64" s="104" t="s">
        <v>103</v>
      </c>
      <c r="E64" s="105"/>
      <c r="F64" s="105"/>
      <c r="G64" s="105"/>
      <c r="H64" s="105"/>
      <c r="I64" s="105"/>
      <c r="J64" s="106">
        <f>J206</f>
        <v>0</v>
      </c>
      <c r="L64" s="103"/>
    </row>
    <row r="65" spans="2:12" s="9" customFormat="1" ht="19.9" customHeight="1">
      <c r="B65" s="103"/>
      <c r="D65" s="104" t="s">
        <v>104</v>
      </c>
      <c r="E65" s="105"/>
      <c r="F65" s="105"/>
      <c r="G65" s="105"/>
      <c r="H65" s="105"/>
      <c r="I65" s="105"/>
      <c r="J65" s="106">
        <f>J259</f>
        <v>0</v>
      </c>
      <c r="L65" s="103"/>
    </row>
    <row r="66" spans="2:12" s="9" customFormat="1" ht="19.9" customHeight="1">
      <c r="B66" s="103"/>
      <c r="D66" s="104" t="s">
        <v>105</v>
      </c>
      <c r="E66" s="105"/>
      <c r="F66" s="105"/>
      <c r="G66" s="105"/>
      <c r="H66" s="105"/>
      <c r="I66" s="105"/>
      <c r="J66" s="106">
        <f>J301</f>
        <v>0</v>
      </c>
      <c r="L66" s="103"/>
    </row>
    <row r="67" spans="2:12" s="9" customFormat="1" ht="19.9" customHeight="1">
      <c r="B67" s="103"/>
      <c r="D67" s="104" t="s">
        <v>106</v>
      </c>
      <c r="E67" s="105"/>
      <c r="F67" s="105"/>
      <c r="G67" s="105"/>
      <c r="H67" s="105"/>
      <c r="I67" s="105"/>
      <c r="J67" s="106">
        <f>J385</f>
        <v>0</v>
      </c>
      <c r="L67" s="103"/>
    </row>
    <row r="68" spans="2:12" s="9" customFormat="1" ht="19.9" customHeight="1">
      <c r="B68" s="103"/>
      <c r="D68" s="104" t="s">
        <v>107</v>
      </c>
      <c r="E68" s="105"/>
      <c r="F68" s="105"/>
      <c r="G68" s="105"/>
      <c r="H68" s="105"/>
      <c r="I68" s="105"/>
      <c r="J68" s="106">
        <f>J415</f>
        <v>0</v>
      </c>
      <c r="L68" s="103"/>
    </row>
    <row r="69" spans="2:12" s="8" customFormat="1" ht="24.95" customHeight="1">
      <c r="B69" s="99"/>
      <c r="D69" s="100" t="s">
        <v>108</v>
      </c>
      <c r="E69" s="101"/>
      <c r="F69" s="101"/>
      <c r="G69" s="101"/>
      <c r="H69" s="101"/>
      <c r="I69" s="101"/>
      <c r="J69" s="102">
        <f>J419</f>
        <v>0</v>
      </c>
      <c r="L69" s="99"/>
    </row>
    <row r="70" spans="2:12" s="9" customFormat="1" ht="19.9" customHeight="1">
      <c r="B70" s="103"/>
      <c r="D70" s="104" t="s">
        <v>109</v>
      </c>
      <c r="E70" s="105"/>
      <c r="F70" s="105"/>
      <c r="G70" s="105"/>
      <c r="H70" s="105"/>
      <c r="I70" s="105"/>
      <c r="J70" s="106">
        <f>J420</f>
        <v>0</v>
      </c>
      <c r="L70" s="103"/>
    </row>
    <row r="71" spans="2:12" s="9" customFormat="1" ht="19.9" customHeight="1">
      <c r="B71" s="103"/>
      <c r="D71" s="104" t="s">
        <v>110</v>
      </c>
      <c r="E71" s="105"/>
      <c r="F71" s="105"/>
      <c r="G71" s="105"/>
      <c r="H71" s="105"/>
      <c r="I71" s="105"/>
      <c r="J71" s="106">
        <f>J440</f>
        <v>0</v>
      </c>
      <c r="L71" s="103"/>
    </row>
    <row r="72" spans="2:12" s="9" customFormat="1" ht="19.9" customHeight="1">
      <c r="B72" s="103"/>
      <c r="D72" s="104" t="s">
        <v>111</v>
      </c>
      <c r="E72" s="105"/>
      <c r="F72" s="105"/>
      <c r="G72" s="105"/>
      <c r="H72" s="105"/>
      <c r="I72" s="105"/>
      <c r="J72" s="106">
        <f>J463</f>
        <v>0</v>
      </c>
      <c r="L72" s="103"/>
    </row>
    <row r="73" spans="2:12" s="8" customFormat="1" ht="24.95" customHeight="1">
      <c r="B73" s="99"/>
      <c r="D73" s="100" t="s">
        <v>112</v>
      </c>
      <c r="E73" s="101"/>
      <c r="F73" s="101"/>
      <c r="G73" s="101"/>
      <c r="H73" s="101"/>
      <c r="I73" s="101"/>
      <c r="J73" s="102">
        <f>J491</f>
        <v>0</v>
      </c>
      <c r="L73" s="99"/>
    </row>
    <row r="74" spans="2:12" s="1" customFormat="1" ht="21.75" customHeight="1">
      <c r="B74" s="32"/>
      <c r="L74" s="32"/>
    </row>
    <row r="75" spans="2:12" s="1" customFormat="1" ht="6.95" customHeight="1"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32"/>
    </row>
    <row r="79" spans="2:12" s="1" customFormat="1" ht="6.95" customHeight="1">
      <c r="B79" s="43"/>
      <c r="C79" s="44"/>
      <c r="D79" s="44"/>
      <c r="E79" s="44"/>
      <c r="F79" s="44"/>
      <c r="G79" s="44"/>
      <c r="H79" s="44"/>
      <c r="I79" s="44"/>
      <c r="J79" s="44"/>
      <c r="K79" s="44"/>
      <c r="L79" s="32"/>
    </row>
    <row r="80" spans="2:12" s="1" customFormat="1" ht="24.95" customHeight="1">
      <c r="B80" s="32"/>
      <c r="C80" s="21" t="s">
        <v>113</v>
      </c>
      <c r="L80" s="32"/>
    </row>
    <row r="81" spans="2:12" s="1" customFormat="1" ht="6.95" customHeight="1">
      <c r="B81" s="32"/>
      <c r="L81" s="32"/>
    </row>
    <row r="82" spans="2:12" s="1" customFormat="1" ht="12" customHeight="1">
      <c r="B82" s="32"/>
      <c r="C82" s="27" t="s">
        <v>16</v>
      </c>
      <c r="L82" s="32"/>
    </row>
    <row r="83" spans="2:12" s="1" customFormat="1" ht="16.5" customHeight="1">
      <c r="B83" s="32"/>
      <c r="E83" s="301" t="str">
        <f>E7</f>
        <v>OPRAVA VOZOVKY S OPĚRNOU ZDÍ</v>
      </c>
      <c r="F83" s="302"/>
      <c r="G83" s="302"/>
      <c r="H83" s="302"/>
      <c r="L83" s="32"/>
    </row>
    <row r="84" spans="2:12" s="1" customFormat="1" ht="12" customHeight="1">
      <c r="B84" s="32"/>
      <c r="C84" s="27" t="s">
        <v>93</v>
      </c>
      <c r="L84" s="32"/>
    </row>
    <row r="85" spans="2:12" s="1" customFormat="1" ht="16.5" customHeight="1">
      <c r="B85" s="32"/>
      <c r="E85" s="284" t="str">
        <f>E9</f>
        <v>2023-02-D.1.1 - LEŠANY - VOZOVKA</v>
      </c>
      <c r="F85" s="300"/>
      <c r="G85" s="300"/>
      <c r="H85" s="300"/>
      <c r="L85" s="32"/>
    </row>
    <row r="86" spans="2:12" s="1" customFormat="1" ht="6.95" customHeight="1">
      <c r="B86" s="32"/>
      <c r="L86" s="32"/>
    </row>
    <row r="87" spans="2:12" s="1" customFormat="1" ht="12" customHeight="1">
      <c r="B87" s="32"/>
      <c r="C87" s="27" t="s">
        <v>21</v>
      </c>
      <c r="F87" s="25" t="str">
        <f>F12</f>
        <v xml:space="preserve">Lešany </v>
      </c>
      <c r="I87" s="27" t="s">
        <v>23</v>
      </c>
      <c r="J87" s="49">
        <f>IF(J12="","",J12)</f>
        <v>44928</v>
      </c>
      <c r="L87" s="32"/>
    </row>
    <row r="88" spans="2:12" s="1" customFormat="1" ht="6.95" customHeight="1">
      <c r="B88" s="32"/>
      <c r="L88" s="32"/>
    </row>
    <row r="89" spans="2:12" s="1" customFormat="1" ht="15.2" customHeight="1">
      <c r="B89" s="32"/>
      <c r="C89" s="27" t="s">
        <v>24</v>
      </c>
      <c r="F89" s="25" t="str">
        <f>E15</f>
        <v>Středočeský kraj,Zborovská 11,Praha 5</v>
      </c>
      <c r="I89" s="27" t="s">
        <v>31</v>
      </c>
      <c r="J89" s="30" t="str">
        <f>E21</f>
        <v>DiK Janák s.r.o.</v>
      </c>
      <c r="L89" s="32"/>
    </row>
    <row r="90" spans="2:12" s="1" customFormat="1" ht="15.2" customHeight="1">
      <c r="B90" s="32"/>
      <c r="C90" s="27" t="s">
        <v>29</v>
      </c>
      <c r="F90" s="25" t="str">
        <f>IF(E18="","",E18)</f>
        <v>Vyplň údaj</v>
      </c>
      <c r="I90" s="27" t="s">
        <v>34</v>
      </c>
      <c r="J90" s="30" t="str">
        <f>E24</f>
        <v>ing. Stanislav Janák</v>
      </c>
      <c r="L90" s="32"/>
    </row>
    <row r="91" spans="2:12" s="1" customFormat="1" ht="10.35" customHeight="1">
      <c r="B91" s="32"/>
      <c r="L91" s="32"/>
    </row>
    <row r="92" spans="2:20" s="10" customFormat="1" ht="29.25" customHeight="1">
      <c r="B92" s="107"/>
      <c r="C92" s="108" t="s">
        <v>114</v>
      </c>
      <c r="D92" s="109" t="s">
        <v>57</v>
      </c>
      <c r="E92" s="109" t="s">
        <v>53</v>
      </c>
      <c r="F92" s="109" t="s">
        <v>54</v>
      </c>
      <c r="G92" s="109" t="s">
        <v>115</v>
      </c>
      <c r="H92" s="109" t="s">
        <v>116</v>
      </c>
      <c r="I92" s="109" t="s">
        <v>117</v>
      </c>
      <c r="J92" s="109" t="s">
        <v>97</v>
      </c>
      <c r="K92" s="110" t="s">
        <v>118</v>
      </c>
      <c r="L92" s="107"/>
      <c r="M92" s="56" t="s">
        <v>19</v>
      </c>
      <c r="N92" s="57" t="s">
        <v>42</v>
      </c>
      <c r="O92" s="57" t="s">
        <v>119</v>
      </c>
      <c r="P92" s="57" t="s">
        <v>120</v>
      </c>
      <c r="Q92" s="57" t="s">
        <v>121</v>
      </c>
      <c r="R92" s="57" t="s">
        <v>122</v>
      </c>
      <c r="S92" s="57" t="s">
        <v>123</v>
      </c>
      <c r="T92" s="58" t="s">
        <v>124</v>
      </c>
    </row>
    <row r="93" spans="2:63" s="1" customFormat="1" ht="22.9" customHeight="1">
      <c r="B93" s="32"/>
      <c r="C93" s="61" t="s">
        <v>125</v>
      </c>
      <c r="J93" s="111">
        <f>BK93</f>
        <v>0</v>
      </c>
      <c r="L93" s="32"/>
      <c r="M93" s="59"/>
      <c r="N93" s="50"/>
      <c r="O93" s="50"/>
      <c r="P93" s="112">
        <f>P94+P419+P491</f>
        <v>0</v>
      </c>
      <c r="Q93" s="50"/>
      <c r="R93" s="112">
        <f>R94+R419+R491</f>
        <v>330.8309340400001</v>
      </c>
      <c r="S93" s="50"/>
      <c r="T93" s="113">
        <f>T94+T419+T491</f>
        <v>158.3694</v>
      </c>
      <c r="AT93" s="17" t="s">
        <v>71</v>
      </c>
      <c r="AU93" s="17" t="s">
        <v>98</v>
      </c>
      <c r="BK93" s="114">
        <f>BK94+BK419+BK491</f>
        <v>0</v>
      </c>
    </row>
    <row r="94" spans="2:63" s="11" customFormat="1" ht="25.9" customHeight="1">
      <c r="B94" s="115"/>
      <c r="D94" s="116" t="s">
        <v>71</v>
      </c>
      <c r="E94" s="117" t="s">
        <v>126</v>
      </c>
      <c r="F94" s="117" t="s">
        <v>127</v>
      </c>
      <c r="I94" s="118"/>
      <c r="J94" s="119">
        <f>BK94</f>
        <v>0</v>
      </c>
      <c r="L94" s="115"/>
      <c r="M94" s="120"/>
      <c r="P94" s="121">
        <f>P95+P164+P190+P206+P259+P301+P385+P415</f>
        <v>0</v>
      </c>
      <c r="R94" s="121">
        <f>R95+R164+R190+R206+R259+R301+R385+R415</f>
        <v>330.6171858800001</v>
      </c>
      <c r="T94" s="122">
        <f>T95+T164+T190+T206+T259+T301+T385+T415</f>
        <v>158.3694</v>
      </c>
      <c r="AR94" s="116" t="s">
        <v>80</v>
      </c>
      <c r="AT94" s="123" t="s">
        <v>71</v>
      </c>
      <c r="AU94" s="123" t="s">
        <v>72</v>
      </c>
      <c r="AY94" s="116" t="s">
        <v>128</v>
      </c>
      <c r="BK94" s="124">
        <f>BK95+BK164+BK190+BK206+BK259+BK301+BK385+BK415</f>
        <v>0</v>
      </c>
    </row>
    <row r="95" spans="2:63" s="11" customFormat="1" ht="22.9" customHeight="1">
      <c r="B95" s="115"/>
      <c r="D95" s="116" t="s">
        <v>71</v>
      </c>
      <c r="E95" s="125" t="s">
        <v>80</v>
      </c>
      <c r="F95" s="125" t="s">
        <v>129</v>
      </c>
      <c r="I95" s="118"/>
      <c r="J95" s="126">
        <f>BK95</f>
        <v>0</v>
      </c>
      <c r="L95" s="115"/>
      <c r="M95" s="120"/>
      <c r="P95" s="121">
        <f>SUM(P96:P163)</f>
        <v>0</v>
      </c>
      <c r="R95" s="121">
        <f>SUM(R96:R163)</f>
        <v>27.679525</v>
      </c>
      <c r="T95" s="122">
        <f>SUM(T96:T163)</f>
        <v>115.57500000000002</v>
      </c>
      <c r="AR95" s="116" t="s">
        <v>80</v>
      </c>
      <c r="AT95" s="123" t="s">
        <v>71</v>
      </c>
      <c r="AU95" s="123" t="s">
        <v>80</v>
      </c>
      <c r="AY95" s="116" t="s">
        <v>128</v>
      </c>
      <c r="BK95" s="124">
        <f>SUM(BK96:BK163)</f>
        <v>0</v>
      </c>
    </row>
    <row r="96" spans="2:65" s="1" customFormat="1" ht="16.5" customHeight="1">
      <c r="B96" s="32"/>
      <c r="C96" s="127" t="s">
        <v>130</v>
      </c>
      <c r="D96" s="127" t="s">
        <v>131</v>
      </c>
      <c r="E96" s="128" t="s">
        <v>132</v>
      </c>
      <c r="F96" s="129" t="s">
        <v>133</v>
      </c>
      <c r="G96" s="130" t="s">
        <v>134</v>
      </c>
      <c r="H96" s="131">
        <v>172.5</v>
      </c>
      <c r="I96" s="132"/>
      <c r="J96" s="133">
        <f>ROUND(I96*H96,2)</f>
        <v>0</v>
      </c>
      <c r="K96" s="129" t="s">
        <v>135</v>
      </c>
      <c r="L96" s="32"/>
      <c r="M96" s="134" t="s">
        <v>19</v>
      </c>
      <c r="N96" s="135" t="s">
        <v>43</v>
      </c>
      <c r="P96" s="136">
        <f>O96*H96</f>
        <v>0</v>
      </c>
      <c r="Q96" s="136">
        <v>0</v>
      </c>
      <c r="R96" s="136">
        <f>Q96*H96</f>
        <v>0</v>
      </c>
      <c r="S96" s="136">
        <v>0.44</v>
      </c>
      <c r="T96" s="137">
        <f>S96*H96</f>
        <v>75.9</v>
      </c>
      <c r="AR96" s="138" t="s">
        <v>136</v>
      </c>
      <c r="AT96" s="138" t="s">
        <v>131</v>
      </c>
      <c r="AU96" s="138" t="s">
        <v>82</v>
      </c>
      <c r="AY96" s="17" t="s">
        <v>128</v>
      </c>
      <c r="BE96" s="139">
        <f>IF(N96="základní",J96,0)</f>
        <v>0</v>
      </c>
      <c r="BF96" s="139">
        <f>IF(N96="snížená",J96,0)</f>
        <v>0</v>
      </c>
      <c r="BG96" s="139">
        <f>IF(N96="zákl. přenesená",J96,0)</f>
        <v>0</v>
      </c>
      <c r="BH96" s="139">
        <f>IF(N96="sníž. přenesená",J96,0)</f>
        <v>0</v>
      </c>
      <c r="BI96" s="139">
        <f>IF(N96="nulová",J96,0)</f>
        <v>0</v>
      </c>
      <c r="BJ96" s="17" t="s">
        <v>80</v>
      </c>
      <c r="BK96" s="139">
        <f>ROUND(I96*H96,2)</f>
        <v>0</v>
      </c>
      <c r="BL96" s="17" t="s">
        <v>136</v>
      </c>
      <c r="BM96" s="138" t="s">
        <v>137</v>
      </c>
    </row>
    <row r="97" spans="2:47" s="1" customFormat="1" ht="19.5">
      <c r="B97" s="32"/>
      <c r="D97" s="140" t="s">
        <v>138</v>
      </c>
      <c r="F97" s="141" t="s">
        <v>139</v>
      </c>
      <c r="I97" s="142"/>
      <c r="L97" s="32"/>
      <c r="M97" s="143"/>
      <c r="T97" s="53"/>
      <c r="AT97" s="17" t="s">
        <v>138</v>
      </c>
      <c r="AU97" s="17" t="s">
        <v>82</v>
      </c>
    </row>
    <row r="98" spans="2:47" s="1" customFormat="1" ht="12">
      <c r="B98" s="32"/>
      <c r="D98" s="144" t="s">
        <v>140</v>
      </c>
      <c r="F98" s="145" t="s">
        <v>141</v>
      </c>
      <c r="I98" s="142"/>
      <c r="L98" s="32"/>
      <c r="M98" s="143"/>
      <c r="T98" s="53"/>
      <c r="AT98" s="17" t="s">
        <v>140</v>
      </c>
      <c r="AU98" s="17" t="s">
        <v>82</v>
      </c>
    </row>
    <row r="99" spans="2:51" s="12" customFormat="1" ht="12">
      <c r="B99" s="146"/>
      <c r="D99" s="140" t="s">
        <v>142</v>
      </c>
      <c r="E99" s="147" t="s">
        <v>19</v>
      </c>
      <c r="F99" s="148" t="s">
        <v>143</v>
      </c>
      <c r="H99" s="147" t="s">
        <v>19</v>
      </c>
      <c r="I99" s="149"/>
      <c r="L99" s="146"/>
      <c r="M99" s="150"/>
      <c r="T99" s="151"/>
      <c r="AT99" s="147" t="s">
        <v>142</v>
      </c>
      <c r="AU99" s="147" t="s">
        <v>82</v>
      </c>
      <c r="AV99" s="12" t="s">
        <v>80</v>
      </c>
      <c r="AW99" s="12" t="s">
        <v>33</v>
      </c>
      <c r="AX99" s="12" t="s">
        <v>72</v>
      </c>
      <c r="AY99" s="147" t="s">
        <v>128</v>
      </c>
    </row>
    <row r="100" spans="2:51" s="13" customFormat="1" ht="12">
      <c r="B100" s="152"/>
      <c r="D100" s="140" t="s">
        <v>142</v>
      </c>
      <c r="E100" s="153" t="s">
        <v>19</v>
      </c>
      <c r="F100" s="154" t="s">
        <v>144</v>
      </c>
      <c r="H100" s="155">
        <v>172.5</v>
      </c>
      <c r="I100" s="156"/>
      <c r="L100" s="152"/>
      <c r="M100" s="157"/>
      <c r="T100" s="158"/>
      <c r="AT100" s="153" t="s">
        <v>142</v>
      </c>
      <c r="AU100" s="153" t="s">
        <v>82</v>
      </c>
      <c r="AV100" s="13" t="s">
        <v>82</v>
      </c>
      <c r="AW100" s="13" t="s">
        <v>33</v>
      </c>
      <c r="AX100" s="13" t="s">
        <v>80</v>
      </c>
      <c r="AY100" s="153" t="s">
        <v>128</v>
      </c>
    </row>
    <row r="101" spans="2:65" s="1" customFormat="1" ht="21.75" customHeight="1">
      <c r="B101" s="32"/>
      <c r="C101" s="127" t="s">
        <v>145</v>
      </c>
      <c r="D101" s="127" t="s">
        <v>131</v>
      </c>
      <c r="E101" s="128" t="s">
        <v>146</v>
      </c>
      <c r="F101" s="129" t="s">
        <v>147</v>
      </c>
      <c r="G101" s="130" t="s">
        <v>134</v>
      </c>
      <c r="H101" s="131">
        <v>172.5</v>
      </c>
      <c r="I101" s="132"/>
      <c r="J101" s="133">
        <f>ROUND(I101*H101,2)</f>
        <v>0</v>
      </c>
      <c r="K101" s="129" t="s">
        <v>135</v>
      </c>
      <c r="L101" s="32"/>
      <c r="M101" s="134" t="s">
        <v>19</v>
      </c>
      <c r="N101" s="135" t="s">
        <v>43</v>
      </c>
      <c r="P101" s="136">
        <f>O101*H101</f>
        <v>0</v>
      </c>
      <c r="Q101" s="136">
        <v>9E-05</v>
      </c>
      <c r="R101" s="136">
        <f>Q101*H101</f>
        <v>0.015525</v>
      </c>
      <c r="S101" s="136">
        <v>0.23</v>
      </c>
      <c r="T101" s="137">
        <f>S101*H101</f>
        <v>39.675000000000004</v>
      </c>
      <c r="AR101" s="138" t="s">
        <v>136</v>
      </c>
      <c r="AT101" s="138" t="s">
        <v>131</v>
      </c>
      <c r="AU101" s="138" t="s">
        <v>82</v>
      </c>
      <c r="AY101" s="17" t="s">
        <v>128</v>
      </c>
      <c r="BE101" s="139">
        <f>IF(N101="základní",J101,0)</f>
        <v>0</v>
      </c>
      <c r="BF101" s="139">
        <f>IF(N101="snížená",J101,0)</f>
        <v>0</v>
      </c>
      <c r="BG101" s="139">
        <f>IF(N101="zákl. přenesená",J101,0)</f>
        <v>0</v>
      </c>
      <c r="BH101" s="139">
        <f>IF(N101="sníž. přenesená",J101,0)</f>
        <v>0</v>
      </c>
      <c r="BI101" s="139">
        <f>IF(N101="nulová",J101,0)</f>
        <v>0</v>
      </c>
      <c r="BJ101" s="17" t="s">
        <v>80</v>
      </c>
      <c r="BK101" s="139">
        <f>ROUND(I101*H101,2)</f>
        <v>0</v>
      </c>
      <c r="BL101" s="17" t="s">
        <v>136</v>
      </c>
      <c r="BM101" s="138" t="s">
        <v>148</v>
      </c>
    </row>
    <row r="102" spans="2:47" s="1" customFormat="1" ht="19.5">
      <c r="B102" s="32"/>
      <c r="D102" s="140" t="s">
        <v>138</v>
      </c>
      <c r="F102" s="141" t="s">
        <v>149</v>
      </c>
      <c r="I102" s="142"/>
      <c r="L102" s="32"/>
      <c r="M102" s="143"/>
      <c r="T102" s="53"/>
      <c r="AT102" s="17" t="s">
        <v>138</v>
      </c>
      <c r="AU102" s="17" t="s">
        <v>82</v>
      </c>
    </row>
    <row r="103" spans="2:47" s="1" customFormat="1" ht="12">
      <c r="B103" s="32"/>
      <c r="D103" s="144" t="s">
        <v>140</v>
      </c>
      <c r="F103" s="145" t="s">
        <v>150</v>
      </c>
      <c r="I103" s="142"/>
      <c r="L103" s="32"/>
      <c r="M103" s="143"/>
      <c r="T103" s="53"/>
      <c r="AT103" s="17" t="s">
        <v>140</v>
      </c>
      <c r="AU103" s="17" t="s">
        <v>82</v>
      </c>
    </row>
    <row r="104" spans="2:51" s="12" customFormat="1" ht="12">
      <c r="B104" s="146"/>
      <c r="D104" s="140" t="s">
        <v>142</v>
      </c>
      <c r="E104" s="147" t="s">
        <v>19</v>
      </c>
      <c r="F104" s="148" t="s">
        <v>151</v>
      </c>
      <c r="H104" s="147" t="s">
        <v>19</v>
      </c>
      <c r="I104" s="149"/>
      <c r="L104" s="146"/>
      <c r="M104" s="150"/>
      <c r="T104" s="151"/>
      <c r="AT104" s="147" t="s">
        <v>142</v>
      </c>
      <c r="AU104" s="147" t="s">
        <v>82</v>
      </c>
      <c r="AV104" s="12" t="s">
        <v>80</v>
      </c>
      <c r="AW104" s="12" t="s">
        <v>33</v>
      </c>
      <c r="AX104" s="12" t="s">
        <v>72</v>
      </c>
      <c r="AY104" s="147" t="s">
        <v>128</v>
      </c>
    </row>
    <row r="105" spans="2:51" s="13" customFormat="1" ht="12">
      <c r="B105" s="152"/>
      <c r="D105" s="140" t="s">
        <v>142</v>
      </c>
      <c r="E105" s="153" t="s">
        <v>19</v>
      </c>
      <c r="F105" s="154" t="s">
        <v>144</v>
      </c>
      <c r="H105" s="155">
        <v>172.5</v>
      </c>
      <c r="I105" s="156"/>
      <c r="L105" s="152"/>
      <c r="M105" s="157"/>
      <c r="T105" s="158"/>
      <c r="AT105" s="153" t="s">
        <v>142</v>
      </c>
      <c r="AU105" s="153" t="s">
        <v>82</v>
      </c>
      <c r="AV105" s="13" t="s">
        <v>82</v>
      </c>
      <c r="AW105" s="13" t="s">
        <v>33</v>
      </c>
      <c r="AX105" s="13" t="s">
        <v>80</v>
      </c>
      <c r="AY105" s="153" t="s">
        <v>128</v>
      </c>
    </row>
    <row r="106" spans="2:65" s="1" customFormat="1" ht="21.75" customHeight="1">
      <c r="B106" s="32"/>
      <c r="C106" s="127" t="s">
        <v>152</v>
      </c>
      <c r="D106" s="127" t="s">
        <v>131</v>
      </c>
      <c r="E106" s="128" t="s">
        <v>153</v>
      </c>
      <c r="F106" s="129" t="s">
        <v>154</v>
      </c>
      <c r="G106" s="130" t="s">
        <v>155</v>
      </c>
      <c r="H106" s="131">
        <v>6.4</v>
      </c>
      <c r="I106" s="132"/>
      <c r="J106" s="133">
        <f>ROUND(I106*H106,2)</f>
        <v>0</v>
      </c>
      <c r="K106" s="129" t="s">
        <v>135</v>
      </c>
      <c r="L106" s="32"/>
      <c r="M106" s="134" t="s">
        <v>19</v>
      </c>
      <c r="N106" s="135" t="s">
        <v>43</v>
      </c>
      <c r="P106" s="136">
        <f>O106*H106</f>
        <v>0</v>
      </c>
      <c r="Q106" s="136">
        <v>0</v>
      </c>
      <c r="R106" s="136">
        <f>Q106*H106</f>
        <v>0</v>
      </c>
      <c r="S106" s="136">
        <v>0</v>
      </c>
      <c r="T106" s="137">
        <f>S106*H106</f>
        <v>0</v>
      </c>
      <c r="AR106" s="138" t="s">
        <v>136</v>
      </c>
      <c r="AT106" s="138" t="s">
        <v>131</v>
      </c>
      <c r="AU106" s="138" t="s">
        <v>82</v>
      </c>
      <c r="AY106" s="17" t="s">
        <v>128</v>
      </c>
      <c r="BE106" s="139">
        <f>IF(N106="základní",J106,0)</f>
        <v>0</v>
      </c>
      <c r="BF106" s="139">
        <f>IF(N106="snížená",J106,0)</f>
        <v>0</v>
      </c>
      <c r="BG106" s="139">
        <f>IF(N106="zákl. přenesená",J106,0)</f>
        <v>0</v>
      </c>
      <c r="BH106" s="139">
        <f>IF(N106="sníž. přenesená",J106,0)</f>
        <v>0</v>
      </c>
      <c r="BI106" s="139">
        <f>IF(N106="nulová",J106,0)</f>
        <v>0</v>
      </c>
      <c r="BJ106" s="17" t="s">
        <v>80</v>
      </c>
      <c r="BK106" s="139">
        <f>ROUND(I106*H106,2)</f>
        <v>0</v>
      </c>
      <c r="BL106" s="17" t="s">
        <v>136</v>
      </c>
      <c r="BM106" s="138" t="s">
        <v>156</v>
      </c>
    </row>
    <row r="107" spans="2:47" s="1" customFormat="1" ht="12">
      <c r="B107" s="32"/>
      <c r="D107" s="140" t="s">
        <v>138</v>
      </c>
      <c r="F107" s="141" t="s">
        <v>157</v>
      </c>
      <c r="I107" s="142"/>
      <c r="L107" s="32"/>
      <c r="M107" s="143"/>
      <c r="T107" s="53"/>
      <c r="AT107" s="17" t="s">
        <v>138</v>
      </c>
      <c r="AU107" s="17" t="s">
        <v>82</v>
      </c>
    </row>
    <row r="108" spans="2:47" s="1" customFormat="1" ht="12">
      <c r="B108" s="32"/>
      <c r="D108" s="144" t="s">
        <v>140</v>
      </c>
      <c r="F108" s="145" t="s">
        <v>158</v>
      </c>
      <c r="I108" s="142"/>
      <c r="L108" s="32"/>
      <c r="M108" s="143"/>
      <c r="T108" s="53"/>
      <c r="AT108" s="17" t="s">
        <v>140</v>
      </c>
      <c r="AU108" s="17" t="s">
        <v>82</v>
      </c>
    </row>
    <row r="109" spans="2:51" s="12" customFormat="1" ht="12">
      <c r="B109" s="146"/>
      <c r="D109" s="140" t="s">
        <v>142</v>
      </c>
      <c r="E109" s="147" t="s">
        <v>19</v>
      </c>
      <c r="F109" s="148" t="s">
        <v>159</v>
      </c>
      <c r="H109" s="147" t="s">
        <v>19</v>
      </c>
      <c r="I109" s="149"/>
      <c r="L109" s="146"/>
      <c r="M109" s="150"/>
      <c r="T109" s="151"/>
      <c r="AT109" s="147" t="s">
        <v>142</v>
      </c>
      <c r="AU109" s="147" t="s">
        <v>82</v>
      </c>
      <c r="AV109" s="12" t="s">
        <v>80</v>
      </c>
      <c r="AW109" s="12" t="s">
        <v>33</v>
      </c>
      <c r="AX109" s="12" t="s">
        <v>72</v>
      </c>
      <c r="AY109" s="147" t="s">
        <v>128</v>
      </c>
    </row>
    <row r="110" spans="2:51" s="13" customFormat="1" ht="12">
      <c r="B110" s="152"/>
      <c r="D110" s="140" t="s">
        <v>142</v>
      </c>
      <c r="E110" s="153" t="s">
        <v>19</v>
      </c>
      <c r="F110" s="154" t="s">
        <v>160</v>
      </c>
      <c r="H110" s="155">
        <v>6.4</v>
      </c>
      <c r="I110" s="156"/>
      <c r="L110" s="152"/>
      <c r="M110" s="157"/>
      <c r="T110" s="158"/>
      <c r="AT110" s="153" t="s">
        <v>142</v>
      </c>
      <c r="AU110" s="153" t="s">
        <v>82</v>
      </c>
      <c r="AV110" s="13" t="s">
        <v>82</v>
      </c>
      <c r="AW110" s="13" t="s">
        <v>33</v>
      </c>
      <c r="AX110" s="13" t="s">
        <v>80</v>
      </c>
      <c r="AY110" s="153" t="s">
        <v>128</v>
      </c>
    </row>
    <row r="111" spans="2:65" s="1" customFormat="1" ht="24.2" customHeight="1">
      <c r="B111" s="32"/>
      <c r="C111" s="127" t="s">
        <v>8</v>
      </c>
      <c r="D111" s="127" t="s">
        <v>131</v>
      </c>
      <c r="E111" s="128" t="s">
        <v>161</v>
      </c>
      <c r="F111" s="129" t="s">
        <v>162</v>
      </c>
      <c r="G111" s="130" t="s">
        <v>155</v>
      </c>
      <c r="H111" s="131">
        <v>189.5</v>
      </c>
      <c r="I111" s="132"/>
      <c r="J111" s="133">
        <f>ROUND(I111*H111,2)</f>
        <v>0</v>
      </c>
      <c r="K111" s="129" t="s">
        <v>135</v>
      </c>
      <c r="L111" s="32"/>
      <c r="M111" s="134" t="s">
        <v>19</v>
      </c>
      <c r="N111" s="135" t="s">
        <v>43</v>
      </c>
      <c r="P111" s="136">
        <f>O111*H111</f>
        <v>0</v>
      </c>
      <c r="Q111" s="136">
        <v>0</v>
      </c>
      <c r="R111" s="136">
        <f>Q111*H111</f>
        <v>0</v>
      </c>
      <c r="S111" s="136">
        <v>0</v>
      </c>
      <c r="T111" s="137">
        <f>S111*H111</f>
        <v>0</v>
      </c>
      <c r="AR111" s="138" t="s">
        <v>136</v>
      </c>
      <c r="AT111" s="138" t="s">
        <v>131</v>
      </c>
      <c r="AU111" s="138" t="s">
        <v>82</v>
      </c>
      <c r="AY111" s="17" t="s">
        <v>128</v>
      </c>
      <c r="BE111" s="139">
        <f>IF(N111="základní",J111,0)</f>
        <v>0</v>
      </c>
      <c r="BF111" s="139">
        <f>IF(N111="snížená",J111,0)</f>
        <v>0</v>
      </c>
      <c r="BG111" s="139">
        <f>IF(N111="zákl. přenesená",J111,0)</f>
        <v>0</v>
      </c>
      <c r="BH111" s="139">
        <f>IF(N111="sníž. přenesená",J111,0)</f>
        <v>0</v>
      </c>
      <c r="BI111" s="139">
        <f>IF(N111="nulová",J111,0)</f>
        <v>0</v>
      </c>
      <c r="BJ111" s="17" t="s">
        <v>80</v>
      </c>
      <c r="BK111" s="139">
        <f>ROUND(I111*H111,2)</f>
        <v>0</v>
      </c>
      <c r="BL111" s="17" t="s">
        <v>136</v>
      </c>
      <c r="BM111" s="138" t="s">
        <v>163</v>
      </c>
    </row>
    <row r="112" spans="2:47" s="1" customFormat="1" ht="12">
      <c r="B112" s="32"/>
      <c r="D112" s="140" t="s">
        <v>138</v>
      </c>
      <c r="F112" s="141" t="s">
        <v>164</v>
      </c>
      <c r="I112" s="142"/>
      <c r="L112" s="32"/>
      <c r="M112" s="143"/>
      <c r="T112" s="53"/>
      <c r="AT112" s="17" t="s">
        <v>138</v>
      </c>
      <c r="AU112" s="17" t="s">
        <v>82</v>
      </c>
    </row>
    <row r="113" spans="2:47" s="1" customFormat="1" ht="12">
      <c r="B113" s="32"/>
      <c r="D113" s="144" t="s">
        <v>140</v>
      </c>
      <c r="F113" s="145" t="s">
        <v>165</v>
      </c>
      <c r="I113" s="142"/>
      <c r="L113" s="32"/>
      <c r="M113" s="143"/>
      <c r="T113" s="53"/>
      <c r="AT113" s="17" t="s">
        <v>140</v>
      </c>
      <c r="AU113" s="17" t="s">
        <v>82</v>
      </c>
    </row>
    <row r="114" spans="2:51" s="12" customFormat="1" ht="12">
      <c r="B114" s="146"/>
      <c r="D114" s="140" t="s">
        <v>142</v>
      </c>
      <c r="E114" s="147" t="s">
        <v>19</v>
      </c>
      <c r="F114" s="148" t="s">
        <v>166</v>
      </c>
      <c r="H114" s="147" t="s">
        <v>19</v>
      </c>
      <c r="I114" s="149"/>
      <c r="L114" s="146"/>
      <c r="M114" s="150"/>
      <c r="T114" s="151"/>
      <c r="AT114" s="147" t="s">
        <v>142</v>
      </c>
      <c r="AU114" s="147" t="s">
        <v>82</v>
      </c>
      <c r="AV114" s="12" t="s">
        <v>80</v>
      </c>
      <c r="AW114" s="12" t="s">
        <v>33</v>
      </c>
      <c r="AX114" s="12" t="s">
        <v>72</v>
      </c>
      <c r="AY114" s="147" t="s">
        <v>128</v>
      </c>
    </row>
    <row r="115" spans="2:51" s="13" customFormat="1" ht="12">
      <c r="B115" s="152"/>
      <c r="D115" s="140" t="s">
        <v>142</v>
      </c>
      <c r="E115" s="153" t="s">
        <v>19</v>
      </c>
      <c r="F115" s="154" t="s">
        <v>167</v>
      </c>
      <c r="H115" s="155">
        <v>189.5</v>
      </c>
      <c r="I115" s="156"/>
      <c r="L115" s="152"/>
      <c r="M115" s="157"/>
      <c r="T115" s="158"/>
      <c r="AT115" s="153" t="s">
        <v>142</v>
      </c>
      <c r="AU115" s="153" t="s">
        <v>82</v>
      </c>
      <c r="AV115" s="13" t="s">
        <v>82</v>
      </c>
      <c r="AW115" s="13" t="s">
        <v>33</v>
      </c>
      <c r="AX115" s="13" t="s">
        <v>80</v>
      </c>
      <c r="AY115" s="153" t="s">
        <v>128</v>
      </c>
    </row>
    <row r="116" spans="2:65" s="1" customFormat="1" ht="16.5" customHeight="1">
      <c r="B116" s="32"/>
      <c r="C116" s="127" t="s">
        <v>168</v>
      </c>
      <c r="D116" s="127" t="s">
        <v>131</v>
      </c>
      <c r="E116" s="128" t="s">
        <v>169</v>
      </c>
      <c r="F116" s="129" t="s">
        <v>170</v>
      </c>
      <c r="G116" s="130" t="s">
        <v>155</v>
      </c>
      <c r="H116" s="131">
        <v>29.952</v>
      </c>
      <c r="I116" s="132"/>
      <c r="J116" s="133">
        <f>ROUND(I116*H116,2)</f>
        <v>0</v>
      </c>
      <c r="K116" s="129" t="s">
        <v>135</v>
      </c>
      <c r="L116" s="32"/>
      <c r="M116" s="134" t="s">
        <v>19</v>
      </c>
      <c r="N116" s="135" t="s">
        <v>43</v>
      </c>
      <c r="P116" s="136">
        <f>O116*H116</f>
        <v>0</v>
      </c>
      <c r="Q116" s="136">
        <v>0</v>
      </c>
      <c r="R116" s="136">
        <f>Q116*H116</f>
        <v>0</v>
      </c>
      <c r="S116" s="136">
        <v>0</v>
      </c>
      <c r="T116" s="137">
        <f>S116*H116</f>
        <v>0</v>
      </c>
      <c r="AR116" s="138" t="s">
        <v>136</v>
      </c>
      <c r="AT116" s="138" t="s">
        <v>131</v>
      </c>
      <c r="AU116" s="138" t="s">
        <v>82</v>
      </c>
      <c r="AY116" s="17" t="s">
        <v>128</v>
      </c>
      <c r="BE116" s="139">
        <f>IF(N116="základní",J116,0)</f>
        <v>0</v>
      </c>
      <c r="BF116" s="139">
        <f>IF(N116="snížená",J116,0)</f>
        <v>0</v>
      </c>
      <c r="BG116" s="139">
        <f>IF(N116="zákl. přenesená",J116,0)</f>
        <v>0</v>
      </c>
      <c r="BH116" s="139">
        <f>IF(N116="sníž. přenesená",J116,0)</f>
        <v>0</v>
      </c>
      <c r="BI116" s="139">
        <f>IF(N116="nulová",J116,0)</f>
        <v>0</v>
      </c>
      <c r="BJ116" s="17" t="s">
        <v>80</v>
      </c>
      <c r="BK116" s="139">
        <f>ROUND(I116*H116,2)</f>
        <v>0</v>
      </c>
      <c r="BL116" s="17" t="s">
        <v>136</v>
      </c>
      <c r="BM116" s="138" t="s">
        <v>171</v>
      </c>
    </row>
    <row r="117" spans="2:47" s="1" customFormat="1" ht="19.5">
      <c r="B117" s="32"/>
      <c r="D117" s="140" t="s">
        <v>138</v>
      </c>
      <c r="F117" s="141" t="s">
        <v>172</v>
      </c>
      <c r="I117" s="142"/>
      <c r="L117" s="32"/>
      <c r="M117" s="143"/>
      <c r="T117" s="53"/>
      <c r="AT117" s="17" t="s">
        <v>138</v>
      </c>
      <c r="AU117" s="17" t="s">
        <v>82</v>
      </c>
    </row>
    <row r="118" spans="2:47" s="1" customFormat="1" ht="12">
      <c r="B118" s="32"/>
      <c r="D118" s="144" t="s">
        <v>140</v>
      </c>
      <c r="F118" s="145" t="s">
        <v>173</v>
      </c>
      <c r="I118" s="142"/>
      <c r="L118" s="32"/>
      <c r="M118" s="143"/>
      <c r="T118" s="53"/>
      <c r="AT118" s="17" t="s">
        <v>140</v>
      </c>
      <c r="AU118" s="17" t="s">
        <v>82</v>
      </c>
    </row>
    <row r="119" spans="2:51" s="12" customFormat="1" ht="12">
      <c r="B119" s="146"/>
      <c r="D119" s="140" t="s">
        <v>142</v>
      </c>
      <c r="E119" s="147" t="s">
        <v>19</v>
      </c>
      <c r="F119" s="148" t="s">
        <v>174</v>
      </c>
      <c r="H119" s="147" t="s">
        <v>19</v>
      </c>
      <c r="I119" s="149"/>
      <c r="L119" s="146"/>
      <c r="M119" s="150"/>
      <c r="T119" s="151"/>
      <c r="AT119" s="147" t="s">
        <v>142</v>
      </c>
      <c r="AU119" s="147" t="s">
        <v>82</v>
      </c>
      <c r="AV119" s="12" t="s">
        <v>80</v>
      </c>
      <c r="AW119" s="12" t="s">
        <v>33</v>
      </c>
      <c r="AX119" s="12" t="s">
        <v>72</v>
      </c>
      <c r="AY119" s="147" t="s">
        <v>128</v>
      </c>
    </row>
    <row r="120" spans="2:51" s="13" customFormat="1" ht="12">
      <c r="B120" s="152"/>
      <c r="D120" s="140" t="s">
        <v>142</v>
      </c>
      <c r="E120" s="153" t="s">
        <v>19</v>
      </c>
      <c r="F120" s="154" t="s">
        <v>175</v>
      </c>
      <c r="H120" s="155">
        <v>29.952</v>
      </c>
      <c r="I120" s="156"/>
      <c r="L120" s="152"/>
      <c r="M120" s="157"/>
      <c r="T120" s="158"/>
      <c r="AT120" s="153" t="s">
        <v>142</v>
      </c>
      <c r="AU120" s="153" t="s">
        <v>82</v>
      </c>
      <c r="AV120" s="13" t="s">
        <v>82</v>
      </c>
      <c r="AW120" s="13" t="s">
        <v>33</v>
      </c>
      <c r="AX120" s="13" t="s">
        <v>80</v>
      </c>
      <c r="AY120" s="153" t="s">
        <v>128</v>
      </c>
    </row>
    <row r="121" spans="2:65" s="1" customFormat="1" ht="21.75" customHeight="1">
      <c r="B121" s="32"/>
      <c r="C121" s="127" t="s">
        <v>176</v>
      </c>
      <c r="D121" s="127" t="s">
        <v>131</v>
      </c>
      <c r="E121" s="128" t="s">
        <v>177</v>
      </c>
      <c r="F121" s="129" t="s">
        <v>178</v>
      </c>
      <c r="G121" s="130" t="s">
        <v>155</v>
      </c>
      <c r="H121" s="131">
        <v>42.56</v>
      </c>
      <c r="I121" s="132"/>
      <c r="J121" s="133">
        <f>ROUND(I121*H121,2)</f>
        <v>0</v>
      </c>
      <c r="K121" s="129" t="s">
        <v>135</v>
      </c>
      <c r="L121" s="32"/>
      <c r="M121" s="134" t="s">
        <v>19</v>
      </c>
      <c r="N121" s="135" t="s">
        <v>43</v>
      </c>
      <c r="P121" s="136">
        <f>O121*H121</f>
        <v>0</v>
      </c>
      <c r="Q121" s="136">
        <v>0</v>
      </c>
      <c r="R121" s="136">
        <f>Q121*H121</f>
        <v>0</v>
      </c>
      <c r="S121" s="136">
        <v>0</v>
      </c>
      <c r="T121" s="137">
        <f>S121*H121</f>
        <v>0</v>
      </c>
      <c r="AR121" s="138" t="s">
        <v>136</v>
      </c>
      <c r="AT121" s="138" t="s">
        <v>131</v>
      </c>
      <c r="AU121" s="138" t="s">
        <v>82</v>
      </c>
      <c r="AY121" s="17" t="s">
        <v>128</v>
      </c>
      <c r="BE121" s="139">
        <f>IF(N121="základní",J121,0)</f>
        <v>0</v>
      </c>
      <c r="BF121" s="139">
        <f>IF(N121="snížená",J121,0)</f>
        <v>0</v>
      </c>
      <c r="BG121" s="139">
        <f>IF(N121="zákl. přenesená",J121,0)</f>
        <v>0</v>
      </c>
      <c r="BH121" s="139">
        <f>IF(N121="sníž. přenesená",J121,0)</f>
        <v>0</v>
      </c>
      <c r="BI121" s="139">
        <f>IF(N121="nulová",J121,0)</f>
        <v>0</v>
      </c>
      <c r="BJ121" s="17" t="s">
        <v>80</v>
      </c>
      <c r="BK121" s="139">
        <f>ROUND(I121*H121,2)</f>
        <v>0</v>
      </c>
      <c r="BL121" s="17" t="s">
        <v>136</v>
      </c>
      <c r="BM121" s="138" t="s">
        <v>179</v>
      </c>
    </row>
    <row r="122" spans="2:47" s="1" customFormat="1" ht="19.5">
      <c r="B122" s="32"/>
      <c r="D122" s="140" t="s">
        <v>138</v>
      </c>
      <c r="F122" s="141" t="s">
        <v>180</v>
      </c>
      <c r="I122" s="142"/>
      <c r="L122" s="32"/>
      <c r="M122" s="143"/>
      <c r="T122" s="53"/>
      <c r="AT122" s="17" t="s">
        <v>138</v>
      </c>
      <c r="AU122" s="17" t="s">
        <v>82</v>
      </c>
    </row>
    <row r="123" spans="2:47" s="1" customFormat="1" ht="12">
      <c r="B123" s="32"/>
      <c r="D123" s="144" t="s">
        <v>140</v>
      </c>
      <c r="F123" s="145" t="s">
        <v>181</v>
      </c>
      <c r="I123" s="142"/>
      <c r="L123" s="32"/>
      <c r="M123" s="143"/>
      <c r="T123" s="53"/>
      <c r="AT123" s="17" t="s">
        <v>140</v>
      </c>
      <c r="AU123" s="17" t="s">
        <v>82</v>
      </c>
    </row>
    <row r="124" spans="2:51" s="12" customFormat="1" ht="12">
      <c r="B124" s="146"/>
      <c r="D124" s="140" t="s">
        <v>142</v>
      </c>
      <c r="E124" s="147" t="s">
        <v>19</v>
      </c>
      <c r="F124" s="148" t="s">
        <v>182</v>
      </c>
      <c r="H124" s="147" t="s">
        <v>19</v>
      </c>
      <c r="I124" s="149"/>
      <c r="L124" s="146"/>
      <c r="M124" s="150"/>
      <c r="T124" s="151"/>
      <c r="AT124" s="147" t="s">
        <v>142</v>
      </c>
      <c r="AU124" s="147" t="s">
        <v>82</v>
      </c>
      <c r="AV124" s="12" t="s">
        <v>80</v>
      </c>
      <c r="AW124" s="12" t="s">
        <v>33</v>
      </c>
      <c r="AX124" s="12" t="s">
        <v>72</v>
      </c>
      <c r="AY124" s="147" t="s">
        <v>128</v>
      </c>
    </row>
    <row r="125" spans="2:51" s="13" customFormat="1" ht="12">
      <c r="B125" s="152"/>
      <c r="D125" s="140" t="s">
        <v>142</v>
      </c>
      <c r="E125" s="153" t="s">
        <v>19</v>
      </c>
      <c r="F125" s="154" t="s">
        <v>183</v>
      </c>
      <c r="H125" s="155">
        <v>42.56</v>
      </c>
      <c r="I125" s="156"/>
      <c r="L125" s="152"/>
      <c r="M125" s="157"/>
      <c r="T125" s="158"/>
      <c r="AT125" s="153" t="s">
        <v>142</v>
      </c>
      <c r="AU125" s="153" t="s">
        <v>82</v>
      </c>
      <c r="AV125" s="13" t="s">
        <v>82</v>
      </c>
      <c r="AW125" s="13" t="s">
        <v>33</v>
      </c>
      <c r="AX125" s="13" t="s">
        <v>80</v>
      </c>
      <c r="AY125" s="153" t="s">
        <v>128</v>
      </c>
    </row>
    <row r="126" spans="2:65" s="1" customFormat="1" ht="21.75" customHeight="1">
      <c r="B126" s="32"/>
      <c r="C126" s="127" t="s">
        <v>184</v>
      </c>
      <c r="D126" s="127" t="s">
        <v>131</v>
      </c>
      <c r="E126" s="128" t="s">
        <v>185</v>
      </c>
      <c r="F126" s="129" t="s">
        <v>186</v>
      </c>
      <c r="G126" s="130" t="s">
        <v>155</v>
      </c>
      <c r="H126" s="131">
        <v>268.412</v>
      </c>
      <c r="I126" s="132"/>
      <c r="J126" s="133">
        <f>ROUND(I126*H126,2)</f>
        <v>0</v>
      </c>
      <c r="K126" s="129" t="s">
        <v>135</v>
      </c>
      <c r="L126" s="32"/>
      <c r="M126" s="134" t="s">
        <v>19</v>
      </c>
      <c r="N126" s="135" t="s">
        <v>43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136</v>
      </c>
      <c r="AT126" s="138" t="s">
        <v>131</v>
      </c>
      <c r="AU126" s="138" t="s">
        <v>82</v>
      </c>
      <c r="AY126" s="17" t="s">
        <v>128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80</v>
      </c>
      <c r="BK126" s="139">
        <f>ROUND(I126*H126,2)</f>
        <v>0</v>
      </c>
      <c r="BL126" s="17" t="s">
        <v>136</v>
      </c>
      <c r="BM126" s="138" t="s">
        <v>187</v>
      </c>
    </row>
    <row r="127" spans="2:47" s="1" customFormat="1" ht="19.5">
      <c r="B127" s="32"/>
      <c r="D127" s="140" t="s">
        <v>138</v>
      </c>
      <c r="F127" s="141" t="s">
        <v>188</v>
      </c>
      <c r="I127" s="142"/>
      <c r="L127" s="32"/>
      <c r="M127" s="143"/>
      <c r="T127" s="53"/>
      <c r="AT127" s="17" t="s">
        <v>138</v>
      </c>
      <c r="AU127" s="17" t="s">
        <v>82</v>
      </c>
    </row>
    <row r="128" spans="2:47" s="1" customFormat="1" ht="12">
      <c r="B128" s="32"/>
      <c r="D128" s="144" t="s">
        <v>140</v>
      </c>
      <c r="F128" s="145" t="s">
        <v>189</v>
      </c>
      <c r="I128" s="142"/>
      <c r="L128" s="32"/>
      <c r="M128" s="143"/>
      <c r="T128" s="53"/>
      <c r="AT128" s="17" t="s">
        <v>140</v>
      </c>
      <c r="AU128" s="17" t="s">
        <v>82</v>
      </c>
    </row>
    <row r="129" spans="2:51" s="12" customFormat="1" ht="12">
      <c r="B129" s="146"/>
      <c r="D129" s="140" t="s">
        <v>142</v>
      </c>
      <c r="E129" s="147" t="s">
        <v>19</v>
      </c>
      <c r="F129" s="148" t="s">
        <v>190</v>
      </c>
      <c r="H129" s="147" t="s">
        <v>19</v>
      </c>
      <c r="I129" s="149"/>
      <c r="L129" s="146"/>
      <c r="M129" s="150"/>
      <c r="T129" s="151"/>
      <c r="AT129" s="147" t="s">
        <v>142</v>
      </c>
      <c r="AU129" s="147" t="s">
        <v>82</v>
      </c>
      <c r="AV129" s="12" t="s">
        <v>80</v>
      </c>
      <c r="AW129" s="12" t="s">
        <v>33</v>
      </c>
      <c r="AX129" s="12" t="s">
        <v>72</v>
      </c>
      <c r="AY129" s="147" t="s">
        <v>128</v>
      </c>
    </row>
    <row r="130" spans="2:51" s="13" customFormat="1" ht="12">
      <c r="B130" s="152"/>
      <c r="D130" s="140" t="s">
        <v>142</v>
      </c>
      <c r="E130" s="153" t="s">
        <v>19</v>
      </c>
      <c r="F130" s="154" t="s">
        <v>191</v>
      </c>
      <c r="H130" s="155">
        <v>268.412</v>
      </c>
      <c r="I130" s="156"/>
      <c r="L130" s="152"/>
      <c r="M130" s="157"/>
      <c r="T130" s="158"/>
      <c r="AT130" s="153" t="s">
        <v>142</v>
      </c>
      <c r="AU130" s="153" t="s">
        <v>82</v>
      </c>
      <c r="AV130" s="13" t="s">
        <v>82</v>
      </c>
      <c r="AW130" s="13" t="s">
        <v>33</v>
      </c>
      <c r="AX130" s="13" t="s">
        <v>80</v>
      </c>
      <c r="AY130" s="153" t="s">
        <v>128</v>
      </c>
    </row>
    <row r="131" spans="2:65" s="1" customFormat="1" ht="24.2" customHeight="1">
      <c r="B131" s="32"/>
      <c r="C131" s="127" t="s">
        <v>192</v>
      </c>
      <c r="D131" s="127" t="s">
        <v>131</v>
      </c>
      <c r="E131" s="128" t="s">
        <v>193</v>
      </c>
      <c r="F131" s="129" t="s">
        <v>194</v>
      </c>
      <c r="G131" s="130" t="s">
        <v>155</v>
      </c>
      <c r="H131" s="131">
        <v>1342.06</v>
      </c>
      <c r="I131" s="132"/>
      <c r="J131" s="133">
        <f>ROUND(I131*H131,2)</f>
        <v>0</v>
      </c>
      <c r="K131" s="129" t="s">
        <v>135</v>
      </c>
      <c r="L131" s="32"/>
      <c r="M131" s="134" t="s">
        <v>19</v>
      </c>
      <c r="N131" s="135" t="s">
        <v>43</v>
      </c>
      <c r="P131" s="136">
        <f>O131*H131</f>
        <v>0</v>
      </c>
      <c r="Q131" s="136">
        <v>0</v>
      </c>
      <c r="R131" s="136">
        <f>Q131*H131</f>
        <v>0</v>
      </c>
      <c r="S131" s="136">
        <v>0</v>
      </c>
      <c r="T131" s="137">
        <f>S131*H131</f>
        <v>0</v>
      </c>
      <c r="AR131" s="138" t="s">
        <v>136</v>
      </c>
      <c r="AT131" s="138" t="s">
        <v>131</v>
      </c>
      <c r="AU131" s="138" t="s">
        <v>82</v>
      </c>
      <c r="AY131" s="17" t="s">
        <v>128</v>
      </c>
      <c r="BE131" s="139">
        <f>IF(N131="základní",J131,0)</f>
        <v>0</v>
      </c>
      <c r="BF131" s="139">
        <f>IF(N131="snížená",J131,0)</f>
        <v>0</v>
      </c>
      <c r="BG131" s="139">
        <f>IF(N131="zákl. přenesená",J131,0)</f>
        <v>0</v>
      </c>
      <c r="BH131" s="139">
        <f>IF(N131="sníž. přenesená",J131,0)</f>
        <v>0</v>
      </c>
      <c r="BI131" s="139">
        <f>IF(N131="nulová",J131,0)</f>
        <v>0</v>
      </c>
      <c r="BJ131" s="17" t="s">
        <v>80</v>
      </c>
      <c r="BK131" s="139">
        <f>ROUND(I131*H131,2)</f>
        <v>0</v>
      </c>
      <c r="BL131" s="17" t="s">
        <v>136</v>
      </c>
      <c r="BM131" s="138" t="s">
        <v>195</v>
      </c>
    </row>
    <row r="132" spans="2:47" s="1" customFormat="1" ht="19.5">
      <c r="B132" s="32"/>
      <c r="D132" s="140" t="s">
        <v>138</v>
      </c>
      <c r="F132" s="141" t="s">
        <v>196</v>
      </c>
      <c r="I132" s="142"/>
      <c r="L132" s="32"/>
      <c r="M132" s="143"/>
      <c r="T132" s="53"/>
      <c r="AT132" s="17" t="s">
        <v>138</v>
      </c>
      <c r="AU132" s="17" t="s">
        <v>82</v>
      </c>
    </row>
    <row r="133" spans="2:47" s="1" customFormat="1" ht="12">
      <c r="B133" s="32"/>
      <c r="D133" s="144" t="s">
        <v>140</v>
      </c>
      <c r="F133" s="145" t="s">
        <v>197</v>
      </c>
      <c r="I133" s="142"/>
      <c r="L133" s="32"/>
      <c r="M133" s="143"/>
      <c r="T133" s="53"/>
      <c r="AT133" s="17" t="s">
        <v>140</v>
      </c>
      <c r="AU133" s="17" t="s">
        <v>82</v>
      </c>
    </row>
    <row r="134" spans="2:51" s="13" customFormat="1" ht="12">
      <c r="B134" s="152"/>
      <c r="D134" s="140" t="s">
        <v>142</v>
      </c>
      <c r="F134" s="154" t="s">
        <v>198</v>
      </c>
      <c r="H134" s="155">
        <v>1342.06</v>
      </c>
      <c r="I134" s="156"/>
      <c r="L134" s="152"/>
      <c r="M134" s="157"/>
      <c r="T134" s="158"/>
      <c r="AT134" s="153" t="s">
        <v>142</v>
      </c>
      <c r="AU134" s="153" t="s">
        <v>82</v>
      </c>
      <c r="AV134" s="13" t="s">
        <v>82</v>
      </c>
      <c r="AW134" s="13" t="s">
        <v>4</v>
      </c>
      <c r="AX134" s="13" t="s">
        <v>80</v>
      </c>
      <c r="AY134" s="153" t="s">
        <v>128</v>
      </c>
    </row>
    <row r="135" spans="2:65" s="1" customFormat="1" ht="16.5" customHeight="1">
      <c r="B135" s="32"/>
      <c r="C135" s="127" t="s">
        <v>199</v>
      </c>
      <c r="D135" s="127" t="s">
        <v>131</v>
      </c>
      <c r="E135" s="128" t="s">
        <v>200</v>
      </c>
      <c r="F135" s="129" t="s">
        <v>201</v>
      </c>
      <c r="G135" s="130" t="s">
        <v>155</v>
      </c>
      <c r="H135" s="131">
        <v>268.412</v>
      </c>
      <c r="I135" s="132"/>
      <c r="J135" s="133">
        <f>ROUND(I135*H135,2)</f>
        <v>0</v>
      </c>
      <c r="K135" s="129" t="s">
        <v>135</v>
      </c>
      <c r="L135" s="32"/>
      <c r="M135" s="134" t="s">
        <v>19</v>
      </c>
      <c r="N135" s="135" t="s">
        <v>43</v>
      </c>
      <c r="P135" s="136">
        <f>O135*H135</f>
        <v>0</v>
      </c>
      <c r="Q135" s="136">
        <v>0</v>
      </c>
      <c r="R135" s="136">
        <f>Q135*H135</f>
        <v>0</v>
      </c>
      <c r="S135" s="136">
        <v>0</v>
      </c>
      <c r="T135" s="137">
        <f>S135*H135</f>
        <v>0</v>
      </c>
      <c r="AR135" s="138" t="s">
        <v>136</v>
      </c>
      <c r="AT135" s="138" t="s">
        <v>131</v>
      </c>
      <c r="AU135" s="138" t="s">
        <v>82</v>
      </c>
      <c r="AY135" s="17" t="s">
        <v>128</v>
      </c>
      <c r="BE135" s="139">
        <f>IF(N135="základní",J135,0)</f>
        <v>0</v>
      </c>
      <c r="BF135" s="139">
        <f>IF(N135="snížená",J135,0)</f>
        <v>0</v>
      </c>
      <c r="BG135" s="139">
        <f>IF(N135="zákl. přenesená",J135,0)</f>
        <v>0</v>
      </c>
      <c r="BH135" s="139">
        <f>IF(N135="sníž. přenesená",J135,0)</f>
        <v>0</v>
      </c>
      <c r="BI135" s="139">
        <f>IF(N135="nulová",J135,0)</f>
        <v>0</v>
      </c>
      <c r="BJ135" s="17" t="s">
        <v>80</v>
      </c>
      <c r="BK135" s="139">
        <f>ROUND(I135*H135,2)</f>
        <v>0</v>
      </c>
      <c r="BL135" s="17" t="s">
        <v>136</v>
      </c>
      <c r="BM135" s="138" t="s">
        <v>202</v>
      </c>
    </row>
    <row r="136" spans="2:47" s="1" customFormat="1" ht="19.5">
      <c r="B136" s="32"/>
      <c r="D136" s="140" t="s">
        <v>138</v>
      </c>
      <c r="F136" s="141" t="s">
        <v>203</v>
      </c>
      <c r="I136" s="142"/>
      <c r="L136" s="32"/>
      <c r="M136" s="143"/>
      <c r="T136" s="53"/>
      <c r="AT136" s="17" t="s">
        <v>138</v>
      </c>
      <c r="AU136" s="17" t="s">
        <v>82</v>
      </c>
    </row>
    <row r="137" spans="2:47" s="1" customFormat="1" ht="12">
      <c r="B137" s="32"/>
      <c r="D137" s="144" t="s">
        <v>140</v>
      </c>
      <c r="F137" s="145" t="s">
        <v>204</v>
      </c>
      <c r="I137" s="142"/>
      <c r="L137" s="32"/>
      <c r="M137" s="143"/>
      <c r="T137" s="53"/>
      <c r="AT137" s="17" t="s">
        <v>140</v>
      </c>
      <c r="AU137" s="17" t="s">
        <v>82</v>
      </c>
    </row>
    <row r="138" spans="2:65" s="1" customFormat="1" ht="16.5" customHeight="1">
      <c r="B138" s="32"/>
      <c r="C138" s="127" t="s">
        <v>205</v>
      </c>
      <c r="D138" s="127" t="s">
        <v>131</v>
      </c>
      <c r="E138" s="128" t="s">
        <v>206</v>
      </c>
      <c r="F138" s="129" t="s">
        <v>207</v>
      </c>
      <c r="G138" s="130" t="s">
        <v>155</v>
      </c>
      <c r="H138" s="131">
        <v>14.206</v>
      </c>
      <c r="I138" s="132"/>
      <c r="J138" s="133">
        <f>ROUND(I138*H138,2)</f>
        <v>0</v>
      </c>
      <c r="K138" s="129" t="s">
        <v>135</v>
      </c>
      <c r="L138" s="32"/>
      <c r="M138" s="134" t="s">
        <v>19</v>
      </c>
      <c r="N138" s="135" t="s">
        <v>43</v>
      </c>
      <c r="P138" s="136">
        <f>O138*H138</f>
        <v>0</v>
      </c>
      <c r="Q138" s="136">
        <v>0</v>
      </c>
      <c r="R138" s="136">
        <f>Q138*H138</f>
        <v>0</v>
      </c>
      <c r="S138" s="136">
        <v>0</v>
      </c>
      <c r="T138" s="137">
        <f>S138*H138</f>
        <v>0</v>
      </c>
      <c r="AR138" s="138" t="s">
        <v>136</v>
      </c>
      <c r="AT138" s="138" t="s">
        <v>131</v>
      </c>
      <c r="AU138" s="138" t="s">
        <v>82</v>
      </c>
      <c r="AY138" s="17" t="s">
        <v>128</v>
      </c>
      <c r="BE138" s="139">
        <f>IF(N138="základní",J138,0)</f>
        <v>0</v>
      </c>
      <c r="BF138" s="139">
        <f>IF(N138="snížená",J138,0)</f>
        <v>0</v>
      </c>
      <c r="BG138" s="139">
        <f>IF(N138="zákl. přenesená",J138,0)</f>
        <v>0</v>
      </c>
      <c r="BH138" s="139">
        <f>IF(N138="sníž. přenesená",J138,0)</f>
        <v>0</v>
      </c>
      <c r="BI138" s="139">
        <f>IF(N138="nulová",J138,0)</f>
        <v>0</v>
      </c>
      <c r="BJ138" s="17" t="s">
        <v>80</v>
      </c>
      <c r="BK138" s="139">
        <f>ROUND(I138*H138,2)</f>
        <v>0</v>
      </c>
      <c r="BL138" s="17" t="s">
        <v>136</v>
      </c>
      <c r="BM138" s="138" t="s">
        <v>208</v>
      </c>
    </row>
    <row r="139" spans="2:47" s="1" customFormat="1" ht="19.5">
      <c r="B139" s="32"/>
      <c r="D139" s="140" t="s">
        <v>138</v>
      </c>
      <c r="F139" s="141" t="s">
        <v>209</v>
      </c>
      <c r="I139" s="142"/>
      <c r="L139" s="32"/>
      <c r="M139" s="143"/>
      <c r="T139" s="53"/>
      <c r="AT139" s="17" t="s">
        <v>138</v>
      </c>
      <c r="AU139" s="17" t="s">
        <v>82</v>
      </c>
    </row>
    <row r="140" spans="2:47" s="1" customFormat="1" ht="12">
      <c r="B140" s="32"/>
      <c r="D140" s="144" t="s">
        <v>140</v>
      </c>
      <c r="F140" s="145" t="s">
        <v>210</v>
      </c>
      <c r="I140" s="142"/>
      <c r="L140" s="32"/>
      <c r="M140" s="143"/>
      <c r="T140" s="53"/>
      <c r="AT140" s="17" t="s">
        <v>140</v>
      </c>
      <c r="AU140" s="17" t="s">
        <v>82</v>
      </c>
    </row>
    <row r="141" spans="2:51" s="12" customFormat="1" ht="12">
      <c r="B141" s="146"/>
      <c r="D141" s="140" t="s">
        <v>142</v>
      </c>
      <c r="E141" s="147" t="s">
        <v>19</v>
      </c>
      <c r="F141" s="148" t="s">
        <v>211</v>
      </c>
      <c r="H141" s="147" t="s">
        <v>19</v>
      </c>
      <c r="I141" s="149"/>
      <c r="L141" s="146"/>
      <c r="M141" s="150"/>
      <c r="T141" s="151"/>
      <c r="AT141" s="147" t="s">
        <v>142</v>
      </c>
      <c r="AU141" s="147" t="s">
        <v>82</v>
      </c>
      <c r="AV141" s="12" t="s">
        <v>80</v>
      </c>
      <c r="AW141" s="12" t="s">
        <v>33</v>
      </c>
      <c r="AX141" s="12" t="s">
        <v>72</v>
      </c>
      <c r="AY141" s="147" t="s">
        <v>128</v>
      </c>
    </row>
    <row r="142" spans="2:51" s="13" customFormat="1" ht="12">
      <c r="B142" s="152"/>
      <c r="D142" s="140" t="s">
        <v>142</v>
      </c>
      <c r="E142" s="153" t="s">
        <v>19</v>
      </c>
      <c r="F142" s="154" t="s">
        <v>212</v>
      </c>
      <c r="H142" s="155">
        <v>14.206</v>
      </c>
      <c r="I142" s="156"/>
      <c r="L142" s="152"/>
      <c r="M142" s="157"/>
      <c r="T142" s="158"/>
      <c r="AT142" s="153" t="s">
        <v>142</v>
      </c>
      <c r="AU142" s="153" t="s">
        <v>82</v>
      </c>
      <c r="AV142" s="13" t="s">
        <v>82</v>
      </c>
      <c r="AW142" s="13" t="s">
        <v>33</v>
      </c>
      <c r="AX142" s="13" t="s">
        <v>80</v>
      </c>
      <c r="AY142" s="153" t="s">
        <v>128</v>
      </c>
    </row>
    <row r="143" spans="2:65" s="1" customFormat="1" ht="16.5" customHeight="1">
      <c r="B143" s="32"/>
      <c r="C143" s="127" t="s">
        <v>213</v>
      </c>
      <c r="D143" s="127" t="s">
        <v>131</v>
      </c>
      <c r="E143" s="128" t="s">
        <v>214</v>
      </c>
      <c r="F143" s="129" t="s">
        <v>215</v>
      </c>
      <c r="G143" s="130" t="s">
        <v>155</v>
      </c>
      <c r="H143" s="131">
        <v>13.832</v>
      </c>
      <c r="I143" s="132"/>
      <c r="J143" s="133">
        <f>ROUND(I143*H143,2)</f>
        <v>0</v>
      </c>
      <c r="K143" s="129" t="s">
        <v>135</v>
      </c>
      <c r="L143" s="32"/>
      <c r="M143" s="134" t="s">
        <v>19</v>
      </c>
      <c r="N143" s="135" t="s">
        <v>43</v>
      </c>
      <c r="P143" s="136">
        <f>O143*H143</f>
        <v>0</v>
      </c>
      <c r="Q143" s="136">
        <v>0</v>
      </c>
      <c r="R143" s="136">
        <f>Q143*H143</f>
        <v>0</v>
      </c>
      <c r="S143" s="136">
        <v>0</v>
      </c>
      <c r="T143" s="137">
        <f>S143*H143</f>
        <v>0</v>
      </c>
      <c r="AR143" s="138" t="s">
        <v>136</v>
      </c>
      <c r="AT143" s="138" t="s">
        <v>131</v>
      </c>
      <c r="AU143" s="138" t="s">
        <v>82</v>
      </c>
      <c r="AY143" s="17" t="s">
        <v>128</v>
      </c>
      <c r="BE143" s="139">
        <f>IF(N143="základní",J143,0)</f>
        <v>0</v>
      </c>
      <c r="BF143" s="139">
        <f>IF(N143="snížená",J143,0)</f>
        <v>0</v>
      </c>
      <c r="BG143" s="139">
        <f>IF(N143="zákl. přenesená",J143,0)</f>
        <v>0</v>
      </c>
      <c r="BH143" s="139">
        <f>IF(N143="sníž. přenesená",J143,0)</f>
        <v>0</v>
      </c>
      <c r="BI143" s="139">
        <f>IF(N143="nulová",J143,0)</f>
        <v>0</v>
      </c>
      <c r="BJ143" s="17" t="s">
        <v>80</v>
      </c>
      <c r="BK143" s="139">
        <f>ROUND(I143*H143,2)</f>
        <v>0</v>
      </c>
      <c r="BL143" s="17" t="s">
        <v>136</v>
      </c>
      <c r="BM143" s="138" t="s">
        <v>216</v>
      </c>
    </row>
    <row r="144" spans="2:47" s="1" customFormat="1" ht="19.5">
      <c r="B144" s="32"/>
      <c r="D144" s="140" t="s">
        <v>138</v>
      </c>
      <c r="F144" s="141" t="s">
        <v>217</v>
      </c>
      <c r="I144" s="142"/>
      <c r="L144" s="32"/>
      <c r="M144" s="143"/>
      <c r="T144" s="53"/>
      <c r="AT144" s="17" t="s">
        <v>138</v>
      </c>
      <c r="AU144" s="17" t="s">
        <v>82</v>
      </c>
    </row>
    <row r="145" spans="2:47" s="1" customFormat="1" ht="12">
      <c r="B145" s="32"/>
      <c r="D145" s="144" t="s">
        <v>140</v>
      </c>
      <c r="F145" s="145" t="s">
        <v>218</v>
      </c>
      <c r="I145" s="142"/>
      <c r="L145" s="32"/>
      <c r="M145" s="143"/>
      <c r="T145" s="53"/>
      <c r="AT145" s="17" t="s">
        <v>140</v>
      </c>
      <c r="AU145" s="17" t="s">
        <v>82</v>
      </c>
    </row>
    <row r="146" spans="2:51" s="12" customFormat="1" ht="12">
      <c r="B146" s="146"/>
      <c r="D146" s="140" t="s">
        <v>142</v>
      </c>
      <c r="E146" s="147" t="s">
        <v>19</v>
      </c>
      <c r="F146" s="148" t="s">
        <v>219</v>
      </c>
      <c r="H146" s="147" t="s">
        <v>19</v>
      </c>
      <c r="I146" s="149"/>
      <c r="L146" s="146"/>
      <c r="M146" s="150"/>
      <c r="T146" s="151"/>
      <c r="AT146" s="147" t="s">
        <v>142</v>
      </c>
      <c r="AU146" s="147" t="s">
        <v>82</v>
      </c>
      <c r="AV146" s="12" t="s">
        <v>80</v>
      </c>
      <c r="AW146" s="12" t="s">
        <v>33</v>
      </c>
      <c r="AX146" s="12" t="s">
        <v>72</v>
      </c>
      <c r="AY146" s="147" t="s">
        <v>128</v>
      </c>
    </row>
    <row r="147" spans="2:51" s="13" customFormat="1" ht="12">
      <c r="B147" s="152"/>
      <c r="D147" s="140" t="s">
        <v>142</v>
      </c>
      <c r="E147" s="153" t="s">
        <v>19</v>
      </c>
      <c r="F147" s="154" t="s">
        <v>220</v>
      </c>
      <c r="H147" s="155">
        <v>13.832</v>
      </c>
      <c r="I147" s="156"/>
      <c r="L147" s="152"/>
      <c r="M147" s="157"/>
      <c r="T147" s="158"/>
      <c r="AT147" s="153" t="s">
        <v>142</v>
      </c>
      <c r="AU147" s="153" t="s">
        <v>82</v>
      </c>
      <c r="AV147" s="13" t="s">
        <v>82</v>
      </c>
      <c r="AW147" s="13" t="s">
        <v>33</v>
      </c>
      <c r="AX147" s="13" t="s">
        <v>80</v>
      </c>
      <c r="AY147" s="153" t="s">
        <v>128</v>
      </c>
    </row>
    <row r="148" spans="2:65" s="1" customFormat="1" ht="16.5" customHeight="1">
      <c r="B148" s="32"/>
      <c r="C148" s="159" t="s">
        <v>221</v>
      </c>
      <c r="D148" s="159" t="s">
        <v>222</v>
      </c>
      <c r="E148" s="160" t="s">
        <v>223</v>
      </c>
      <c r="F148" s="161" t="s">
        <v>224</v>
      </c>
      <c r="G148" s="162" t="s">
        <v>225</v>
      </c>
      <c r="H148" s="163">
        <v>27.664</v>
      </c>
      <c r="I148" s="164"/>
      <c r="J148" s="165">
        <f>ROUND(I148*H148,2)</f>
        <v>0</v>
      </c>
      <c r="K148" s="161" t="s">
        <v>135</v>
      </c>
      <c r="L148" s="166"/>
      <c r="M148" s="167" t="s">
        <v>19</v>
      </c>
      <c r="N148" s="168" t="s">
        <v>43</v>
      </c>
      <c r="P148" s="136">
        <f>O148*H148</f>
        <v>0</v>
      </c>
      <c r="Q148" s="136">
        <v>1</v>
      </c>
      <c r="R148" s="136">
        <f>Q148*H148</f>
        <v>27.664</v>
      </c>
      <c r="S148" s="136">
        <v>0</v>
      </c>
      <c r="T148" s="137">
        <f>S148*H148</f>
        <v>0</v>
      </c>
      <c r="AR148" s="138" t="s">
        <v>226</v>
      </c>
      <c r="AT148" s="138" t="s">
        <v>222</v>
      </c>
      <c r="AU148" s="138" t="s">
        <v>82</v>
      </c>
      <c r="AY148" s="17" t="s">
        <v>128</v>
      </c>
      <c r="BE148" s="139">
        <f>IF(N148="základní",J148,0)</f>
        <v>0</v>
      </c>
      <c r="BF148" s="139">
        <f>IF(N148="snížená",J148,0)</f>
        <v>0</v>
      </c>
      <c r="BG148" s="139">
        <f>IF(N148="zákl. přenesená",J148,0)</f>
        <v>0</v>
      </c>
      <c r="BH148" s="139">
        <f>IF(N148="sníž. přenesená",J148,0)</f>
        <v>0</v>
      </c>
      <c r="BI148" s="139">
        <f>IF(N148="nulová",J148,0)</f>
        <v>0</v>
      </c>
      <c r="BJ148" s="17" t="s">
        <v>80</v>
      </c>
      <c r="BK148" s="139">
        <f>ROUND(I148*H148,2)</f>
        <v>0</v>
      </c>
      <c r="BL148" s="17" t="s">
        <v>136</v>
      </c>
      <c r="BM148" s="138" t="s">
        <v>227</v>
      </c>
    </row>
    <row r="149" spans="2:47" s="1" customFormat="1" ht="12">
      <c r="B149" s="32"/>
      <c r="D149" s="140" t="s">
        <v>138</v>
      </c>
      <c r="F149" s="141" t="s">
        <v>224</v>
      </c>
      <c r="I149" s="142"/>
      <c r="L149" s="32"/>
      <c r="M149" s="143"/>
      <c r="T149" s="53"/>
      <c r="AT149" s="17" t="s">
        <v>138</v>
      </c>
      <c r="AU149" s="17" t="s">
        <v>82</v>
      </c>
    </row>
    <row r="150" spans="2:51" s="13" customFormat="1" ht="12">
      <c r="B150" s="152"/>
      <c r="D150" s="140" t="s">
        <v>142</v>
      </c>
      <c r="F150" s="154" t="s">
        <v>228</v>
      </c>
      <c r="H150" s="155">
        <v>27.664</v>
      </c>
      <c r="I150" s="156"/>
      <c r="L150" s="152"/>
      <c r="M150" s="157"/>
      <c r="T150" s="158"/>
      <c r="AT150" s="153" t="s">
        <v>142</v>
      </c>
      <c r="AU150" s="153" t="s">
        <v>82</v>
      </c>
      <c r="AV150" s="13" t="s">
        <v>82</v>
      </c>
      <c r="AW150" s="13" t="s">
        <v>4</v>
      </c>
      <c r="AX150" s="13" t="s">
        <v>80</v>
      </c>
      <c r="AY150" s="153" t="s">
        <v>128</v>
      </c>
    </row>
    <row r="151" spans="2:65" s="1" customFormat="1" ht="16.5" customHeight="1">
      <c r="B151" s="32"/>
      <c r="C151" s="127" t="s">
        <v>229</v>
      </c>
      <c r="D151" s="127" t="s">
        <v>131</v>
      </c>
      <c r="E151" s="128" t="s">
        <v>230</v>
      </c>
      <c r="F151" s="129" t="s">
        <v>231</v>
      </c>
      <c r="G151" s="130" t="s">
        <v>134</v>
      </c>
      <c r="H151" s="131">
        <v>201.02</v>
      </c>
      <c r="I151" s="132"/>
      <c r="J151" s="133">
        <f>ROUND(I151*H151,2)</f>
        <v>0</v>
      </c>
      <c r="K151" s="129" t="s">
        <v>135</v>
      </c>
      <c r="L151" s="32"/>
      <c r="M151" s="134" t="s">
        <v>19</v>
      </c>
      <c r="N151" s="135" t="s">
        <v>43</v>
      </c>
      <c r="P151" s="136">
        <f>O151*H151</f>
        <v>0</v>
      </c>
      <c r="Q151" s="136">
        <v>0</v>
      </c>
      <c r="R151" s="136">
        <f>Q151*H151</f>
        <v>0</v>
      </c>
      <c r="S151" s="136">
        <v>0</v>
      </c>
      <c r="T151" s="137">
        <f>S151*H151</f>
        <v>0</v>
      </c>
      <c r="AR151" s="138" t="s">
        <v>136</v>
      </c>
      <c r="AT151" s="138" t="s">
        <v>131</v>
      </c>
      <c r="AU151" s="138" t="s">
        <v>82</v>
      </c>
      <c r="AY151" s="17" t="s">
        <v>128</v>
      </c>
      <c r="BE151" s="139">
        <f>IF(N151="základní",J151,0)</f>
        <v>0</v>
      </c>
      <c r="BF151" s="139">
        <f>IF(N151="snížená",J151,0)</f>
        <v>0</v>
      </c>
      <c r="BG151" s="139">
        <f>IF(N151="zákl. přenesená",J151,0)</f>
        <v>0</v>
      </c>
      <c r="BH151" s="139">
        <f>IF(N151="sníž. přenesená",J151,0)</f>
        <v>0</v>
      </c>
      <c r="BI151" s="139">
        <f>IF(N151="nulová",J151,0)</f>
        <v>0</v>
      </c>
      <c r="BJ151" s="17" t="s">
        <v>80</v>
      </c>
      <c r="BK151" s="139">
        <f>ROUND(I151*H151,2)</f>
        <v>0</v>
      </c>
      <c r="BL151" s="17" t="s">
        <v>136</v>
      </c>
      <c r="BM151" s="138" t="s">
        <v>232</v>
      </c>
    </row>
    <row r="152" spans="2:47" s="1" customFormat="1" ht="12">
      <c r="B152" s="32"/>
      <c r="D152" s="140" t="s">
        <v>138</v>
      </c>
      <c r="F152" s="141" t="s">
        <v>233</v>
      </c>
      <c r="I152" s="142"/>
      <c r="L152" s="32"/>
      <c r="M152" s="143"/>
      <c r="T152" s="53"/>
      <c r="AT152" s="17" t="s">
        <v>138</v>
      </c>
      <c r="AU152" s="17" t="s">
        <v>82</v>
      </c>
    </row>
    <row r="153" spans="2:47" s="1" customFormat="1" ht="12">
      <c r="B153" s="32"/>
      <c r="D153" s="144" t="s">
        <v>140</v>
      </c>
      <c r="F153" s="145" t="s">
        <v>234</v>
      </c>
      <c r="I153" s="142"/>
      <c r="L153" s="32"/>
      <c r="M153" s="143"/>
      <c r="T153" s="53"/>
      <c r="AT153" s="17" t="s">
        <v>140</v>
      </c>
      <c r="AU153" s="17" t="s">
        <v>82</v>
      </c>
    </row>
    <row r="154" spans="2:51" s="12" customFormat="1" ht="12">
      <c r="B154" s="146"/>
      <c r="D154" s="140" t="s">
        <v>142</v>
      </c>
      <c r="E154" s="147" t="s">
        <v>19</v>
      </c>
      <c r="F154" s="148" t="s">
        <v>235</v>
      </c>
      <c r="H154" s="147" t="s">
        <v>19</v>
      </c>
      <c r="I154" s="149"/>
      <c r="L154" s="146"/>
      <c r="M154" s="150"/>
      <c r="T154" s="151"/>
      <c r="AT154" s="147" t="s">
        <v>142</v>
      </c>
      <c r="AU154" s="147" t="s">
        <v>82</v>
      </c>
      <c r="AV154" s="12" t="s">
        <v>80</v>
      </c>
      <c r="AW154" s="12" t="s">
        <v>33</v>
      </c>
      <c r="AX154" s="12" t="s">
        <v>72</v>
      </c>
      <c r="AY154" s="147" t="s">
        <v>128</v>
      </c>
    </row>
    <row r="155" spans="2:51" s="13" customFormat="1" ht="12">
      <c r="B155" s="152"/>
      <c r="D155" s="140" t="s">
        <v>142</v>
      </c>
      <c r="E155" s="153" t="s">
        <v>19</v>
      </c>
      <c r="F155" s="154" t="s">
        <v>236</v>
      </c>
      <c r="H155" s="155">
        <v>11.52</v>
      </c>
      <c r="I155" s="156"/>
      <c r="L155" s="152"/>
      <c r="M155" s="157"/>
      <c r="T155" s="158"/>
      <c r="AT155" s="153" t="s">
        <v>142</v>
      </c>
      <c r="AU155" s="153" t="s">
        <v>82</v>
      </c>
      <c r="AV155" s="13" t="s">
        <v>82</v>
      </c>
      <c r="AW155" s="13" t="s">
        <v>33</v>
      </c>
      <c r="AX155" s="13" t="s">
        <v>72</v>
      </c>
      <c r="AY155" s="153" t="s">
        <v>128</v>
      </c>
    </row>
    <row r="156" spans="2:51" s="12" customFormat="1" ht="12">
      <c r="B156" s="146"/>
      <c r="D156" s="140" t="s">
        <v>142</v>
      </c>
      <c r="E156" s="147" t="s">
        <v>19</v>
      </c>
      <c r="F156" s="148" t="s">
        <v>237</v>
      </c>
      <c r="H156" s="147" t="s">
        <v>19</v>
      </c>
      <c r="I156" s="149"/>
      <c r="L156" s="146"/>
      <c r="M156" s="150"/>
      <c r="T156" s="151"/>
      <c r="AT156" s="147" t="s">
        <v>142</v>
      </c>
      <c r="AU156" s="147" t="s">
        <v>82</v>
      </c>
      <c r="AV156" s="12" t="s">
        <v>80</v>
      </c>
      <c r="AW156" s="12" t="s">
        <v>33</v>
      </c>
      <c r="AX156" s="12" t="s">
        <v>72</v>
      </c>
      <c r="AY156" s="147" t="s">
        <v>128</v>
      </c>
    </row>
    <row r="157" spans="2:51" s="13" customFormat="1" ht="12">
      <c r="B157" s="152"/>
      <c r="D157" s="140" t="s">
        <v>142</v>
      </c>
      <c r="E157" s="153" t="s">
        <v>19</v>
      </c>
      <c r="F157" s="154" t="s">
        <v>167</v>
      </c>
      <c r="H157" s="155">
        <v>189.5</v>
      </c>
      <c r="I157" s="156"/>
      <c r="L157" s="152"/>
      <c r="M157" s="157"/>
      <c r="T157" s="158"/>
      <c r="AT157" s="153" t="s">
        <v>142</v>
      </c>
      <c r="AU157" s="153" t="s">
        <v>82</v>
      </c>
      <c r="AV157" s="13" t="s">
        <v>82</v>
      </c>
      <c r="AW157" s="13" t="s">
        <v>33</v>
      </c>
      <c r="AX157" s="13" t="s">
        <v>72</v>
      </c>
      <c r="AY157" s="153" t="s">
        <v>128</v>
      </c>
    </row>
    <row r="158" spans="2:51" s="14" customFormat="1" ht="12">
      <c r="B158" s="169"/>
      <c r="D158" s="140" t="s">
        <v>142</v>
      </c>
      <c r="E158" s="170" t="s">
        <v>19</v>
      </c>
      <c r="F158" s="171" t="s">
        <v>238</v>
      </c>
      <c r="H158" s="172">
        <v>201.02</v>
      </c>
      <c r="I158" s="173"/>
      <c r="L158" s="169"/>
      <c r="M158" s="174"/>
      <c r="T158" s="175"/>
      <c r="AT158" s="170" t="s">
        <v>142</v>
      </c>
      <c r="AU158" s="170" t="s">
        <v>82</v>
      </c>
      <c r="AV158" s="14" t="s">
        <v>136</v>
      </c>
      <c r="AW158" s="14" t="s">
        <v>33</v>
      </c>
      <c r="AX158" s="14" t="s">
        <v>80</v>
      </c>
      <c r="AY158" s="170" t="s">
        <v>128</v>
      </c>
    </row>
    <row r="159" spans="2:65" s="1" customFormat="1" ht="16.5" customHeight="1">
      <c r="B159" s="32"/>
      <c r="C159" s="127" t="s">
        <v>239</v>
      </c>
      <c r="D159" s="127" t="s">
        <v>131</v>
      </c>
      <c r="E159" s="128" t="s">
        <v>240</v>
      </c>
      <c r="F159" s="129" t="s">
        <v>241</v>
      </c>
      <c r="G159" s="130" t="s">
        <v>134</v>
      </c>
      <c r="H159" s="131">
        <v>189.5</v>
      </c>
      <c r="I159" s="132"/>
      <c r="J159" s="133">
        <f>ROUND(I159*H159,2)</f>
        <v>0</v>
      </c>
      <c r="K159" s="129" t="s">
        <v>135</v>
      </c>
      <c r="L159" s="32"/>
      <c r="M159" s="134" t="s">
        <v>19</v>
      </c>
      <c r="N159" s="135" t="s">
        <v>43</v>
      </c>
      <c r="P159" s="136">
        <f>O159*H159</f>
        <v>0</v>
      </c>
      <c r="Q159" s="136">
        <v>0</v>
      </c>
      <c r="R159" s="136">
        <f>Q159*H159</f>
        <v>0</v>
      </c>
      <c r="S159" s="136">
        <v>0</v>
      </c>
      <c r="T159" s="137">
        <f>S159*H159</f>
        <v>0</v>
      </c>
      <c r="AR159" s="138" t="s">
        <v>136</v>
      </c>
      <c r="AT159" s="138" t="s">
        <v>131</v>
      </c>
      <c r="AU159" s="138" t="s">
        <v>82</v>
      </c>
      <c r="AY159" s="17" t="s">
        <v>128</v>
      </c>
      <c r="BE159" s="139">
        <f>IF(N159="základní",J159,0)</f>
        <v>0</v>
      </c>
      <c r="BF159" s="139">
        <f>IF(N159="snížená",J159,0)</f>
        <v>0</v>
      </c>
      <c r="BG159" s="139">
        <f>IF(N159="zákl. přenesená",J159,0)</f>
        <v>0</v>
      </c>
      <c r="BH159" s="139">
        <f>IF(N159="sníž. přenesená",J159,0)</f>
        <v>0</v>
      </c>
      <c r="BI159" s="139">
        <f>IF(N159="nulová",J159,0)</f>
        <v>0</v>
      </c>
      <c r="BJ159" s="17" t="s">
        <v>80</v>
      </c>
      <c r="BK159" s="139">
        <f>ROUND(I159*H159,2)</f>
        <v>0</v>
      </c>
      <c r="BL159" s="17" t="s">
        <v>136</v>
      </c>
      <c r="BM159" s="138" t="s">
        <v>242</v>
      </c>
    </row>
    <row r="160" spans="2:47" s="1" customFormat="1" ht="12">
      <c r="B160" s="32"/>
      <c r="D160" s="140" t="s">
        <v>138</v>
      </c>
      <c r="F160" s="141" t="s">
        <v>243</v>
      </c>
      <c r="I160" s="142"/>
      <c r="L160" s="32"/>
      <c r="M160" s="143"/>
      <c r="T160" s="53"/>
      <c r="AT160" s="17" t="s">
        <v>138</v>
      </c>
      <c r="AU160" s="17" t="s">
        <v>82</v>
      </c>
    </row>
    <row r="161" spans="2:47" s="1" customFormat="1" ht="12">
      <c r="B161" s="32"/>
      <c r="D161" s="144" t="s">
        <v>140</v>
      </c>
      <c r="F161" s="145" t="s">
        <v>244</v>
      </c>
      <c r="I161" s="142"/>
      <c r="L161" s="32"/>
      <c r="M161" s="143"/>
      <c r="T161" s="53"/>
      <c r="AT161" s="17" t="s">
        <v>140</v>
      </c>
      <c r="AU161" s="17" t="s">
        <v>82</v>
      </c>
    </row>
    <row r="162" spans="2:51" s="12" customFormat="1" ht="12">
      <c r="B162" s="146"/>
      <c r="D162" s="140" t="s">
        <v>142</v>
      </c>
      <c r="E162" s="147" t="s">
        <v>19</v>
      </c>
      <c r="F162" s="148" t="s">
        <v>245</v>
      </c>
      <c r="H162" s="147" t="s">
        <v>19</v>
      </c>
      <c r="I162" s="149"/>
      <c r="L162" s="146"/>
      <c r="M162" s="150"/>
      <c r="T162" s="151"/>
      <c r="AT162" s="147" t="s">
        <v>142</v>
      </c>
      <c r="AU162" s="147" t="s">
        <v>82</v>
      </c>
      <c r="AV162" s="12" t="s">
        <v>80</v>
      </c>
      <c r="AW162" s="12" t="s">
        <v>33</v>
      </c>
      <c r="AX162" s="12" t="s">
        <v>72</v>
      </c>
      <c r="AY162" s="147" t="s">
        <v>128</v>
      </c>
    </row>
    <row r="163" spans="2:51" s="13" customFormat="1" ht="12">
      <c r="B163" s="152"/>
      <c r="D163" s="140" t="s">
        <v>142</v>
      </c>
      <c r="E163" s="153" t="s">
        <v>19</v>
      </c>
      <c r="F163" s="154" t="s">
        <v>167</v>
      </c>
      <c r="H163" s="155">
        <v>189.5</v>
      </c>
      <c r="I163" s="156"/>
      <c r="L163" s="152"/>
      <c r="M163" s="157"/>
      <c r="T163" s="158"/>
      <c r="AT163" s="153" t="s">
        <v>142</v>
      </c>
      <c r="AU163" s="153" t="s">
        <v>82</v>
      </c>
      <c r="AV163" s="13" t="s">
        <v>82</v>
      </c>
      <c r="AW163" s="13" t="s">
        <v>33</v>
      </c>
      <c r="AX163" s="13" t="s">
        <v>80</v>
      </c>
      <c r="AY163" s="153" t="s">
        <v>128</v>
      </c>
    </row>
    <row r="164" spans="2:63" s="11" customFormat="1" ht="22.9" customHeight="1">
      <c r="B164" s="115"/>
      <c r="D164" s="116" t="s">
        <v>71</v>
      </c>
      <c r="E164" s="125" t="s">
        <v>82</v>
      </c>
      <c r="F164" s="125" t="s">
        <v>246</v>
      </c>
      <c r="I164" s="118"/>
      <c r="J164" s="126">
        <f>BK164</f>
        <v>0</v>
      </c>
      <c r="L164" s="115"/>
      <c r="M164" s="120"/>
      <c r="P164" s="121">
        <f>SUM(P165:P189)</f>
        <v>0</v>
      </c>
      <c r="R164" s="121">
        <f>SUM(R165:R189)</f>
        <v>4.61153217</v>
      </c>
      <c r="T164" s="122">
        <f>SUM(T165:T189)</f>
        <v>0</v>
      </c>
      <c r="AR164" s="116" t="s">
        <v>80</v>
      </c>
      <c r="AT164" s="123" t="s">
        <v>71</v>
      </c>
      <c r="AU164" s="123" t="s">
        <v>80</v>
      </c>
      <c r="AY164" s="116" t="s">
        <v>128</v>
      </c>
      <c r="BK164" s="124">
        <f>SUM(BK165:BK189)</f>
        <v>0</v>
      </c>
    </row>
    <row r="165" spans="2:65" s="1" customFormat="1" ht="16.5" customHeight="1">
      <c r="B165" s="32"/>
      <c r="C165" s="127" t="s">
        <v>247</v>
      </c>
      <c r="D165" s="127" t="s">
        <v>131</v>
      </c>
      <c r="E165" s="128" t="s">
        <v>248</v>
      </c>
      <c r="F165" s="129" t="s">
        <v>249</v>
      </c>
      <c r="G165" s="130" t="s">
        <v>155</v>
      </c>
      <c r="H165" s="131">
        <v>1.152</v>
      </c>
      <c r="I165" s="132"/>
      <c r="J165" s="133">
        <f>ROUND(I165*H165,2)</f>
        <v>0</v>
      </c>
      <c r="K165" s="129" t="s">
        <v>135</v>
      </c>
      <c r="L165" s="32"/>
      <c r="M165" s="134" t="s">
        <v>19</v>
      </c>
      <c r="N165" s="135" t="s">
        <v>43</v>
      </c>
      <c r="P165" s="136">
        <f>O165*H165</f>
        <v>0</v>
      </c>
      <c r="Q165" s="136">
        <v>1.98</v>
      </c>
      <c r="R165" s="136">
        <f>Q165*H165</f>
        <v>2.28096</v>
      </c>
      <c r="S165" s="136">
        <v>0</v>
      </c>
      <c r="T165" s="137">
        <f>S165*H165</f>
        <v>0</v>
      </c>
      <c r="AR165" s="138" t="s">
        <v>136</v>
      </c>
      <c r="AT165" s="138" t="s">
        <v>131</v>
      </c>
      <c r="AU165" s="138" t="s">
        <v>82</v>
      </c>
      <c r="AY165" s="17" t="s">
        <v>128</v>
      </c>
      <c r="BE165" s="139">
        <f>IF(N165="základní",J165,0)</f>
        <v>0</v>
      </c>
      <c r="BF165" s="139">
        <f>IF(N165="snížená",J165,0)</f>
        <v>0</v>
      </c>
      <c r="BG165" s="139">
        <f>IF(N165="zákl. přenesená",J165,0)</f>
        <v>0</v>
      </c>
      <c r="BH165" s="139">
        <f>IF(N165="sníž. přenesená",J165,0)</f>
        <v>0</v>
      </c>
      <c r="BI165" s="139">
        <f>IF(N165="nulová",J165,0)</f>
        <v>0</v>
      </c>
      <c r="BJ165" s="17" t="s">
        <v>80</v>
      </c>
      <c r="BK165" s="139">
        <f>ROUND(I165*H165,2)</f>
        <v>0</v>
      </c>
      <c r="BL165" s="17" t="s">
        <v>136</v>
      </c>
      <c r="BM165" s="138" t="s">
        <v>250</v>
      </c>
    </row>
    <row r="166" spans="2:47" s="1" customFormat="1" ht="12">
      <c r="B166" s="32"/>
      <c r="D166" s="140" t="s">
        <v>138</v>
      </c>
      <c r="F166" s="141" t="s">
        <v>251</v>
      </c>
      <c r="I166" s="142"/>
      <c r="L166" s="32"/>
      <c r="M166" s="143"/>
      <c r="T166" s="53"/>
      <c r="AT166" s="17" t="s">
        <v>138</v>
      </c>
      <c r="AU166" s="17" t="s">
        <v>82</v>
      </c>
    </row>
    <row r="167" spans="2:47" s="1" customFormat="1" ht="12">
      <c r="B167" s="32"/>
      <c r="D167" s="144" t="s">
        <v>140</v>
      </c>
      <c r="F167" s="145" t="s">
        <v>252</v>
      </c>
      <c r="I167" s="142"/>
      <c r="L167" s="32"/>
      <c r="M167" s="143"/>
      <c r="T167" s="53"/>
      <c r="AT167" s="17" t="s">
        <v>140</v>
      </c>
      <c r="AU167" s="17" t="s">
        <v>82</v>
      </c>
    </row>
    <row r="168" spans="2:51" s="12" customFormat="1" ht="12">
      <c r="B168" s="146"/>
      <c r="D168" s="140" t="s">
        <v>142</v>
      </c>
      <c r="E168" s="147" t="s">
        <v>19</v>
      </c>
      <c r="F168" s="148" t="s">
        <v>253</v>
      </c>
      <c r="H168" s="147" t="s">
        <v>19</v>
      </c>
      <c r="I168" s="149"/>
      <c r="L168" s="146"/>
      <c r="M168" s="150"/>
      <c r="T168" s="151"/>
      <c r="AT168" s="147" t="s">
        <v>142</v>
      </c>
      <c r="AU168" s="147" t="s">
        <v>82</v>
      </c>
      <c r="AV168" s="12" t="s">
        <v>80</v>
      </c>
      <c r="AW168" s="12" t="s">
        <v>33</v>
      </c>
      <c r="AX168" s="12" t="s">
        <v>72</v>
      </c>
      <c r="AY168" s="147" t="s">
        <v>128</v>
      </c>
    </row>
    <row r="169" spans="2:51" s="13" customFormat="1" ht="12">
      <c r="B169" s="152"/>
      <c r="D169" s="140" t="s">
        <v>142</v>
      </c>
      <c r="E169" s="153" t="s">
        <v>19</v>
      </c>
      <c r="F169" s="154" t="s">
        <v>254</v>
      </c>
      <c r="H169" s="155">
        <v>1.152</v>
      </c>
      <c r="I169" s="156"/>
      <c r="L169" s="152"/>
      <c r="M169" s="157"/>
      <c r="T169" s="158"/>
      <c r="AT169" s="153" t="s">
        <v>142</v>
      </c>
      <c r="AU169" s="153" t="s">
        <v>82</v>
      </c>
      <c r="AV169" s="13" t="s">
        <v>82</v>
      </c>
      <c r="AW169" s="13" t="s">
        <v>33</v>
      </c>
      <c r="AX169" s="13" t="s">
        <v>80</v>
      </c>
      <c r="AY169" s="153" t="s">
        <v>128</v>
      </c>
    </row>
    <row r="170" spans="2:65" s="1" customFormat="1" ht="16.5" customHeight="1">
      <c r="B170" s="32"/>
      <c r="C170" s="127" t="s">
        <v>255</v>
      </c>
      <c r="D170" s="127" t="s">
        <v>131</v>
      </c>
      <c r="E170" s="128" t="s">
        <v>256</v>
      </c>
      <c r="F170" s="129" t="s">
        <v>257</v>
      </c>
      <c r="G170" s="130" t="s">
        <v>155</v>
      </c>
      <c r="H170" s="131">
        <v>0.968</v>
      </c>
      <c r="I170" s="132"/>
      <c r="J170" s="133">
        <f>ROUND(I170*H170,2)</f>
        <v>0</v>
      </c>
      <c r="K170" s="129" t="s">
        <v>135</v>
      </c>
      <c r="L170" s="32"/>
      <c r="M170" s="134" t="s">
        <v>19</v>
      </c>
      <c r="N170" s="135" t="s">
        <v>43</v>
      </c>
      <c r="P170" s="136">
        <f>O170*H170</f>
        <v>0</v>
      </c>
      <c r="Q170" s="136">
        <v>2.30102</v>
      </c>
      <c r="R170" s="136">
        <f>Q170*H170</f>
        <v>2.22738736</v>
      </c>
      <c r="S170" s="136">
        <v>0</v>
      </c>
      <c r="T170" s="137">
        <f>S170*H170</f>
        <v>0</v>
      </c>
      <c r="AR170" s="138" t="s">
        <v>136</v>
      </c>
      <c r="AT170" s="138" t="s">
        <v>131</v>
      </c>
      <c r="AU170" s="138" t="s">
        <v>82</v>
      </c>
      <c r="AY170" s="17" t="s">
        <v>128</v>
      </c>
      <c r="BE170" s="139">
        <f>IF(N170="základní",J170,0)</f>
        <v>0</v>
      </c>
      <c r="BF170" s="139">
        <f>IF(N170="snížená",J170,0)</f>
        <v>0</v>
      </c>
      <c r="BG170" s="139">
        <f>IF(N170="zákl. přenesená",J170,0)</f>
        <v>0</v>
      </c>
      <c r="BH170" s="139">
        <f>IF(N170="sníž. přenesená",J170,0)</f>
        <v>0</v>
      </c>
      <c r="BI170" s="139">
        <f>IF(N170="nulová",J170,0)</f>
        <v>0</v>
      </c>
      <c r="BJ170" s="17" t="s">
        <v>80</v>
      </c>
      <c r="BK170" s="139">
        <f>ROUND(I170*H170,2)</f>
        <v>0</v>
      </c>
      <c r="BL170" s="17" t="s">
        <v>136</v>
      </c>
      <c r="BM170" s="138" t="s">
        <v>258</v>
      </c>
    </row>
    <row r="171" spans="2:47" s="1" customFormat="1" ht="12">
      <c r="B171" s="32"/>
      <c r="D171" s="140" t="s">
        <v>138</v>
      </c>
      <c r="F171" s="141" t="s">
        <v>259</v>
      </c>
      <c r="I171" s="142"/>
      <c r="L171" s="32"/>
      <c r="M171" s="143"/>
      <c r="T171" s="53"/>
      <c r="AT171" s="17" t="s">
        <v>138</v>
      </c>
      <c r="AU171" s="17" t="s">
        <v>82</v>
      </c>
    </row>
    <row r="172" spans="2:47" s="1" customFormat="1" ht="12">
      <c r="B172" s="32"/>
      <c r="D172" s="144" t="s">
        <v>140</v>
      </c>
      <c r="F172" s="145" t="s">
        <v>260</v>
      </c>
      <c r="I172" s="142"/>
      <c r="L172" s="32"/>
      <c r="M172" s="143"/>
      <c r="T172" s="53"/>
      <c r="AT172" s="17" t="s">
        <v>140</v>
      </c>
      <c r="AU172" s="17" t="s">
        <v>82</v>
      </c>
    </row>
    <row r="173" spans="2:51" s="12" customFormat="1" ht="12">
      <c r="B173" s="146"/>
      <c r="D173" s="140" t="s">
        <v>142</v>
      </c>
      <c r="E173" s="147" t="s">
        <v>19</v>
      </c>
      <c r="F173" s="148" t="s">
        <v>261</v>
      </c>
      <c r="H173" s="147" t="s">
        <v>19</v>
      </c>
      <c r="I173" s="149"/>
      <c r="L173" s="146"/>
      <c r="M173" s="150"/>
      <c r="T173" s="151"/>
      <c r="AT173" s="147" t="s">
        <v>142</v>
      </c>
      <c r="AU173" s="147" t="s">
        <v>82</v>
      </c>
      <c r="AV173" s="12" t="s">
        <v>80</v>
      </c>
      <c r="AW173" s="12" t="s">
        <v>33</v>
      </c>
      <c r="AX173" s="12" t="s">
        <v>72</v>
      </c>
      <c r="AY173" s="147" t="s">
        <v>128</v>
      </c>
    </row>
    <row r="174" spans="2:51" s="13" customFormat="1" ht="12">
      <c r="B174" s="152"/>
      <c r="D174" s="140" t="s">
        <v>142</v>
      </c>
      <c r="E174" s="153" t="s">
        <v>19</v>
      </c>
      <c r="F174" s="154" t="s">
        <v>262</v>
      </c>
      <c r="H174" s="155">
        <v>0.968</v>
      </c>
      <c r="I174" s="156"/>
      <c r="L174" s="152"/>
      <c r="M174" s="157"/>
      <c r="T174" s="158"/>
      <c r="AT174" s="153" t="s">
        <v>142</v>
      </c>
      <c r="AU174" s="153" t="s">
        <v>82</v>
      </c>
      <c r="AV174" s="13" t="s">
        <v>82</v>
      </c>
      <c r="AW174" s="13" t="s">
        <v>33</v>
      </c>
      <c r="AX174" s="13" t="s">
        <v>80</v>
      </c>
      <c r="AY174" s="153" t="s">
        <v>128</v>
      </c>
    </row>
    <row r="175" spans="2:65" s="1" customFormat="1" ht="16.5" customHeight="1">
      <c r="B175" s="32"/>
      <c r="C175" s="127" t="s">
        <v>263</v>
      </c>
      <c r="D175" s="127" t="s">
        <v>131</v>
      </c>
      <c r="E175" s="128" t="s">
        <v>264</v>
      </c>
      <c r="F175" s="129" t="s">
        <v>265</v>
      </c>
      <c r="G175" s="130" t="s">
        <v>134</v>
      </c>
      <c r="H175" s="131">
        <v>1.76</v>
      </c>
      <c r="I175" s="132"/>
      <c r="J175" s="133">
        <f>ROUND(I175*H175,2)</f>
        <v>0</v>
      </c>
      <c r="K175" s="129" t="s">
        <v>135</v>
      </c>
      <c r="L175" s="32"/>
      <c r="M175" s="134" t="s">
        <v>19</v>
      </c>
      <c r="N175" s="135" t="s">
        <v>43</v>
      </c>
      <c r="P175" s="136">
        <f>O175*H175</f>
        <v>0</v>
      </c>
      <c r="Q175" s="136">
        <v>0.00247</v>
      </c>
      <c r="R175" s="136">
        <f>Q175*H175</f>
        <v>0.0043472</v>
      </c>
      <c r="S175" s="136">
        <v>0</v>
      </c>
      <c r="T175" s="137">
        <f>S175*H175</f>
        <v>0</v>
      </c>
      <c r="AR175" s="138" t="s">
        <v>136</v>
      </c>
      <c r="AT175" s="138" t="s">
        <v>131</v>
      </c>
      <c r="AU175" s="138" t="s">
        <v>82</v>
      </c>
      <c r="AY175" s="17" t="s">
        <v>128</v>
      </c>
      <c r="BE175" s="139">
        <f>IF(N175="základní",J175,0)</f>
        <v>0</v>
      </c>
      <c r="BF175" s="139">
        <f>IF(N175="snížená",J175,0)</f>
        <v>0</v>
      </c>
      <c r="BG175" s="139">
        <f>IF(N175="zákl. přenesená",J175,0)</f>
        <v>0</v>
      </c>
      <c r="BH175" s="139">
        <f>IF(N175="sníž. přenesená",J175,0)</f>
        <v>0</v>
      </c>
      <c r="BI175" s="139">
        <f>IF(N175="nulová",J175,0)</f>
        <v>0</v>
      </c>
      <c r="BJ175" s="17" t="s">
        <v>80</v>
      </c>
      <c r="BK175" s="139">
        <f>ROUND(I175*H175,2)</f>
        <v>0</v>
      </c>
      <c r="BL175" s="17" t="s">
        <v>136</v>
      </c>
      <c r="BM175" s="138" t="s">
        <v>266</v>
      </c>
    </row>
    <row r="176" spans="2:47" s="1" customFormat="1" ht="12">
      <c r="B176" s="32"/>
      <c r="D176" s="140" t="s">
        <v>138</v>
      </c>
      <c r="F176" s="141" t="s">
        <v>267</v>
      </c>
      <c r="I176" s="142"/>
      <c r="L176" s="32"/>
      <c r="M176" s="143"/>
      <c r="T176" s="53"/>
      <c r="AT176" s="17" t="s">
        <v>138</v>
      </c>
      <c r="AU176" s="17" t="s">
        <v>82</v>
      </c>
    </row>
    <row r="177" spans="2:47" s="1" customFormat="1" ht="12">
      <c r="B177" s="32"/>
      <c r="D177" s="144" t="s">
        <v>140</v>
      </c>
      <c r="F177" s="145" t="s">
        <v>268</v>
      </c>
      <c r="I177" s="142"/>
      <c r="L177" s="32"/>
      <c r="M177" s="143"/>
      <c r="T177" s="53"/>
      <c r="AT177" s="17" t="s">
        <v>140</v>
      </c>
      <c r="AU177" s="17" t="s">
        <v>82</v>
      </c>
    </row>
    <row r="178" spans="2:51" s="12" customFormat="1" ht="12">
      <c r="B178" s="146"/>
      <c r="D178" s="140" t="s">
        <v>142</v>
      </c>
      <c r="E178" s="147" t="s">
        <v>19</v>
      </c>
      <c r="F178" s="148" t="s">
        <v>269</v>
      </c>
      <c r="H178" s="147" t="s">
        <v>19</v>
      </c>
      <c r="I178" s="149"/>
      <c r="L178" s="146"/>
      <c r="M178" s="150"/>
      <c r="T178" s="151"/>
      <c r="AT178" s="147" t="s">
        <v>142</v>
      </c>
      <c r="AU178" s="147" t="s">
        <v>82</v>
      </c>
      <c r="AV178" s="12" t="s">
        <v>80</v>
      </c>
      <c r="AW178" s="12" t="s">
        <v>33</v>
      </c>
      <c r="AX178" s="12" t="s">
        <v>72</v>
      </c>
      <c r="AY178" s="147" t="s">
        <v>128</v>
      </c>
    </row>
    <row r="179" spans="2:51" s="13" customFormat="1" ht="12">
      <c r="B179" s="152"/>
      <c r="D179" s="140" t="s">
        <v>142</v>
      </c>
      <c r="E179" s="153" t="s">
        <v>19</v>
      </c>
      <c r="F179" s="154" t="s">
        <v>270</v>
      </c>
      <c r="H179" s="155">
        <v>1.76</v>
      </c>
      <c r="I179" s="156"/>
      <c r="L179" s="152"/>
      <c r="M179" s="157"/>
      <c r="T179" s="158"/>
      <c r="AT179" s="153" t="s">
        <v>142</v>
      </c>
      <c r="AU179" s="153" t="s">
        <v>82</v>
      </c>
      <c r="AV179" s="13" t="s">
        <v>82</v>
      </c>
      <c r="AW179" s="13" t="s">
        <v>33</v>
      </c>
      <c r="AX179" s="13" t="s">
        <v>80</v>
      </c>
      <c r="AY179" s="153" t="s">
        <v>128</v>
      </c>
    </row>
    <row r="180" spans="2:65" s="1" customFormat="1" ht="16.5" customHeight="1">
      <c r="B180" s="32"/>
      <c r="C180" s="127" t="s">
        <v>271</v>
      </c>
      <c r="D180" s="127" t="s">
        <v>131</v>
      </c>
      <c r="E180" s="128" t="s">
        <v>272</v>
      </c>
      <c r="F180" s="129" t="s">
        <v>273</v>
      </c>
      <c r="G180" s="130" t="s">
        <v>134</v>
      </c>
      <c r="H180" s="131">
        <v>1.76</v>
      </c>
      <c r="I180" s="132"/>
      <c r="J180" s="133">
        <f>ROUND(I180*H180,2)</f>
        <v>0</v>
      </c>
      <c r="K180" s="129" t="s">
        <v>135</v>
      </c>
      <c r="L180" s="32"/>
      <c r="M180" s="134" t="s">
        <v>19</v>
      </c>
      <c r="N180" s="135" t="s">
        <v>43</v>
      </c>
      <c r="P180" s="136">
        <f>O180*H180</f>
        <v>0</v>
      </c>
      <c r="Q180" s="136">
        <v>0</v>
      </c>
      <c r="R180" s="136">
        <f>Q180*H180</f>
        <v>0</v>
      </c>
      <c r="S180" s="136">
        <v>0</v>
      </c>
      <c r="T180" s="137">
        <f>S180*H180</f>
        <v>0</v>
      </c>
      <c r="AR180" s="138" t="s">
        <v>136</v>
      </c>
      <c r="AT180" s="138" t="s">
        <v>131</v>
      </c>
      <c r="AU180" s="138" t="s">
        <v>82</v>
      </c>
      <c r="AY180" s="17" t="s">
        <v>128</v>
      </c>
      <c r="BE180" s="139">
        <f>IF(N180="základní",J180,0)</f>
        <v>0</v>
      </c>
      <c r="BF180" s="139">
        <f>IF(N180="snížená",J180,0)</f>
        <v>0</v>
      </c>
      <c r="BG180" s="139">
        <f>IF(N180="zákl. přenesená",J180,0)</f>
        <v>0</v>
      </c>
      <c r="BH180" s="139">
        <f>IF(N180="sníž. přenesená",J180,0)</f>
        <v>0</v>
      </c>
      <c r="BI180" s="139">
        <f>IF(N180="nulová",J180,0)</f>
        <v>0</v>
      </c>
      <c r="BJ180" s="17" t="s">
        <v>80</v>
      </c>
      <c r="BK180" s="139">
        <f>ROUND(I180*H180,2)</f>
        <v>0</v>
      </c>
      <c r="BL180" s="17" t="s">
        <v>136</v>
      </c>
      <c r="BM180" s="138" t="s">
        <v>274</v>
      </c>
    </row>
    <row r="181" spans="2:47" s="1" customFormat="1" ht="12">
      <c r="B181" s="32"/>
      <c r="D181" s="140" t="s">
        <v>138</v>
      </c>
      <c r="F181" s="141" t="s">
        <v>275</v>
      </c>
      <c r="I181" s="142"/>
      <c r="L181" s="32"/>
      <c r="M181" s="143"/>
      <c r="T181" s="53"/>
      <c r="AT181" s="17" t="s">
        <v>138</v>
      </c>
      <c r="AU181" s="17" t="s">
        <v>82</v>
      </c>
    </row>
    <row r="182" spans="2:47" s="1" customFormat="1" ht="12">
      <c r="B182" s="32"/>
      <c r="D182" s="144" t="s">
        <v>140</v>
      </c>
      <c r="F182" s="145" t="s">
        <v>276</v>
      </c>
      <c r="I182" s="142"/>
      <c r="L182" s="32"/>
      <c r="M182" s="143"/>
      <c r="T182" s="53"/>
      <c r="AT182" s="17" t="s">
        <v>140</v>
      </c>
      <c r="AU182" s="17" t="s">
        <v>82</v>
      </c>
    </row>
    <row r="183" spans="2:51" s="12" customFormat="1" ht="12">
      <c r="B183" s="146"/>
      <c r="D183" s="140" t="s">
        <v>142</v>
      </c>
      <c r="E183" s="147" t="s">
        <v>19</v>
      </c>
      <c r="F183" s="148" t="s">
        <v>269</v>
      </c>
      <c r="H183" s="147" t="s">
        <v>19</v>
      </c>
      <c r="I183" s="149"/>
      <c r="L183" s="146"/>
      <c r="M183" s="150"/>
      <c r="T183" s="151"/>
      <c r="AT183" s="147" t="s">
        <v>142</v>
      </c>
      <c r="AU183" s="147" t="s">
        <v>82</v>
      </c>
      <c r="AV183" s="12" t="s">
        <v>80</v>
      </c>
      <c r="AW183" s="12" t="s">
        <v>33</v>
      </c>
      <c r="AX183" s="12" t="s">
        <v>72</v>
      </c>
      <c r="AY183" s="147" t="s">
        <v>128</v>
      </c>
    </row>
    <row r="184" spans="2:51" s="13" customFormat="1" ht="12">
      <c r="B184" s="152"/>
      <c r="D184" s="140" t="s">
        <v>142</v>
      </c>
      <c r="E184" s="153" t="s">
        <v>19</v>
      </c>
      <c r="F184" s="154" t="s">
        <v>270</v>
      </c>
      <c r="H184" s="155">
        <v>1.76</v>
      </c>
      <c r="I184" s="156"/>
      <c r="L184" s="152"/>
      <c r="M184" s="157"/>
      <c r="T184" s="158"/>
      <c r="AT184" s="153" t="s">
        <v>142</v>
      </c>
      <c r="AU184" s="153" t="s">
        <v>82</v>
      </c>
      <c r="AV184" s="13" t="s">
        <v>82</v>
      </c>
      <c r="AW184" s="13" t="s">
        <v>33</v>
      </c>
      <c r="AX184" s="13" t="s">
        <v>80</v>
      </c>
      <c r="AY184" s="153" t="s">
        <v>128</v>
      </c>
    </row>
    <row r="185" spans="2:65" s="1" customFormat="1" ht="16.5" customHeight="1">
      <c r="B185" s="32"/>
      <c r="C185" s="127" t="s">
        <v>277</v>
      </c>
      <c r="D185" s="127" t="s">
        <v>131</v>
      </c>
      <c r="E185" s="128" t="s">
        <v>278</v>
      </c>
      <c r="F185" s="129" t="s">
        <v>279</v>
      </c>
      <c r="G185" s="130" t="s">
        <v>225</v>
      </c>
      <c r="H185" s="131">
        <v>0.093</v>
      </c>
      <c r="I185" s="132"/>
      <c r="J185" s="133">
        <f>ROUND(I185*H185,2)</f>
        <v>0</v>
      </c>
      <c r="K185" s="129" t="s">
        <v>135</v>
      </c>
      <c r="L185" s="32"/>
      <c r="M185" s="134" t="s">
        <v>19</v>
      </c>
      <c r="N185" s="135" t="s">
        <v>43</v>
      </c>
      <c r="P185" s="136">
        <f>O185*H185</f>
        <v>0</v>
      </c>
      <c r="Q185" s="136">
        <v>1.06277</v>
      </c>
      <c r="R185" s="136">
        <f>Q185*H185</f>
        <v>0.09883760999999999</v>
      </c>
      <c r="S185" s="136">
        <v>0</v>
      </c>
      <c r="T185" s="137">
        <f>S185*H185</f>
        <v>0</v>
      </c>
      <c r="AR185" s="138" t="s">
        <v>136</v>
      </c>
      <c r="AT185" s="138" t="s">
        <v>131</v>
      </c>
      <c r="AU185" s="138" t="s">
        <v>82</v>
      </c>
      <c r="AY185" s="17" t="s">
        <v>128</v>
      </c>
      <c r="BE185" s="139">
        <f>IF(N185="základní",J185,0)</f>
        <v>0</v>
      </c>
      <c r="BF185" s="139">
        <f>IF(N185="snížená",J185,0)</f>
        <v>0</v>
      </c>
      <c r="BG185" s="139">
        <f>IF(N185="zákl. přenesená",J185,0)</f>
        <v>0</v>
      </c>
      <c r="BH185" s="139">
        <f>IF(N185="sníž. přenesená",J185,0)</f>
        <v>0</v>
      </c>
      <c r="BI185" s="139">
        <f>IF(N185="nulová",J185,0)</f>
        <v>0</v>
      </c>
      <c r="BJ185" s="17" t="s">
        <v>80</v>
      </c>
      <c r="BK185" s="139">
        <f>ROUND(I185*H185,2)</f>
        <v>0</v>
      </c>
      <c r="BL185" s="17" t="s">
        <v>136</v>
      </c>
      <c r="BM185" s="138" t="s">
        <v>280</v>
      </c>
    </row>
    <row r="186" spans="2:47" s="1" customFormat="1" ht="12">
      <c r="B186" s="32"/>
      <c r="D186" s="140" t="s">
        <v>138</v>
      </c>
      <c r="F186" s="141" t="s">
        <v>281</v>
      </c>
      <c r="I186" s="142"/>
      <c r="L186" s="32"/>
      <c r="M186" s="143"/>
      <c r="T186" s="53"/>
      <c r="AT186" s="17" t="s">
        <v>138</v>
      </c>
      <c r="AU186" s="17" t="s">
        <v>82</v>
      </c>
    </row>
    <row r="187" spans="2:47" s="1" customFormat="1" ht="12">
      <c r="B187" s="32"/>
      <c r="D187" s="144" t="s">
        <v>140</v>
      </c>
      <c r="F187" s="145" t="s">
        <v>282</v>
      </c>
      <c r="I187" s="142"/>
      <c r="L187" s="32"/>
      <c r="M187" s="143"/>
      <c r="T187" s="53"/>
      <c r="AT187" s="17" t="s">
        <v>140</v>
      </c>
      <c r="AU187" s="17" t="s">
        <v>82</v>
      </c>
    </row>
    <row r="188" spans="2:51" s="12" customFormat="1" ht="12">
      <c r="B188" s="146"/>
      <c r="D188" s="140" t="s">
        <v>142</v>
      </c>
      <c r="E188" s="147" t="s">
        <v>19</v>
      </c>
      <c r="F188" s="148" t="s">
        <v>269</v>
      </c>
      <c r="H188" s="147" t="s">
        <v>19</v>
      </c>
      <c r="I188" s="149"/>
      <c r="L188" s="146"/>
      <c r="M188" s="150"/>
      <c r="T188" s="151"/>
      <c r="AT188" s="147" t="s">
        <v>142</v>
      </c>
      <c r="AU188" s="147" t="s">
        <v>82</v>
      </c>
      <c r="AV188" s="12" t="s">
        <v>80</v>
      </c>
      <c r="AW188" s="12" t="s">
        <v>33</v>
      </c>
      <c r="AX188" s="12" t="s">
        <v>72</v>
      </c>
      <c r="AY188" s="147" t="s">
        <v>128</v>
      </c>
    </row>
    <row r="189" spans="2:51" s="13" customFormat="1" ht="12">
      <c r="B189" s="152"/>
      <c r="D189" s="140" t="s">
        <v>142</v>
      </c>
      <c r="E189" s="153" t="s">
        <v>19</v>
      </c>
      <c r="F189" s="154" t="s">
        <v>283</v>
      </c>
      <c r="H189" s="155">
        <v>0.093</v>
      </c>
      <c r="I189" s="156"/>
      <c r="L189" s="152"/>
      <c r="M189" s="157"/>
      <c r="T189" s="158"/>
      <c r="AT189" s="153" t="s">
        <v>142</v>
      </c>
      <c r="AU189" s="153" t="s">
        <v>82</v>
      </c>
      <c r="AV189" s="13" t="s">
        <v>82</v>
      </c>
      <c r="AW189" s="13" t="s">
        <v>33</v>
      </c>
      <c r="AX189" s="13" t="s">
        <v>80</v>
      </c>
      <c r="AY189" s="153" t="s">
        <v>128</v>
      </c>
    </row>
    <row r="190" spans="2:63" s="11" customFormat="1" ht="22.9" customHeight="1">
      <c r="B190" s="115"/>
      <c r="D190" s="116" t="s">
        <v>71</v>
      </c>
      <c r="E190" s="125" t="s">
        <v>136</v>
      </c>
      <c r="F190" s="125" t="s">
        <v>284</v>
      </c>
      <c r="I190" s="118"/>
      <c r="J190" s="126">
        <f>BK190</f>
        <v>0</v>
      </c>
      <c r="L190" s="115"/>
      <c r="M190" s="120"/>
      <c r="P190" s="121">
        <f>SUM(P191:P205)</f>
        <v>0</v>
      </c>
      <c r="R190" s="121">
        <f>SUM(R191:R205)</f>
        <v>24.79279417</v>
      </c>
      <c r="T190" s="122">
        <f>SUM(T191:T205)</f>
        <v>0</v>
      </c>
      <c r="AR190" s="116" t="s">
        <v>80</v>
      </c>
      <c r="AT190" s="123" t="s">
        <v>71</v>
      </c>
      <c r="AU190" s="123" t="s">
        <v>80</v>
      </c>
      <c r="AY190" s="116" t="s">
        <v>128</v>
      </c>
      <c r="BK190" s="124">
        <f>SUM(BK191:BK205)</f>
        <v>0</v>
      </c>
    </row>
    <row r="191" spans="2:65" s="1" customFormat="1" ht="21.75" customHeight="1">
      <c r="B191" s="32"/>
      <c r="C191" s="127" t="s">
        <v>285</v>
      </c>
      <c r="D191" s="127" t="s">
        <v>131</v>
      </c>
      <c r="E191" s="128" t="s">
        <v>286</v>
      </c>
      <c r="F191" s="129" t="s">
        <v>287</v>
      </c>
      <c r="G191" s="130" t="s">
        <v>134</v>
      </c>
      <c r="H191" s="131">
        <v>2.88</v>
      </c>
      <c r="I191" s="132"/>
      <c r="J191" s="133">
        <f>ROUND(I191*H191,2)</f>
        <v>0</v>
      </c>
      <c r="K191" s="129" t="s">
        <v>135</v>
      </c>
      <c r="L191" s="32"/>
      <c r="M191" s="134" t="s">
        <v>19</v>
      </c>
      <c r="N191" s="135" t="s">
        <v>43</v>
      </c>
      <c r="P191" s="136">
        <f>O191*H191</f>
        <v>0</v>
      </c>
      <c r="Q191" s="136">
        <v>0.18051</v>
      </c>
      <c r="R191" s="136">
        <f>Q191*H191</f>
        <v>0.5198688</v>
      </c>
      <c r="S191" s="136">
        <v>0</v>
      </c>
      <c r="T191" s="137">
        <f>S191*H191</f>
        <v>0</v>
      </c>
      <c r="AR191" s="138" t="s">
        <v>136</v>
      </c>
      <c r="AT191" s="138" t="s">
        <v>131</v>
      </c>
      <c r="AU191" s="138" t="s">
        <v>82</v>
      </c>
      <c r="AY191" s="17" t="s">
        <v>128</v>
      </c>
      <c r="BE191" s="139">
        <f>IF(N191="základní",J191,0)</f>
        <v>0</v>
      </c>
      <c r="BF191" s="139">
        <f>IF(N191="snížená",J191,0)</f>
        <v>0</v>
      </c>
      <c r="BG191" s="139">
        <f>IF(N191="zákl. přenesená",J191,0)</f>
        <v>0</v>
      </c>
      <c r="BH191" s="139">
        <f>IF(N191="sníž. přenesená",J191,0)</f>
        <v>0</v>
      </c>
      <c r="BI191" s="139">
        <f>IF(N191="nulová",J191,0)</f>
        <v>0</v>
      </c>
      <c r="BJ191" s="17" t="s">
        <v>80</v>
      </c>
      <c r="BK191" s="139">
        <f>ROUND(I191*H191,2)</f>
        <v>0</v>
      </c>
      <c r="BL191" s="17" t="s">
        <v>136</v>
      </c>
      <c r="BM191" s="138" t="s">
        <v>288</v>
      </c>
    </row>
    <row r="192" spans="2:47" s="1" customFormat="1" ht="12">
      <c r="B192" s="32"/>
      <c r="D192" s="140" t="s">
        <v>138</v>
      </c>
      <c r="F192" s="141" t="s">
        <v>289</v>
      </c>
      <c r="I192" s="142"/>
      <c r="L192" s="32"/>
      <c r="M192" s="143"/>
      <c r="T192" s="53"/>
      <c r="AT192" s="17" t="s">
        <v>138</v>
      </c>
      <c r="AU192" s="17" t="s">
        <v>82</v>
      </c>
    </row>
    <row r="193" spans="2:47" s="1" customFormat="1" ht="12">
      <c r="B193" s="32"/>
      <c r="D193" s="144" t="s">
        <v>140</v>
      </c>
      <c r="F193" s="145" t="s">
        <v>290</v>
      </c>
      <c r="I193" s="142"/>
      <c r="L193" s="32"/>
      <c r="M193" s="143"/>
      <c r="T193" s="53"/>
      <c r="AT193" s="17" t="s">
        <v>140</v>
      </c>
      <c r="AU193" s="17" t="s">
        <v>82</v>
      </c>
    </row>
    <row r="194" spans="2:51" s="12" customFormat="1" ht="12">
      <c r="B194" s="146"/>
      <c r="D194" s="140" t="s">
        <v>142</v>
      </c>
      <c r="E194" s="147" t="s">
        <v>19</v>
      </c>
      <c r="F194" s="148" t="s">
        <v>291</v>
      </c>
      <c r="H194" s="147" t="s">
        <v>19</v>
      </c>
      <c r="I194" s="149"/>
      <c r="L194" s="146"/>
      <c r="M194" s="150"/>
      <c r="T194" s="151"/>
      <c r="AT194" s="147" t="s">
        <v>142</v>
      </c>
      <c r="AU194" s="147" t="s">
        <v>82</v>
      </c>
      <c r="AV194" s="12" t="s">
        <v>80</v>
      </c>
      <c r="AW194" s="12" t="s">
        <v>33</v>
      </c>
      <c r="AX194" s="12" t="s">
        <v>72</v>
      </c>
      <c r="AY194" s="147" t="s">
        <v>128</v>
      </c>
    </row>
    <row r="195" spans="2:51" s="13" customFormat="1" ht="12">
      <c r="B195" s="152"/>
      <c r="D195" s="140" t="s">
        <v>142</v>
      </c>
      <c r="E195" s="153" t="s">
        <v>19</v>
      </c>
      <c r="F195" s="154" t="s">
        <v>292</v>
      </c>
      <c r="H195" s="155">
        <v>2.88</v>
      </c>
      <c r="I195" s="156"/>
      <c r="L195" s="152"/>
      <c r="M195" s="157"/>
      <c r="T195" s="158"/>
      <c r="AT195" s="153" t="s">
        <v>142</v>
      </c>
      <c r="AU195" s="153" t="s">
        <v>82</v>
      </c>
      <c r="AV195" s="13" t="s">
        <v>82</v>
      </c>
      <c r="AW195" s="13" t="s">
        <v>33</v>
      </c>
      <c r="AX195" s="13" t="s">
        <v>80</v>
      </c>
      <c r="AY195" s="153" t="s">
        <v>128</v>
      </c>
    </row>
    <row r="196" spans="2:65" s="1" customFormat="1" ht="16.5" customHeight="1">
      <c r="B196" s="32"/>
      <c r="C196" s="127" t="s">
        <v>293</v>
      </c>
      <c r="D196" s="127" t="s">
        <v>131</v>
      </c>
      <c r="E196" s="128" t="s">
        <v>294</v>
      </c>
      <c r="F196" s="129" t="s">
        <v>295</v>
      </c>
      <c r="G196" s="130" t="s">
        <v>155</v>
      </c>
      <c r="H196" s="131">
        <v>5.746</v>
      </c>
      <c r="I196" s="132"/>
      <c r="J196" s="133">
        <f>ROUND(I196*H196,2)</f>
        <v>0</v>
      </c>
      <c r="K196" s="129" t="s">
        <v>135</v>
      </c>
      <c r="L196" s="32"/>
      <c r="M196" s="134" t="s">
        <v>19</v>
      </c>
      <c r="N196" s="135" t="s">
        <v>43</v>
      </c>
      <c r="P196" s="136">
        <f>O196*H196</f>
        <v>0</v>
      </c>
      <c r="Q196" s="136">
        <v>1.7034</v>
      </c>
      <c r="R196" s="136">
        <f>Q196*H196</f>
        <v>9.787736400000002</v>
      </c>
      <c r="S196" s="136">
        <v>0</v>
      </c>
      <c r="T196" s="137">
        <f>S196*H196</f>
        <v>0</v>
      </c>
      <c r="AR196" s="138" t="s">
        <v>136</v>
      </c>
      <c r="AT196" s="138" t="s">
        <v>131</v>
      </c>
      <c r="AU196" s="138" t="s">
        <v>82</v>
      </c>
      <c r="AY196" s="17" t="s">
        <v>128</v>
      </c>
      <c r="BE196" s="139">
        <f>IF(N196="základní",J196,0)</f>
        <v>0</v>
      </c>
      <c r="BF196" s="139">
        <f>IF(N196="snížená",J196,0)</f>
        <v>0</v>
      </c>
      <c r="BG196" s="139">
        <f>IF(N196="zákl. přenesená",J196,0)</f>
        <v>0</v>
      </c>
      <c r="BH196" s="139">
        <f>IF(N196="sníž. přenesená",J196,0)</f>
        <v>0</v>
      </c>
      <c r="BI196" s="139">
        <f>IF(N196="nulová",J196,0)</f>
        <v>0</v>
      </c>
      <c r="BJ196" s="17" t="s">
        <v>80</v>
      </c>
      <c r="BK196" s="139">
        <f>ROUND(I196*H196,2)</f>
        <v>0</v>
      </c>
      <c r="BL196" s="17" t="s">
        <v>136</v>
      </c>
      <c r="BM196" s="138" t="s">
        <v>296</v>
      </c>
    </row>
    <row r="197" spans="2:47" s="1" customFormat="1" ht="12">
      <c r="B197" s="32"/>
      <c r="D197" s="140" t="s">
        <v>138</v>
      </c>
      <c r="F197" s="141" t="s">
        <v>297</v>
      </c>
      <c r="I197" s="142"/>
      <c r="L197" s="32"/>
      <c r="M197" s="143"/>
      <c r="T197" s="53"/>
      <c r="AT197" s="17" t="s">
        <v>138</v>
      </c>
      <c r="AU197" s="17" t="s">
        <v>82</v>
      </c>
    </row>
    <row r="198" spans="2:47" s="1" customFormat="1" ht="12">
      <c r="B198" s="32"/>
      <c r="D198" s="144" t="s">
        <v>140</v>
      </c>
      <c r="F198" s="145" t="s">
        <v>298</v>
      </c>
      <c r="I198" s="142"/>
      <c r="L198" s="32"/>
      <c r="M198" s="143"/>
      <c r="T198" s="53"/>
      <c r="AT198" s="17" t="s">
        <v>140</v>
      </c>
      <c r="AU198" s="17" t="s">
        <v>82</v>
      </c>
    </row>
    <row r="199" spans="2:51" s="12" customFormat="1" ht="12">
      <c r="B199" s="146"/>
      <c r="D199" s="140" t="s">
        <v>142</v>
      </c>
      <c r="E199" s="147" t="s">
        <v>19</v>
      </c>
      <c r="F199" s="148" t="s">
        <v>299</v>
      </c>
      <c r="H199" s="147" t="s">
        <v>19</v>
      </c>
      <c r="I199" s="149"/>
      <c r="L199" s="146"/>
      <c r="M199" s="150"/>
      <c r="T199" s="151"/>
      <c r="AT199" s="147" t="s">
        <v>142</v>
      </c>
      <c r="AU199" s="147" t="s">
        <v>82</v>
      </c>
      <c r="AV199" s="12" t="s">
        <v>80</v>
      </c>
      <c r="AW199" s="12" t="s">
        <v>33</v>
      </c>
      <c r="AX199" s="12" t="s">
        <v>72</v>
      </c>
      <c r="AY199" s="147" t="s">
        <v>128</v>
      </c>
    </row>
    <row r="200" spans="2:51" s="13" customFormat="1" ht="12">
      <c r="B200" s="152"/>
      <c r="D200" s="140" t="s">
        <v>142</v>
      </c>
      <c r="E200" s="153" t="s">
        <v>19</v>
      </c>
      <c r="F200" s="154" t="s">
        <v>300</v>
      </c>
      <c r="H200" s="155">
        <v>5.746</v>
      </c>
      <c r="I200" s="156"/>
      <c r="L200" s="152"/>
      <c r="M200" s="157"/>
      <c r="T200" s="158"/>
      <c r="AT200" s="153" t="s">
        <v>142</v>
      </c>
      <c r="AU200" s="153" t="s">
        <v>82</v>
      </c>
      <c r="AV200" s="13" t="s">
        <v>82</v>
      </c>
      <c r="AW200" s="13" t="s">
        <v>33</v>
      </c>
      <c r="AX200" s="13" t="s">
        <v>80</v>
      </c>
      <c r="AY200" s="153" t="s">
        <v>128</v>
      </c>
    </row>
    <row r="201" spans="2:65" s="1" customFormat="1" ht="16.5" customHeight="1">
      <c r="B201" s="32"/>
      <c r="C201" s="127" t="s">
        <v>301</v>
      </c>
      <c r="D201" s="127" t="s">
        <v>131</v>
      </c>
      <c r="E201" s="128" t="s">
        <v>302</v>
      </c>
      <c r="F201" s="129" t="s">
        <v>303</v>
      </c>
      <c r="G201" s="130" t="s">
        <v>155</v>
      </c>
      <c r="H201" s="131">
        <v>7.661</v>
      </c>
      <c r="I201" s="132"/>
      <c r="J201" s="133">
        <f>ROUND(I201*H201,2)</f>
        <v>0</v>
      </c>
      <c r="K201" s="129" t="s">
        <v>135</v>
      </c>
      <c r="L201" s="32"/>
      <c r="M201" s="134" t="s">
        <v>19</v>
      </c>
      <c r="N201" s="135" t="s">
        <v>43</v>
      </c>
      <c r="P201" s="136">
        <f>O201*H201</f>
        <v>0</v>
      </c>
      <c r="Q201" s="136">
        <v>1.89077</v>
      </c>
      <c r="R201" s="136">
        <f>Q201*H201</f>
        <v>14.48518897</v>
      </c>
      <c r="S201" s="136">
        <v>0</v>
      </c>
      <c r="T201" s="137">
        <f>S201*H201</f>
        <v>0</v>
      </c>
      <c r="AR201" s="138" t="s">
        <v>136</v>
      </c>
      <c r="AT201" s="138" t="s">
        <v>131</v>
      </c>
      <c r="AU201" s="138" t="s">
        <v>82</v>
      </c>
      <c r="AY201" s="17" t="s">
        <v>128</v>
      </c>
      <c r="BE201" s="139">
        <f>IF(N201="základní",J201,0)</f>
        <v>0</v>
      </c>
      <c r="BF201" s="139">
        <f>IF(N201="snížená",J201,0)</f>
        <v>0</v>
      </c>
      <c r="BG201" s="139">
        <f>IF(N201="zákl. přenesená",J201,0)</f>
        <v>0</v>
      </c>
      <c r="BH201" s="139">
        <f>IF(N201="sníž. přenesená",J201,0)</f>
        <v>0</v>
      </c>
      <c r="BI201" s="139">
        <f>IF(N201="nulová",J201,0)</f>
        <v>0</v>
      </c>
      <c r="BJ201" s="17" t="s">
        <v>80</v>
      </c>
      <c r="BK201" s="139">
        <f>ROUND(I201*H201,2)</f>
        <v>0</v>
      </c>
      <c r="BL201" s="17" t="s">
        <v>136</v>
      </c>
      <c r="BM201" s="138" t="s">
        <v>304</v>
      </c>
    </row>
    <row r="202" spans="2:47" s="1" customFormat="1" ht="12">
      <c r="B202" s="32"/>
      <c r="D202" s="140" t="s">
        <v>138</v>
      </c>
      <c r="F202" s="141" t="s">
        <v>305</v>
      </c>
      <c r="I202" s="142"/>
      <c r="L202" s="32"/>
      <c r="M202" s="143"/>
      <c r="T202" s="53"/>
      <c r="AT202" s="17" t="s">
        <v>138</v>
      </c>
      <c r="AU202" s="17" t="s">
        <v>82</v>
      </c>
    </row>
    <row r="203" spans="2:47" s="1" customFormat="1" ht="12">
      <c r="B203" s="32"/>
      <c r="D203" s="144" t="s">
        <v>140</v>
      </c>
      <c r="F203" s="145" t="s">
        <v>306</v>
      </c>
      <c r="I203" s="142"/>
      <c r="L203" s="32"/>
      <c r="M203" s="143"/>
      <c r="T203" s="53"/>
      <c r="AT203" s="17" t="s">
        <v>140</v>
      </c>
      <c r="AU203" s="17" t="s">
        <v>82</v>
      </c>
    </row>
    <row r="204" spans="2:51" s="12" customFormat="1" ht="12">
      <c r="B204" s="146"/>
      <c r="D204" s="140" t="s">
        <v>142</v>
      </c>
      <c r="E204" s="147" t="s">
        <v>19</v>
      </c>
      <c r="F204" s="148" t="s">
        <v>299</v>
      </c>
      <c r="H204" s="147" t="s">
        <v>19</v>
      </c>
      <c r="I204" s="149"/>
      <c r="L204" s="146"/>
      <c r="M204" s="150"/>
      <c r="T204" s="151"/>
      <c r="AT204" s="147" t="s">
        <v>142</v>
      </c>
      <c r="AU204" s="147" t="s">
        <v>82</v>
      </c>
      <c r="AV204" s="12" t="s">
        <v>80</v>
      </c>
      <c r="AW204" s="12" t="s">
        <v>33</v>
      </c>
      <c r="AX204" s="12" t="s">
        <v>72</v>
      </c>
      <c r="AY204" s="147" t="s">
        <v>128</v>
      </c>
    </row>
    <row r="205" spans="2:51" s="13" customFormat="1" ht="12">
      <c r="B205" s="152"/>
      <c r="D205" s="140" t="s">
        <v>142</v>
      </c>
      <c r="E205" s="153" t="s">
        <v>19</v>
      </c>
      <c r="F205" s="154" t="s">
        <v>307</v>
      </c>
      <c r="H205" s="155">
        <v>7.661</v>
      </c>
      <c r="I205" s="156"/>
      <c r="L205" s="152"/>
      <c r="M205" s="157"/>
      <c r="T205" s="158"/>
      <c r="AT205" s="153" t="s">
        <v>142</v>
      </c>
      <c r="AU205" s="153" t="s">
        <v>82</v>
      </c>
      <c r="AV205" s="13" t="s">
        <v>82</v>
      </c>
      <c r="AW205" s="13" t="s">
        <v>33</v>
      </c>
      <c r="AX205" s="13" t="s">
        <v>80</v>
      </c>
      <c r="AY205" s="153" t="s">
        <v>128</v>
      </c>
    </row>
    <row r="206" spans="2:63" s="11" customFormat="1" ht="22.9" customHeight="1">
      <c r="B206" s="115"/>
      <c r="D206" s="116" t="s">
        <v>71</v>
      </c>
      <c r="E206" s="125" t="s">
        <v>308</v>
      </c>
      <c r="F206" s="125" t="s">
        <v>309</v>
      </c>
      <c r="I206" s="118"/>
      <c r="J206" s="126">
        <f>BK206</f>
        <v>0</v>
      </c>
      <c r="L206" s="115"/>
      <c r="M206" s="120"/>
      <c r="P206" s="121">
        <f>SUM(P207:P258)</f>
        <v>0</v>
      </c>
      <c r="R206" s="121">
        <f>SUM(R207:R258)</f>
        <v>220.6571126</v>
      </c>
      <c r="T206" s="122">
        <f>SUM(T207:T258)</f>
        <v>0</v>
      </c>
      <c r="AR206" s="116" t="s">
        <v>80</v>
      </c>
      <c r="AT206" s="123" t="s">
        <v>71</v>
      </c>
      <c r="AU206" s="123" t="s">
        <v>80</v>
      </c>
      <c r="AY206" s="116" t="s">
        <v>128</v>
      </c>
      <c r="BK206" s="124">
        <f>SUM(BK207:BK258)</f>
        <v>0</v>
      </c>
    </row>
    <row r="207" spans="2:65" s="1" customFormat="1" ht="16.5" customHeight="1">
      <c r="B207" s="32"/>
      <c r="C207" s="127" t="s">
        <v>310</v>
      </c>
      <c r="D207" s="127" t="s">
        <v>131</v>
      </c>
      <c r="E207" s="128" t="s">
        <v>311</v>
      </c>
      <c r="F207" s="129" t="s">
        <v>312</v>
      </c>
      <c r="G207" s="130" t="s">
        <v>134</v>
      </c>
      <c r="H207" s="131">
        <v>6.5</v>
      </c>
      <c r="I207" s="132"/>
      <c r="J207" s="133">
        <f>ROUND(I207*H207,2)</f>
        <v>0</v>
      </c>
      <c r="K207" s="129" t="s">
        <v>135</v>
      </c>
      <c r="L207" s="32"/>
      <c r="M207" s="134" t="s">
        <v>19</v>
      </c>
      <c r="N207" s="135" t="s">
        <v>43</v>
      </c>
      <c r="P207" s="136">
        <f>O207*H207</f>
        <v>0</v>
      </c>
      <c r="Q207" s="136">
        <v>0.345</v>
      </c>
      <c r="R207" s="136">
        <f>Q207*H207</f>
        <v>2.2424999999999997</v>
      </c>
      <c r="S207" s="136">
        <v>0</v>
      </c>
      <c r="T207" s="137">
        <f>S207*H207</f>
        <v>0</v>
      </c>
      <c r="AR207" s="138" t="s">
        <v>136</v>
      </c>
      <c r="AT207" s="138" t="s">
        <v>131</v>
      </c>
      <c r="AU207" s="138" t="s">
        <v>82</v>
      </c>
      <c r="AY207" s="17" t="s">
        <v>128</v>
      </c>
      <c r="BE207" s="139">
        <f>IF(N207="základní",J207,0)</f>
        <v>0</v>
      </c>
      <c r="BF207" s="139">
        <f>IF(N207="snížená",J207,0)</f>
        <v>0</v>
      </c>
      <c r="BG207" s="139">
        <f>IF(N207="zákl. přenesená",J207,0)</f>
        <v>0</v>
      </c>
      <c r="BH207" s="139">
        <f>IF(N207="sníž. přenesená",J207,0)</f>
        <v>0</v>
      </c>
      <c r="BI207" s="139">
        <f>IF(N207="nulová",J207,0)</f>
        <v>0</v>
      </c>
      <c r="BJ207" s="17" t="s">
        <v>80</v>
      </c>
      <c r="BK207" s="139">
        <f>ROUND(I207*H207,2)</f>
        <v>0</v>
      </c>
      <c r="BL207" s="17" t="s">
        <v>136</v>
      </c>
      <c r="BM207" s="138" t="s">
        <v>313</v>
      </c>
    </row>
    <row r="208" spans="2:47" s="1" customFormat="1" ht="12">
      <c r="B208" s="32"/>
      <c r="D208" s="140" t="s">
        <v>138</v>
      </c>
      <c r="F208" s="141" t="s">
        <v>314</v>
      </c>
      <c r="I208" s="142"/>
      <c r="L208" s="32"/>
      <c r="M208" s="143"/>
      <c r="T208" s="53"/>
      <c r="AT208" s="17" t="s">
        <v>138</v>
      </c>
      <c r="AU208" s="17" t="s">
        <v>82</v>
      </c>
    </row>
    <row r="209" spans="2:47" s="1" customFormat="1" ht="12">
      <c r="B209" s="32"/>
      <c r="D209" s="144" t="s">
        <v>140</v>
      </c>
      <c r="F209" s="145" t="s">
        <v>315</v>
      </c>
      <c r="I209" s="142"/>
      <c r="L209" s="32"/>
      <c r="M209" s="143"/>
      <c r="T209" s="53"/>
      <c r="AT209" s="17" t="s">
        <v>140</v>
      </c>
      <c r="AU209" s="17" t="s">
        <v>82</v>
      </c>
    </row>
    <row r="210" spans="2:51" s="12" customFormat="1" ht="12">
      <c r="B210" s="146"/>
      <c r="D210" s="140" t="s">
        <v>142</v>
      </c>
      <c r="E210" s="147" t="s">
        <v>19</v>
      </c>
      <c r="F210" s="148" t="s">
        <v>316</v>
      </c>
      <c r="H210" s="147" t="s">
        <v>19</v>
      </c>
      <c r="I210" s="149"/>
      <c r="L210" s="146"/>
      <c r="M210" s="150"/>
      <c r="T210" s="151"/>
      <c r="AT210" s="147" t="s">
        <v>142</v>
      </c>
      <c r="AU210" s="147" t="s">
        <v>82</v>
      </c>
      <c r="AV210" s="12" t="s">
        <v>80</v>
      </c>
      <c r="AW210" s="12" t="s">
        <v>33</v>
      </c>
      <c r="AX210" s="12" t="s">
        <v>72</v>
      </c>
      <c r="AY210" s="147" t="s">
        <v>128</v>
      </c>
    </row>
    <row r="211" spans="2:51" s="13" customFormat="1" ht="12">
      <c r="B211" s="152"/>
      <c r="D211" s="140" t="s">
        <v>142</v>
      </c>
      <c r="E211" s="153" t="s">
        <v>19</v>
      </c>
      <c r="F211" s="154" t="s">
        <v>317</v>
      </c>
      <c r="H211" s="155">
        <v>6.5</v>
      </c>
      <c r="I211" s="156"/>
      <c r="L211" s="152"/>
      <c r="M211" s="157"/>
      <c r="T211" s="158"/>
      <c r="AT211" s="153" t="s">
        <v>142</v>
      </c>
      <c r="AU211" s="153" t="s">
        <v>82</v>
      </c>
      <c r="AV211" s="13" t="s">
        <v>82</v>
      </c>
      <c r="AW211" s="13" t="s">
        <v>33</v>
      </c>
      <c r="AX211" s="13" t="s">
        <v>80</v>
      </c>
      <c r="AY211" s="153" t="s">
        <v>128</v>
      </c>
    </row>
    <row r="212" spans="2:65" s="1" customFormat="1" ht="16.5" customHeight="1">
      <c r="B212" s="32"/>
      <c r="C212" s="127" t="s">
        <v>318</v>
      </c>
      <c r="D212" s="127" t="s">
        <v>131</v>
      </c>
      <c r="E212" s="128" t="s">
        <v>319</v>
      </c>
      <c r="F212" s="129" t="s">
        <v>320</v>
      </c>
      <c r="G212" s="130" t="s">
        <v>134</v>
      </c>
      <c r="H212" s="131">
        <v>166</v>
      </c>
      <c r="I212" s="132"/>
      <c r="J212" s="133">
        <f>ROUND(I212*H212,2)</f>
        <v>0</v>
      </c>
      <c r="K212" s="129" t="s">
        <v>135</v>
      </c>
      <c r="L212" s="32"/>
      <c r="M212" s="134" t="s">
        <v>19</v>
      </c>
      <c r="N212" s="135" t="s">
        <v>43</v>
      </c>
      <c r="P212" s="136">
        <f>O212*H212</f>
        <v>0</v>
      </c>
      <c r="Q212" s="136">
        <v>0.46</v>
      </c>
      <c r="R212" s="136">
        <f>Q212*H212</f>
        <v>76.36</v>
      </c>
      <c r="S212" s="136">
        <v>0</v>
      </c>
      <c r="T212" s="137">
        <f>S212*H212</f>
        <v>0</v>
      </c>
      <c r="AR212" s="138" t="s">
        <v>136</v>
      </c>
      <c r="AT212" s="138" t="s">
        <v>131</v>
      </c>
      <c r="AU212" s="138" t="s">
        <v>82</v>
      </c>
      <c r="AY212" s="17" t="s">
        <v>128</v>
      </c>
      <c r="BE212" s="139">
        <f>IF(N212="základní",J212,0)</f>
        <v>0</v>
      </c>
      <c r="BF212" s="139">
        <f>IF(N212="snížená",J212,0)</f>
        <v>0</v>
      </c>
      <c r="BG212" s="139">
        <f>IF(N212="zákl. přenesená",J212,0)</f>
        <v>0</v>
      </c>
      <c r="BH212" s="139">
        <f>IF(N212="sníž. přenesená",J212,0)</f>
        <v>0</v>
      </c>
      <c r="BI212" s="139">
        <f>IF(N212="nulová",J212,0)</f>
        <v>0</v>
      </c>
      <c r="BJ212" s="17" t="s">
        <v>80</v>
      </c>
      <c r="BK212" s="139">
        <f>ROUND(I212*H212,2)</f>
        <v>0</v>
      </c>
      <c r="BL212" s="17" t="s">
        <v>136</v>
      </c>
      <c r="BM212" s="138" t="s">
        <v>321</v>
      </c>
    </row>
    <row r="213" spans="2:47" s="1" customFormat="1" ht="12">
      <c r="B213" s="32"/>
      <c r="D213" s="140" t="s">
        <v>138</v>
      </c>
      <c r="F213" s="141" t="s">
        <v>322</v>
      </c>
      <c r="I213" s="142"/>
      <c r="L213" s="32"/>
      <c r="M213" s="143"/>
      <c r="T213" s="53"/>
      <c r="AT213" s="17" t="s">
        <v>138</v>
      </c>
      <c r="AU213" s="17" t="s">
        <v>82</v>
      </c>
    </row>
    <row r="214" spans="2:47" s="1" customFormat="1" ht="12">
      <c r="B214" s="32"/>
      <c r="D214" s="144" t="s">
        <v>140</v>
      </c>
      <c r="F214" s="145" t="s">
        <v>323</v>
      </c>
      <c r="I214" s="142"/>
      <c r="L214" s="32"/>
      <c r="M214" s="143"/>
      <c r="T214" s="53"/>
      <c r="AT214" s="17" t="s">
        <v>140</v>
      </c>
      <c r="AU214" s="17" t="s">
        <v>82</v>
      </c>
    </row>
    <row r="215" spans="2:51" s="12" customFormat="1" ht="12">
      <c r="B215" s="146"/>
      <c r="D215" s="140" t="s">
        <v>142</v>
      </c>
      <c r="E215" s="147" t="s">
        <v>19</v>
      </c>
      <c r="F215" s="148" t="s">
        <v>324</v>
      </c>
      <c r="H215" s="147" t="s">
        <v>19</v>
      </c>
      <c r="I215" s="149"/>
      <c r="L215" s="146"/>
      <c r="M215" s="150"/>
      <c r="T215" s="151"/>
      <c r="AT215" s="147" t="s">
        <v>142</v>
      </c>
      <c r="AU215" s="147" t="s">
        <v>82</v>
      </c>
      <c r="AV215" s="12" t="s">
        <v>80</v>
      </c>
      <c r="AW215" s="12" t="s">
        <v>33</v>
      </c>
      <c r="AX215" s="12" t="s">
        <v>72</v>
      </c>
      <c r="AY215" s="147" t="s">
        <v>128</v>
      </c>
    </row>
    <row r="216" spans="2:51" s="13" customFormat="1" ht="12">
      <c r="B216" s="152"/>
      <c r="D216" s="140" t="s">
        <v>142</v>
      </c>
      <c r="E216" s="153" t="s">
        <v>19</v>
      </c>
      <c r="F216" s="154" t="s">
        <v>325</v>
      </c>
      <c r="H216" s="155">
        <v>166</v>
      </c>
      <c r="I216" s="156"/>
      <c r="L216" s="152"/>
      <c r="M216" s="157"/>
      <c r="T216" s="158"/>
      <c r="AT216" s="153" t="s">
        <v>142</v>
      </c>
      <c r="AU216" s="153" t="s">
        <v>82</v>
      </c>
      <c r="AV216" s="13" t="s">
        <v>82</v>
      </c>
      <c r="AW216" s="13" t="s">
        <v>33</v>
      </c>
      <c r="AX216" s="13" t="s">
        <v>80</v>
      </c>
      <c r="AY216" s="153" t="s">
        <v>128</v>
      </c>
    </row>
    <row r="217" spans="2:65" s="1" customFormat="1" ht="16.5" customHeight="1">
      <c r="B217" s="32"/>
      <c r="C217" s="127" t="s">
        <v>326</v>
      </c>
      <c r="D217" s="127" t="s">
        <v>131</v>
      </c>
      <c r="E217" s="128" t="s">
        <v>327</v>
      </c>
      <c r="F217" s="129" t="s">
        <v>328</v>
      </c>
      <c r="G217" s="130" t="s">
        <v>134</v>
      </c>
      <c r="H217" s="131">
        <v>172.5</v>
      </c>
      <c r="I217" s="132"/>
      <c r="J217" s="133">
        <f>ROUND(I217*H217,2)</f>
        <v>0</v>
      </c>
      <c r="K217" s="129" t="s">
        <v>135</v>
      </c>
      <c r="L217" s="32"/>
      <c r="M217" s="134" t="s">
        <v>19</v>
      </c>
      <c r="N217" s="135" t="s">
        <v>43</v>
      </c>
      <c r="P217" s="136">
        <f>O217*H217</f>
        <v>0</v>
      </c>
      <c r="Q217" s="136">
        <v>0.18463</v>
      </c>
      <c r="R217" s="136">
        <f>Q217*H217</f>
        <v>31.848674999999997</v>
      </c>
      <c r="S217" s="136">
        <v>0</v>
      </c>
      <c r="T217" s="137">
        <f>S217*H217</f>
        <v>0</v>
      </c>
      <c r="AR217" s="138" t="s">
        <v>136</v>
      </c>
      <c r="AT217" s="138" t="s">
        <v>131</v>
      </c>
      <c r="AU217" s="138" t="s">
        <v>82</v>
      </c>
      <c r="AY217" s="17" t="s">
        <v>128</v>
      </c>
      <c r="BE217" s="139">
        <f>IF(N217="základní",J217,0)</f>
        <v>0</v>
      </c>
      <c r="BF217" s="139">
        <f>IF(N217="snížená",J217,0)</f>
        <v>0</v>
      </c>
      <c r="BG217" s="139">
        <f>IF(N217="zákl. přenesená",J217,0)</f>
        <v>0</v>
      </c>
      <c r="BH217" s="139">
        <f>IF(N217="sníž. přenesená",J217,0)</f>
        <v>0</v>
      </c>
      <c r="BI217" s="139">
        <f>IF(N217="nulová",J217,0)</f>
        <v>0</v>
      </c>
      <c r="BJ217" s="17" t="s">
        <v>80</v>
      </c>
      <c r="BK217" s="139">
        <f>ROUND(I217*H217,2)</f>
        <v>0</v>
      </c>
      <c r="BL217" s="17" t="s">
        <v>136</v>
      </c>
      <c r="BM217" s="138" t="s">
        <v>329</v>
      </c>
    </row>
    <row r="218" spans="2:47" s="1" customFormat="1" ht="19.5">
      <c r="B218" s="32"/>
      <c r="D218" s="140" t="s">
        <v>138</v>
      </c>
      <c r="F218" s="141" t="s">
        <v>330</v>
      </c>
      <c r="I218" s="142"/>
      <c r="L218" s="32"/>
      <c r="M218" s="143"/>
      <c r="T218" s="53"/>
      <c r="AT218" s="17" t="s">
        <v>138</v>
      </c>
      <c r="AU218" s="17" t="s">
        <v>82</v>
      </c>
    </row>
    <row r="219" spans="2:47" s="1" customFormat="1" ht="12">
      <c r="B219" s="32"/>
      <c r="D219" s="144" t="s">
        <v>140</v>
      </c>
      <c r="F219" s="145" t="s">
        <v>331</v>
      </c>
      <c r="I219" s="142"/>
      <c r="L219" s="32"/>
      <c r="M219" s="143"/>
      <c r="T219" s="53"/>
      <c r="AT219" s="17" t="s">
        <v>140</v>
      </c>
      <c r="AU219" s="17" t="s">
        <v>82</v>
      </c>
    </row>
    <row r="220" spans="2:51" s="12" customFormat="1" ht="12">
      <c r="B220" s="146"/>
      <c r="D220" s="140" t="s">
        <v>142</v>
      </c>
      <c r="E220" s="147" t="s">
        <v>19</v>
      </c>
      <c r="F220" s="148" t="s">
        <v>332</v>
      </c>
      <c r="H220" s="147" t="s">
        <v>19</v>
      </c>
      <c r="I220" s="149"/>
      <c r="L220" s="146"/>
      <c r="M220" s="150"/>
      <c r="T220" s="151"/>
      <c r="AT220" s="147" t="s">
        <v>142</v>
      </c>
      <c r="AU220" s="147" t="s">
        <v>82</v>
      </c>
      <c r="AV220" s="12" t="s">
        <v>80</v>
      </c>
      <c r="AW220" s="12" t="s">
        <v>33</v>
      </c>
      <c r="AX220" s="12" t="s">
        <v>72</v>
      </c>
      <c r="AY220" s="147" t="s">
        <v>128</v>
      </c>
    </row>
    <row r="221" spans="2:51" s="13" customFormat="1" ht="12">
      <c r="B221" s="152"/>
      <c r="D221" s="140" t="s">
        <v>142</v>
      </c>
      <c r="E221" s="153" t="s">
        <v>19</v>
      </c>
      <c r="F221" s="154" t="s">
        <v>144</v>
      </c>
      <c r="H221" s="155">
        <v>172.5</v>
      </c>
      <c r="I221" s="156"/>
      <c r="L221" s="152"/>
      <c r="M221" s="157"/>
      <c r="T221" s="158"/>
      <c r="AT221" s="153" t="s">
        <v>142</v>
      </c>
      <c r="AU221" s="153" t="s">
        <v>82</v>
      </c>
      <c r="AV221" s="13" t="s">
        <v>82</v>
      </c>
      <c r="AW221" s="13" t="s">
        <v>33</v>
      </c>
      <c r="AX221" s="13" t="s">
        <v>80</v>
      </c>
      <c r="AY221" s="153" t="s">
        <v>128</v>
      </c>
    </row>
    <row r="222" spans="2:65" s="1" customFormat="1" ht="16.5" customHeight="1">
      <c r="B222" s="32"/>
      <c r="C222" s="127" t="s">
        <v>308</v>
      </c>
      <c r="D222" s="127" t="s">
        <v>131</v>
      </c>
      <c r="E222" s="128" t="s">
        <v>333</v>
      </c>
      <c r="F222" s="129" t="s">
        <v>334</v>
      </c>
      <c r="G222" s="130" t="s">
        <v>134</v>
      </c>
      <c r="H222" s="131">
        <v>166</v>
      </c>
      <c r="I222" s="132"/>
      <c r="J222" s="133">
        <f>ROUND(I222*H222,2)</f>
        <v>0</v>
      </c>
      <c r="K222" s="129" t="s">
        <v>135</v>
      </c>
      <c r="L222" s="32"/>
      <c r="M222" s="134" t="s">
        <v>19</v>
      </c>
      <c r="N222" s="135" t="s">
        <v>43</v>
      </c>
      <c r="P222" s="136">
        <f>O222*H222</f>
        <v>0</v>
      </c>
      <c r="Q222" s="136">
        <v>0.37863</v>
      </c>
      <c r="R222" s="136">
        <f>Q222*H222</f>
        <v>62.85258</v>
      </c>
      <c r="S222" s="136">
        <v>0</v>
      </c>
      <c r="T222" s="137">
        <f>S222*H222</f>
        <v>0</v>
      </c>
      <c r="AR222" s="138" t="s">
        <v>136</v>
      </c>
      <c r="AT222" s="138" t="s">
        <v>131</v>
      </c>
      <c r="AU222" s="138" t="s">
        <v>82</v>
      </c>
      <c r="AY222" s="17" t="s">
        <v>128</v>
      </c>
      <c r="BE222" s="139">
        <f>IF(N222="základní",J222,0)</f>
        <v>0</v>
      </c>
      <c r="BF222" s="139">
        <f>IF(N222="snížená",J222,0)</f>
        <v>0</v>
      </c>
      <c r="BG222" s="139">
        <f>IF(N222="zákl. přenesená",J222,0)</f>
        <v>0</v>
      </c>
      <c r="BH222" s="139">
        <f>IF(N222="sníž. přenesená",J222,0)</f>
        <v>0</v>
      </c>
      <c r="BI222" s="139">
        <f>IF(N222="nulová",J222,0)</f>
        <v>0</v>
      </c>
      <c r="BJ222" s="17" t="s">
        <v>80</v>
      </c>
      <c r="BK222" s="139">
        <f>ROUND(I222*H222,2)</f>
        <v>0</v>
      </c>
      <c r="BL222" s="17" t="s">
        <v>136</v>
      </c>
      <c r="BM222" s="138" t="s">
        <v>335</v>
      </c>
    </row>
    <row r="223" spans="2:47" s="1" customFormat="1" ht="19.5">
      <c r="B223" s="32"/>
      <c r="D223" s="140" t="s">
        <v>138</v>
      </c>
      <c r="F223" s="141" t="s">
        <v>336</v>
      </c>
      <c r="I223" s="142"/>
      <c r="L223" s="32"/>
      <c r="M223" s="143"/>
      <c r="T223" s="53"/>
      <c r="AT223" s="17" t="s">
        <v>138</v>
      </c>
      <c r="AU223" s="17" t="s">
        <v>82</v>
      </c>
    </row>
    <row r="224" spans="2:47" s="1" customFormat="1" ht="12">
      <c r="B224" s="32"/>
      <c r="D224" s="144" t="s">
        <v>140</v>
      </c>
      <c r="F224" s="145" t="s">
        <v>337</v>
      </c>
      <c r="I224" s="142"/>
      <c r="L224" s="32"/>
      <c r="M224" s="143"/>
      <c r="T224" s="53"/>
      <c r="AT224" s="17" t="s">
        <v>140</v>
      </c>
      <c r="AU224" s="17" t="s">
        <v>82</v>
      </c>
    </row>
    <row r="225" spans="2:51" s="12" customFormat="1" ht="12">
      <c r="B225" s="146"/>
      <c r="D225" s="140" t="s">
        <v>142</v>
      </c>
      <c r="E225" s="147" t="s">
        <v>19</v>
      </c>
      <c r="F225" s="148" t="s">
        <v>324</v>
      </c>
      <c r="H225" s="147" t="s">
        <v>19</v>
      </c>
      <c r="I225" s="149"/>
      <c r="L225" s="146"/>
      <c r="M225" s="150"/>
      <c r="T225" s="151"/>
      <c r="AT225" s="147" t="s">
        <v>142</v>
      </c>
      <c r="AU225" s="147" t="s">
        <v>82</v>
      </c>
      <c r="AV225" s="12" t="s">
        <v>80</v>
      </c>
      <c r="AW225" s="12" t="s">
        <v>33</v>
      </c>
      <c r="AX225" s="12" t="s">
        <v>72</v>
      </c>
      <c r="AY225" s="147" t="s">
        <v>128</v>
      </c>
    </row>
    <row r="226" spans="2:51" s="13" customFormat="1" ht="12">
      <c r="B226" s="152"/>
      <c r="D226" s="140" t="s">
        <v>142</v>
      </c>
      <c r="E226" s="153" t="s">
        <v>19</v>
      </c>
      <c r="F226" s="154" t="s">
        <v>325</v>
      </c>
      <c r="H226" s="155">
        <v>166</v>
      </c>
      <c r="I226" s="156"/>
      <c r="L226" s="152"/>
      <c r="M226" s="157"/>
      <c r="T226" s="158"/>
      <c r="AT226" s="153" t="s">
        <v>142</v>
      </c>
      <c r="AU226" s="153" t="s">
        <v>82</v>
      </c>
      <c r="AV226" s="13" t="s">
        <v>82</v>
      </c>
      <c r="AW226" s="13" t="s">
        <v>33</v>
      </c>
      <c r="AX226" s="13" t="s">
        <v>80</v>
      </c>
      <c r="AY226" s="153" t="s">
        <v>128</v>
      </c>
    </row>
    <row r="227" spans="2:65" s="1" customFormat="1" ht="16.5" customHeight="1">
      <c r="B227" s="32"/>
      <c r="C227" s="127" t="s">
        <v>226</v>
      </c>
      <c r="D227" s="127" t="s">
        <v>131</v>
      </c>
      <c r="E227" s="128" t="s">
        <v>338</v>
      </c>
      <c r="F227" s="129" t="s">
        <v>339</v>
      </c>
      <c r="G227" s="130" t="s">
        <v>134</v>
      </c>
      <c r="H227" s="131">
        <v>36.2</v>
      </c>
      <c r="I227" s="132"/>
      <c r="J227" s="133">
        <f>ROUND(I227*H227,2)</f>
        <v>0</v>
      </c>
      <c r="K227" s="129" t="s">
        <v>135</v>
      </c>
      <c r="L227" s="32"/>
      <c r="M227" s="134" t="s">
        <v>19</v>
      </c>
      <c r="N227" s="135" t="s">
        <v>43</v>
      </c>
      <c r="P227" s="136">
        <f>O227*H227</f>
        <v>0</v>
      </c>
      <c r="Q227" s="136">
        <v>0.345</v>
      </c>
      <c r="R227" s="136">
        <f>Q227*H227</f>
        <v>12.489</v>
      </c>
      <c r="S227" s="136">
        <v>0</v>
      </c>
      <c r="T227" s="137">
        <f>S227*H227</f>
        <v>0</v>
      </c>
      <c r="AR227" s="138" t="s">
        <v>136</v>
      </c>
      <c r="AT227" s="138" t="s">
        <v>131</v>
      </c>
      <c r="AU227" s="138" t="s">
        <v>82</v>
      </c>
      <c r="AY227" s="17" t="s">
        <v>128</v>
      </c>
      <c r="BE227" s="139">
        <f>IF(N227="základní",J227,0)</f>
        <v>0</v>
      </c>
      <c r="BF227" s="139">
        <f>IF(N227="snížená",J227,0)</f>
        <v>0</v>
      </c>
      <c r="BG227" s="139">
        <f>IF(N227="zákl. přenesená",J227,0)</f>
        <v>0</v>
      </c>
      <c r="BH227" s="139">
        <f>IF(N227="sníž. přenesená",J227,0)</f>
        <v>0</v>
      </c>
      <c r="BI227" s="139">
        <f>IF(N227="nulová",J227,0)</f>
        <v>0</v>
      </c>
      <c r="BJ227" s="17" t="s">
        <v>80</v>
      </c>
      <c r="BK227" s="139">
        <f>ROUND(I227*H227,2)</f>
        <v>0</v>
      </c>
      <c r="BL227" s="17" t="s">
        <v>136</v>
      </c>
      <c r="BM227" s="138" t="s">
        <v>340</v>
      </c>
    </row>
    <row r="228" spans="2:47" s="1" customFormat="1" ht="12">
      <c r="B228" s="32"/>
      <c r="D228" s="140" t="s">
        <v>138</v>
      </c>
      <c r="F228" s="141" t="s">
        <v>341</v>
      </c>
      <c r="I228" s="142"/>
      <c r="L228" s="32"/>
      <c r="M228" s="143"/>
      <c r="T228" s="53"/>
      <c r="AT228" s="17" t="s">
        <v>138</v>
      </c>
      <c r="AU228" s="17" t="s">
        <v>82</v>
      </c>
    </row>
    <row r="229" spans="2:47" s="1" customFormat="1" ht="12">
      <c r="B229" s="32"/>
      <c r="D229" s="144" t="s">
        <v>140</v>
      </c>
      <c r="F229" s="145" t="s">
        <v>342</v>
      </c>
      <c r="I229" s="142"/>
      <c r="L229" s="32"/>
      <c r="M229" s="143"/>
      <c r="T229" s="53"/>
      <c r="AT229" s="17" t="s">
        <v>140</v>
      </c>
      <c r="AU229" s="17" t="s">
        <v>82</v>
      </c>
    </row>
    <row r="230" spans="2:51" s="12" customFormat="1" ht="12">
      <c r="B230" s="146"/>
      <c r="D230" s="140" t="s">
        <v>142</v>
      </c>
      <c r="E230" s="147" t="s">
        <v>19</v>
      </c>
      <c r="F230" s="148" t="s">
        <v>343</v>
      </c>
      <c r="H230" s="147" t="s">
        <v>19</v>
      </c>
      <c r="I230" s="149"/>
      <c r="L230" s="146"/>
      <c r="M230" s="150"/>
      <c r="T230" s="151"/>
      <c r="AT230" s="147" t="s">
        <v>142</v>
      </c>
      <c r="AU230" s="147" t="s">
        <v>82</v>
      </c>
      <c r="AV230" s="12" t="s">
        <v>80</v>
      </c>
      <c r="AW230" s="12" t="s">
        <v>33</v>
      </c>
      <c r="AX230" s="12" t="s">
        <v>72</v>
      </c>
      <c r="AY230" s="147" t="s">
        <v>128</v>
      </c>
    </row>
    <row r="231" spans="2:51" s="13" customFormat="1" ht="12">
      <c r="B231" s="152"/>
      <c r="D231" s="140" t="s">
        <v>142</v>
      </c>
      <c r="E231" s="153" t="s">
        <v>19</v>
      </c>
      <c r="F231" s="154" t="s">
        <v>344</v>
      </c>
      <c r="H231" s="155">
        <v>36.2</v>
      </c>
      <c r="I231" s="156"/>
      <c r="L231" s="152"/>
      <c r="M231" s="157"/>
      <c r="T231" s="158"/>
      <c r="AT231" s="153" t="s">
        <v>142</v>
      </c>
      <c r="AU231" s="153" t="s">
        <v>82</v>
      </c>
      <c r="AV231" s="13" t="s">
        <v>82</v>
      </c>
      <c r="AW231" s="13" t="s">
        <v>33</v>
      </c>
      <c r="AX231" s="13" t="s">
        <v>80</v>
      </c>
      <c r="AY231" s="153" t="s">
        <v>128</v>
      </c>
    </row>
    <row r="232" spans="2:65" s="1" customFormat="1" ht="16.5" customHeight="1">
      <c r="B232" s="32"/>
      <c r="C232" s="127" t="s">
        <v>136</v>
      </c>
      <c r="D232" s="127" t="s">
        <v>131</v>
      </c>
      <c r="E232" s="128" t="s">
        <v>345</v>
      </c>
      <c r="F232" s="129" t="s">
        <v>346</v>
      </c>
      <c r="G232" s="130" t="s">
        <v>134</v>
      </c>
      <c r="H232" s="131">
        <v>166</v>
      </c>
      <c r="I232" s="132"/>
      <c r="J232" s="133">
        <f>ROUND(I232*H232,2)</f>
        <v>0</v>
      </c>
      <c r="K232" s="129" t="s">
        <v>135</v>
      </c>
      <c r="L232" s="32"/>
      <c r="M232" s="134" t="s">
        <v>19</v>
      </c>
      <c r="N232" s="135" t="s">
        <v>43</v>
      </c>
      <c r="P232" s="136">
        <f>O232*H232</f>
        <v>0</v>
      </c>
      <c r="Q232" s="136">
        <v>0.00034</v>
      </c>
      <c r="R232" s="136">
        <f>Q232*H232</f>
        <v>0.056440000000000004</v>
      </c>
      <c r="S232" s="136">
        <v>0</v>
      </c>
      <c r="T232" s="137">
        <f>S232*H232</f>
        <v>0</v>
      </c>
      <c r="AR232" s="138" t="s">
        <v>136</v>
      </c>
      <c r="AT232" s="138" t="s">
        <v>131</v>
      </c>
      <c r="AU232" s="138" t="s">
        <v>82</v>
      </c>
      <c r="AY232" s="17" t="s">
        <v>128</v>
      </c>
      <c r="BE232" s="139">
        <f>IF(N232="základní",J232,0)</f>
        <v>0</v>
      </c>
      <c r="BF232" s="139">
        <f>IF(N232="snížená",J232,0)</f>
        <v>0</v>
      </c>
      <c r="BG232" s="139">
        <f>IF(N232="zákl. přenesená",J232,0)</f>
        <v>0</v>
      </c>
      <c r="BH232" s="139">
        <f>IF(N232="sníž. přenesená",J232,0)</f>
        <v>0</v>
      </c>
      <c r="BI232" s="139">
        <f>IF(N232="nulová",J232,0)</f>
        <v>0</v>
      </c>
      <c r="BJ232" s="17" t="s">
        <v>80</v>
      </c>
      <c r="BK232" s="139">
        <f>ROUND(I232*H232,2)</f>
        <v>0</v>
      </c>
      <c r="BL232" s="17" t="s">
        <v>136</v>
      </c>
      <c r="BM232" s="138" t="s">
        <v>347</v>
      </c>
    </row>
    <row r="233" spans="2:47" s="1" customFormat="1" ht="12">
      <c r="B233" s="32"/>
      <c r="D233" s="140" t="s">
        <v>138</v>
      </c>
      <c r="F233" s="141" t="s">
        <v>348</v>
      </c>
      <c r="I233" s="142"/>
      <c r="L233" s="32"/>
      <c r="M233" s="143"/>
      <c r="T233" s="53"/>
      <c r="AT233" s="17" t="s">
        <v>138</v>
      </c>
      <c r="AU233" s="17" t="s">
        <v>82</v>
      </c>
    </row>
    <row r="234" spans="2:47" s="1" customFormat="1" ht="12">
      <c r="B234" s="32"/>
      <c r="D234" s="144" t="s">
        <v>140</v>
      </c>
      <c r="F234" s="145" t="s">
        <v>349</v>
      </c>
      <c r="I234" s="142"/>
      <c r="L234" s="32"/>
      <c r="M234" s="143"/>
      <c r="T234" s="53"/>
      <c r="AT234" s="17" t="s">
        <v>140</v>
      </c>
      <c r="AU234" s="17" t="s">
        <v>82</v>
      </c>
    </row>
    <row r="235" spans="2:51" s="12" customFormat="1" ht="12">
      <c r="B235" s="146"/>
      <c r="D235" s="140" t="s">
        <v>142</v>
      </c>
      <c r="E235" s="147" t="s">
        <v>19</v>
      </c>
      <c r="F235" s="148" t="s">
        <v>350</v>
      </c>
      <c r="H235" s="147" t="s">
        <v>19</v>
      </c>
      <c r="I235" s="149"/>
      <c r="L235" s="146"/>
      <c r="M235" s="150"/>
      <c r="T235" s="151"/>
      <c r="AT235" s="147" t="s">
        <v>142</v>
      </c>
      <c r="AU235" s="147" t="s">
        <v>82</v>
      </c>
      <c r="AV235" s="12" t="s">
        <v>80</v>
      </c>
      <c r="AW235" s="12" t="s">
        <v>33</v>
      </c>
      <c r="AX235" s="12" t="s">
        <v>72</v>
      </c>
      <c r="AY235" s="147" t="s">
        <v>128</v>
      </c>
    </row>
    <row r="236" spans="2:51" s="13" customFormat="1" ht="12">
      <c r="B236" s="152"/>
      <c r="D236" s="140" t="s">
        <v>142</v>
      </c>
      <c r="E236" s="153" t="s">
        <v>19</v>
      </c>
      <c r="F236" s="154" t="s">
        <v>325</v>
      </c>
      <c r="H236" s="155">
        <v>166</v>
      </c>
      <c r="I236" s="156"/>
      <c r="L236" s="152"/>
      <c r="M236" s="157"/>
      <c r="T236" s="158"/>
      <c r="AT236" s="153" t="s">
        <v>142</v>
      </c>
      <c r="AU236" s="153" t="s">
        <v>82</v>
      </c>
      <c r="AV236" s="13" t="s">
        <v>82</v>
      </c>
      <c r="AW236" s="13" t="s">
        <v>33</v>
      </c>
      <c r="AX236" s="13" t="s">
        <v>80</v>
      </c>
      <c r="AY236" s="153" t="s">
        <v>128</v>
      </c>
    </row>
    <row r="237" spans="2:65" s="1" customFormat="1" ht="16.5" customHeight="1">
      <c r="B237" s="32"/>
      <c r="C237" s="127" t="s">
        <v>82</v>
      </c>
      <c r="D237" s="127" t="s">
        <v>131</v>
      </c>
      <c r="E237" s="128" t="s">
        <v>351</v>
      </c>
      <c r="F237" s="129" t="s">
        <v>352</v>
      </c>
      <c r="G237" s="130" t="s">
        <v>134</v>
      </c>
      <c r="H237" s="131">
        <v>172.5</v>
      </c>
      <c r="I237" s="132"/>
      <c r="J237" s="133">
        <f>ROUND(I237*H237,2)</f>
        <v>0</v>
      </c>
      <c r="K237" s="129" t="s">
        <v>135</v>
      </c>
      <c r="L237" s="32"/>
      <c r="M237" s="134" t="s">
        <v>19</v>
      </c>
      <c r="N237" s="135" t="s">
        <v>43</v>
      </c>
      <c r="P237" s="136">
        <f>O237*H237</f>
        <v>0</v>
      </c>
      <c r="Q237" s="136">
        <v>0.00031</v>
      </c>
      <c r="R237" s="136">
        <f>Q237*H237</f>
        <v>0.053475</v>
      </c>
      <c r="S237" s="136">
        <v>0</v>
      </c>
      <c r="T237" s="137">
        <f>S237*H237</f>
        <v>0</v>
      </c>
      <c r="AR237" s="138" t="s">
        <v>136</v>
      </c>
      <c r="AT237" s="138" t="s">
        <v>131</v>
      </c>
      <c r="AU237" s="138" t="s">
        <v>82</v>
      </c>
      <c r="AY237" s="17" t="s">
        <v>128</v>
      </c>
      <c r="BE237" s="139">
        <f>IF(N237="základní",J237,0)</f>
        <v>0</v>
      </c>
      <c r="BF237" s="139">
        <f>IF(N237="snížená",J237,0)</f>
        <v>0</v>
      </c>
      <c r="BG237" s="139">
        <f>IF(N237="zákl. přenesená",J237,0)</f>
        <v>0</v>
      </c>
      <c r="BH237" s="139">
        <f>IF(N237="sníž. přenesená",J237,0)</f>
        <v>0</v>
      </c>
      <c r="BI237" s="139">
        <f>IF(N237="nulová",J237,0)</f>
        <v>0</v>
      </c>
      <c r="BJ237" s="17" t="s">
        <v>80</v>
      </c>
      <c r="BK237" s="139">
        <f>ROUND(I237*H237,2)</f>
        <v>0</v>
      </c>
      <c r="BL237" s="17" t="s">
        <v>136</v>
      </c>
      <c r="BM237" s="138" t="s">
        <v>353</v>
      </c>
    </row>
    <row r="238" spans="2:47" s="1" customFormat="1" ht="12">
      <c r="B238" s="32"/>
      <c r="D238" s="140" t="s">
        <v>138</v>
      </c>
      <c r="F238" s="141" t="s">
        <v>354</v>
      </c>
      <c r="I238" s="142"/>
      <c r="L238" s="32"/>
      <c r="M238" s="143"/>
      <c r="T238" s="53"/>
      <c r="AT238" s="17" t="s">
        <v>138</v>
      </c>
      <c r="AU238" s="17" t="s">
        <v>82</v>
      </c>
    </row>
    <row r="239" spans="2:47" s="1" customFormat="1" ht="12">
      <c r="B239" s="32"/>
      <c r="D239" s="144" t="s">
        <v>140</v>
      </c>
      <c r="F239" s="145" t="s">
        <v>355</v>
      </c>
      <c r="I239" s="142"/>
      <c r="L239" s="32"/>
      <c r="M239" s="143"/>
      <c r="T239" s="53"/>
      <c r="AT239" s="17" t="s">
        <v>140</v>
      </c>
      <c r="AU239" s="17" t="s">
        <v>82</v>
      </c>
    </row>
    <row r="240" spans="2:51" s="12" customFormat="1" ht="12">
      <c r="B240" s="146"/>
      <c r="D240" s="140" t="s">
        <v>142</v>
      </c>
      <c r="E240" s="147" t="s">
        <v>19</v>
      </c>
      <c r="F240" s="148" t="s">
        <v>356</v>
      </c>
      <c r="H240" s="147" t="s">
        <v>19</v>
      </c>
      <c r="I240" s="149"/>
      <c r="L240" s="146"/>
      <c r="M240" s="150"/>
      <c r="T240" s="151"/>
      <c r="AT240" s="147" t="s">
        <v>142</v>
      </c>
      <c r="AU240" s="147" t="s">
        <v>82</v>
      </c>
      <c r="AV240" s="12" t="s">
        <v>80</v>
      </c>
      <c r="AW240" s="12" t="s">
        <v>33</v>
      </c>
      <c r="AX240" s="12" t="s">
        <v>72</v>
      </c>
      <c r="AY240" s="147" t="s">
        <v>128</v>
      </c>
    </row>
    <row r="241" spans="2:51" s="13" customFormat="1" ht="12">
      <c r="B241" s="152"/>
      <c r="D241" s="140" t="s">
        <v>142</v>
      </c>
      <c r="E241" s="153" t="s">
        <v>19</v>
      </c>
      <c r="F241" s="154" t="s">
        <v>144</v>
      </c>
      <c r="H241" s="155">
        <v>172.5</v>
      </c>
      <c r="I241" s="156"/>
      <c r="L241" s="152"/>
      <c r="M241" s="157"/>
      <c r="T241" s="158"/>
      <c r="AT241" s="153" t="s">
        <v>142</v>
      </c>
      <c r="AU241" s="153" t="s">
        <v>82</v>
      </c>
      <c r="AV241" s="13" t="s">
        <v>82</v>
      </c>
      <c r="AW241" s="13" t="s">
        <v>33</v>
      </c>
      <c r="AX241" s="13" t="s">
        <v>80</v>
      </c>
      <c r="AY241" s="153" t="s">
        <v>128</v>
      </c>
    </row>
    <row r="242" spans="2:65" s="1" customFormat="1" ht="21.75" customHeight="1">
      <c r="B242" s="32"/>
      <c r="C242" s="127" t="s">
        <v>80</v>
      </c>
      <c r="D242" s="127" t="s">
        <v>131</v>
      </c>
      <c r="E242" s="128" t="s">
        <v>357</v>
      </c>
      <c r="F242" s="129" t="s">
        <v>358</v>
      </c>
      <c r="G242" s="130" t="s">
        <v>134</v>
      </c>
      <c r="H242" s="131">
        <v>172.5</v>
      </c>
      <c r="I242" s="132"/>
      <c r="J242" s="133">
        <f>ROUND(I242*H242,2)</f>
        <v>0</v>
      </c>
      <c r="K242" s="129" t="s">
        <v>135</v>
      </c>
      <c r="L242" s="32"/>
      <c r="M242" s="134" t="s">
        <v>19</v>
      </c>
      <c r="N242" s="135" t="s">
        <v>43</v>
      </c>
      <c r="P242" s="136">
        <f>O242*H242</f>
        <v>0</v>
      </c>
      <c r="Q242" s="136">
        <v>0.10373</v>
      </c>
      <c r="R242" s="136">
        <f>Q242*H242</f>
        <v>17.893425</v>
      </c>
      <c r="S242" s="136">
        <v>0</v>
      </c>
      <c r="T242" s="137">
        <f>S242*H242</f>
        <v>0</v>
      </c>
      <c r="AR242" s="138" t="s">
        <v>136</v>
      </c>
      <c r="AT242" s="138" t="s">
        <v>131</v>
      </c>
      <c r="AU242" s="138" t="s">
        <v>82</v>
      </c>
      <c r="AY242" s="17" t="s">
        <v>128</v>
      </c>
      <c r="BE242" s="139">
        <f>IF(N242="základní",J242,0)</f>
        <v>0</v>
      </c>
      <c r="BF242" s="139">
        <f>IF(N242="snížená",J242,0)</f>
        <v>0</v>
      </c>
      <c r="BG242" s="139">
        <f>IF(N242="zákl. přenesená",J242,0)</f>
        <v>0</v>
      </c>
      <c r="BH242" s="139">
        <f>IF(N242="sníž. přenesená",J242,0)</f>
        <v>0</v>
      </c>
      <c r="BI242" s="139">
        <f>IF(N242="nulová",J242,0)</f>
        <v>0</v>
      </c>
      <c r="BJ242" s="17" t="s">
        <v>80</v>
      </c>
      <c r="BK242" s="139">
        <f>ROUND(I242*H242,2)</f>
        <v>0</v>
      </c>
      <c r="BL242" s="17" t="s">
        <v>136</v>
      </c>
      <c r="BM242" s="138" t="s">
        <v>359</v>
      </c>
    </row>
    <row r="243" spans="2:47" s="1" customFormat="1" ht="19.5">
      <c r="B243" s="32"/>
      <c r="D243" s="140" t="s">
        <v>138</v>
      </c>
      <c r="F243" s="141" t="s">
        <v>360</v>
      </c>
      <c r="I243" s="142"/>
      <c r="L243" s="32"/>
      <c r="M243" s="143"/>
      <c r="T243" s="53"/>
      <c r="AT243" s="17" t="s">
        <v>138</v>
      </c>
      <c r="AU243" s="17" t="s">
        <v>82</v>
      </c>
    </row>
    <row r="244" spans="2:47" s="1" customFormat="1" ht="12">
      <c r="B244" s="32"/>
      <c r="D244" s="144" t="s">
        <v>140</v>
      </c>
      <c r="F244" s="145" t="s">
        <v>361</v>
      </c>
      <c r="I244" s="142"/>
      <c r="L244" s="32"/>
      <c r="M244" s="143"/>
      <c r="T244" s="53"/>
      <c r="AT244" s="17" t="s">
        <v>140</v>
      </c>
      <c r="AU244" s="17" t="s">
        <v>82</v>
      </c>
    </row>
    <row r="245" spans="2:51" s="12" customFormat="1" ht="12">
      <c r="B245" s="146"/>
      <c r="D245" s="140" t="s">
        <v>142</v>
      </c>
      <c r="E245" s="147" t="s">
        <v>19</v>
      </c>
      <c r="F245" s="148" t="s">
        <v>362</v>
      </c>
      <c r="H245" s="147" t="s">
        <v>19</v>
      </c>
      <c r="I245" s="149"/>
      <c r="L245" s="146"/>
      <c r="M245" s="150"/>
      <c r="T245" s="151"/>
      <c r="AT245" s="147" t="s">
        <v>142</v>
      </c>
      <c r="AU245" s="147" t="s">
        <v>82</v>
      </c>
      <c r="AV245" s="12" t="s">
        <v>80</v>
      </c>
      <c r="AW245" s="12" t="s">
        <v>33</v>
      </c>
      <c r="AX245" s="12" t="s">
        <v>72</v>
      </c>
      <c r="AY245" s="147" t="s">
        <v>128</v>
      </c>
    </row>
    <row r="246" spans="2:51" s="13" customFormat="1" ht="12">
      <c r="B246" s="152"/>
      <c r="D246" s="140" t="s">
        <v>142</v>
      </c>
      <c r="E246" s="153" t="s">
        <v>19</v>
      </c>
      <c r="F246" s="154" t="s">
        <v>144</v>
      </c>
      <c r="H246" s="155">
        <v>172.5</v>
      </c>
      <c r="I246" s="156"/>
      <c r="L246" s="152"/>
      <c r="M246" s="157"/>
      <c r="T246" s="158"/>
      <c r="AT246" s="153" t="s">
        <v>142</v>
      </c>
      <c r="AU246" s="153" t="s">
        <v>82</v>
      </c>
      <c r="AV246" s="13" t="s">
        <v>82</v>
      </c>
      <c r="AW246" s="13" t="s">
        <v>33</v>
      </c>
      <c r="AX246" s="13" t="s">
        <v>80</v>
      </c>
      <c r="AY246" s="153" t="s">
        <v>128</v>
      </c>
    </row>
    <row r="247" spans="2:65" s="1" customFormat="1" ht="16.5" customHeight="1">
      <c r="B247" s="32"/>
      <c r="C247" s="127" t="s">
        <v>363</v>
      </c>
      <c r="D247" s="127" t="s">
        <v>131</v>
      </c>
      <c r="E247" s="128" t="s">
        <v>364</v>
      </c>
      <c r="F247" s="129" t="s">
        <v>365</v>
      </c>
      <c r="G247" s="130" t="s">
        <v>134</v>
      </c>
      <c r="H247" s="131">
        <v>18</v>
      </c>
      <c r="I247" s="132"/>
      <c r="J247" s="133">
        <f>ROUND(I247*H247,2)</f>
        <v>0</v>
      </c>
      <c r="K247" s="129" t="s">
        <v>135</v>
      </c>
      <c r="L247" s="32"/>
      <c r="M247" s="134" t="s">
        <v>19</v>
      </c>
      <c r="N247" s="135" t="s">
        <v>43</v>
      </c>
      <c r="P247" s="136">
        <f>O247*H247</f>
        <v>0</v>
      </c>
      <c r="Q247" s="136">
        <v>0.8566</v>
      </c>
      <c r="R247" s="136">
        <f>Q247*H247</f>
        <v>15.418800000000001</v>
      </c>
      <c r="S247" s="136">
        <v>0</v>
      </c>
      <c r="T247" s="137">
        <f>S247*H247</f>
        <v>0</v>
      </c>
      <c r="AR247" s="138" t="s">
        <v>136</v>
      </c>
      <c r="AT247" s="138" t="s">
        <v>131</v>
      </c>
      <c r="AU247" s="138" t="s">
        <v>82</v>
      </c>
      <c r="AY247" s="17" t="s">
        <v>128</v>
      </c>
      <c r="BE247" s="139">
        <f>IF(N247="základní",J247,0)</f>
        <v>0</v>
      </c>
      <c r="BF247" s="139">
        <f>IF(N247="snížená",J247,0)</f>
        <v>0</v>
      </c>
      <c r="BG247" s="139">
        <f>IF(N247="zákl. přenesená",J247,0)</f>
        <v>0</v>
      </c>
      <c r="BH247" s="139">
        <f>IF(N247="sníž. přenesená",J247,0)</f>
        <v>0</v>
      </c>
      <c r="BI247" s="139">
        <f>IF(N247="nulová",J247,0)</f>
        <v>0</v>
      </c>
      <c r="BJ247" s="17" t="s">
        <v>80</v>
      </c>
      <c r="BK247" s="139">
        <f>ROUND(I247*H247,2)</f>
        <v>0</v>
      </c>
      <c r="BL247" s="17" t="s">
        <v>136</v>
      </c>
      <c r="BM247" s="138" t="s">
        <v>366</v>
      </c>
    </row>
    <row r="248" spans="2:47" s="1" customFormat="1" ht="19.5">
      <c r="B248" s="32"/>
      <c r="D248" s="140" t="s">
        <v>138</v>
      </c>
      <c r="F248" s="141" t="s">
        <v>367</v>
      </c>
      <c r="I248" s="142"/>
      <c r="L248" s="32"/>
      <c r="M248" s="143"/>
      <c r="T248" s="53"/>
      <c r="AT248" s="17" t="s">
        <v>138</v>
      </c>
      <c r="AU248" s="17" t="s">
        <v>82</v>
      </c>
    </row>
    <row r="249" spans="2:47" s="1" customFormat="1" ht="12">
      <c r="B249" s="32"/>
      <c r="D249" s="144" t="s">
        <v>140</v>
      </c>
      <c r="F249" s="145" t="s">
        <v>368</v>
      </c>
      <c r="I249" s="142"/>
      <c r="L249" s="32"/>
      <c r="M249" s="143"/>
      <c r="T249" s="53"/>
      <c r="AT249" s="17" t="s">
        <v>140</v>
      </c>
      <c r="AU249" s="17" t="s">
        <v>82</v>
      </c>
    </row>
    <row r="250" spans="2:51" s="12" customFormat="1" ht="12">
      <c r="B250" s="146"/>
      <c r="D250" s="140" t="s">
        <v>142</v>
      </c>
      <c r="E250" s="147" t="s">
        <v>19</v>
      </c>
      <c r="F250" s="148" t="s">
        <v>369</v>
      </c>
      <c r="H250" s="147" t="s">
        <v>19</v>
      </c>
      <c r="I250" s="149"/>
      <c r="L250" s="146"/>
      <c r="M250" s="150"/>
      <c r="T250" s="151"/>
      <c r="AT250" s="147" t="s">
        <v>142</v>
      </c>
      <c r="AU250" s="147" t="s">
        <v>82</v>
      </c>
      <c r="AV250" s="12" t="s">
        <v>80</v>
      </c>
      <c r="AW250" s="12" t="s">
        <v>33</v>
      </c>
      <c r="AX250" s="12" t="s">
        <v>72</v>
      </c>
      <c r="AY250" s="147" t="s">
        <v>128</v>
      </c>
    </row>
    <row r="251" spans="2:51" s="13" customFormat="1" ht="12">
      <c r="B251" s="152"/>
      <c r="D251" s="140" t="s">
        <v>142</v>
      </c>
      <c r="E251" s="153" t="s">
        <v>19</v>
      </c>
      <c r="F251" s="154" t="s">
        <v>370</v>
      </c>
      <c r="H251" s="155">
        <v>1.5</v>
      </c>
      <c r="I251" s="156"/>
      <c r="L251" s="152"/>
      <c r="M251" s="157"/>
      <c r="T251" s="158"/>
      <c r="AT251" s="153" t="s">
        <v>142</v>
      </c>
      <c r="AU251" s="153" t="s">
        <v>82</v>
      </c>
      <c r="AV251" s="13" t="s">
        <v>82</v>
      </c>
      <c r="AW251" s="13" t="s">
        <v>33</v>
      </c>
      <c r="AX251" s="13" t="s">
        <v>72</v>
      </c>
      <c r="AY251" s="153" t="s">
        <v>128</v>
      </c>
    </row>
    <row r="252" spans="2:51" s="12" customFormat="1" ht="12">
      <c r="B252" s="146"/>
      <c r="D252" s="140" t="s">
        <v>142</v>
      </c>
      <c r="E252" s="147" t="s">
        <v>19</v>
      </c>
      <c r="F252" s="148" t="s">
        <v>371</v>
      </c>
      <c r="H252" s="147" t="s">
        <v>19</v>
      </c>
      <c r="I252" s="149"/>
      <c r="L252" s="146"/>
      <c r="M252" s="150"/>
      <c r="T252" s="151"/>
      <c r="AT252" s="147" t="s">
        <v>142</v>
      </c>
      <c r="AU252" s="147" t="s">
        <v>82</v>
      </c>
      <c r="AV252" s="12" t="s">
        <v>80</v>
      </c>
      <c r="AW252" s="12" t="s">
        <v>33</v>
      </c>
      <c r="AX252" s="12" t="s">
        <v>72</v>
      </c>
      <c r="AY252" s="147" t="s">
        <v>128</v>
      </c>
    </row>
    <row r="253" spans="2:51" s="13" customFormat="1" ht="12">
      <c r="B253" s="152"/>
      <c r="D253" s="140" t="s">
        <v>142</v>
      </c>
      <c r="E253" s="153" t="s">
        <v>19</v>
      </c>
      <c r="F253" s="154" t="s">
        <v>372</v>
      </c>
      <c r="H253" s="155">
        <v>18</v>
      </c>
      <c r="I253" s="156"/>
      <c r="L253" s="152"/>
      <c r="M253" s="157"/>
      <c r="T253" s="158"/>
      <c r="AT253" s="153" t="s">
        <v>142</v>
      </c>
      <c r="AU253" s="153" t="s">
        <v>82</v>
      </c>
      <c r="AV253" s="13" t="s">
        <v>82</v>
      </c>
      <c r="AW253" s="13" t="s">
        <v>33</v>
      </c>
      <c r="AX253" s="13" t="s">
        <v>80</v>
      </c>
      <c r="AY253" s="153" t="s">
        <v>128</v>
      </c>
    </row>
    <row r="254" spans="2:65" s="1" customFormat="1" ht="16.5" customHeight="1">
      <c r="B254" s="32"/>
      <c r="C254" s="127" t="s">
        <v>373</v>
      </c>
      <c r="D254" s="127" t="s">
        <v>131</v>
      </c>
      <c r="E254" s="128" t="s">
        <v>374</v>
      </c>
      <c r="F254" s="129" t="s">
        <v>375</v>
      </c>
      <c r="G254" s="130" t="s">
        <v>134</v>
      </c>
      <c r="H254" s="131">
        <v>2.88</v>
      </c>
      <c r="I254" s="132"/>
      <c r="J254" s="133">
        <f>ROUND(I254*H254,2)</f>
        <v>0</v>
      </c>
      <c r="K254" s="129" t="s">
        <v>135</v>
      </c>
      <c r="L254" s="32"/>
      <c r="M254" s="134" t="s">
        <v>19</v>
      </c>
      <c r="N254" s="135" t="s">
        <v>43</v>
      </c>
      <c r="P254" s="136">
        <f>O254*H254</f>
        <v>0</v>
      </c>
      <c r="Q254" s="136">
        <v>0.50077</v>
      </c>
      <c r="R254" s="136">
        <f>Q254*H254</f>
        <v>1.4422176</v>
      </c>
      <c r="S254" s="136">
        <v>0</v>
      </c>
      <c r="T254" s="137">
        <f>S254*H254</f>
        <v>0</v>
      </c>
      <c r="AR254" s="138" t="s">
        <v>136</v>
      </c>
      <c r="AT254" s="138" t="s">
        <v>131</v>
      </c>
      <c r="AU254" s="138" t="s">
        <v>82</v>
      </c>
      <c r="AY254" s="17" t="s">
        <v>128</v>
      </c>
      <c r="BE254" s="139">
        <f>IF(N254="základní",J254,0)</f>
        <v>0</v>
      </c>
      <c r="BF254" s="139">
        <f>IF(N254="snížená",J254,0)</f>
        <v>0</v>
      </c>
      <c r="BG254" s="139">
        <f>IF(N254="zákl. přenesená",J254,0)</f>
        <v>0</v>
      </c>
      <c r="BH254" s="139">
        <f>IF(N254="sníž. přenesená",J254,0)</f>
        <v>0</v>
      </c>
      <c r="BI254" s="139">
        <f>IF(N254="nulová",J254,0)</f>
        <v>0</v>
      </c>
      <c r="BJ254" s="17" t="s">
        <v>80</v>
      </c>
      <c r="BK254" s="139">
        <f>ROUND(I254*H254,2)</f>
        <v>0</v>
      </c>
      <c r="BL254" s="17" t="s">
        <v>136</v>
      </c>
      <c r="BM254" s="138" t="s">
        <v>376</v>
      </c>
    </row>
    <row r="255" spans="2:47" s="1" customFormat="1" ht="12">
      <c r="B255" s="32"/>
      <c r="D255" s="140" t="s">
        <v>138</v>
      </c>
      <c r="F255" s="141" t="s">
        <v>377</v>
      </c>
      <c r="I255" s="142"/>
      <c r="L255" s="32"/>
      <c r="M255" s="143"/>
      <c r="T255" s="53"/>
      <c r="AT255" s="17" t="s">
        <v>138</v>
      </c>
      <c r="AU255" s="17" t="s">
        <v>82</v>
      </c>
    </row>
    <row r="256" spans="2:47" s="1" customFormat="1" ht="12">
      <c r="B256" s="32"/>
      <c r="D256" s="144" t="s">
        <v>140</v>
      </c>
      <c r="F256" s="145" t="s">
        <v>378</v>
      </c>
      <c r="I256" s="142"/>
      <c r="L256" s="32"/>
      <c r="M256" s="143"/>
      <c r="T256" s="53"/>
      <c r="AT256" s="17" t="s">
        <v>140</v>
      </c>
      <c r="AU256" s="17" t="s">
        <v>82</v>
      </c>
    </row>
    <row r="257" spans="2:51" s="12" customFormat="1" ht="12">
      <c r="B257" s="146"/>
      <c r="D257" s="140" t="s">
        <v>142</v>
      </c>
      <c r="E257" s="147" t="s">
        <v>19</v>
      </c>
      <c r="F257" s="148" t="s">
        <v>379</v>
      </c>
      <c r="H257" s="147" t="s">
        <v>19</v>
      </c>
      <c r="I257" s="149"/>
      <c r="L257" s="146"/>
      <c r="M257" s="150"/>
      <c r="T257" s="151"/>
      <c r="AT257" s="147" t="s">
        <v>142</v>
      </c>
      <c r="AU257" s="147" t="s">
        <v>82</v>
      </c>
      <c r="AV257" s="12" t="s">
        <v>80</v>
      </c>
      <c r="AW257" s="12" t="s">
        <v>33</v>
      </c>
      <c r="AX257" s="12" t="s">
        <v>72</v>
      </c>
      <c r="AY257" s="147" t="s">
        <v>128</v>
      </c>
    </row>
    <row r="258" spans="2:51" s="13" customFormat="1" ht="12">
      <c r="B258" s="152"/>
      <c r="D258" s="140" t="s">
        <v>142</v>
      </c>
      <c r="E258" s="153" t="s">
        <v>19</v>
      </c>
      <c r="F258" s="154" t="s">
        <v>292</v>
      </c>
      <c r="H258" s="155">
        <v>2.88</v>
      </c>
      <c r="I258" s="156"/>
      <c r="L258" s="152"/>
      <c r="M258" s="157"/>
      <c r="T258" s="158"/>
      <c r="AT258" s="153" t="s">
        <v>142</v>
      </c>
      <c r="AU258" s="153" t="s">
        <v>82</v>
      </c>
      <c r="AV258" s="13" t="s">
        <v>82</v>
      </c>
      <c r="AW258" s="13" t="s">
        <v>33</v>
      </c>
      <c r="AX258" s="13" t="s">
        <v>80</v>
      </c>
      <c r="AY258" s="153" t="s">
        <v>128</v>
      </c>
    </row>
    <row r="259" spans="2:63" s="11" customFormat="1" ht="22.9" customHeight="1">
      <c r="B259" s="115"/>
      <c r="D259" s="116" t="s">
        <v>71</v>
      </c>
      <c r="E259" s="125" t="s">
        <v>226</v>
      </c>
      <c r="F259" s="125" t="s">
        <v>380</v>
      </c>
      <c r="I259" s="118"/>
      <c r="J259" s="126">
        <f>BK259</f>
        <v>0</v>
      </c>
      <c r="L259" s="115"/>
      <c r="M259" s="120"/>
      <c r="P259" s="121">
        <f>SUM(P260:P300)</f>
        <v>0</v>
      </c>
      <c r="R259" s="121">
        <f>SUM(R260:R300)</f>
        <v>32.88477554</v>
      </c>
      <c r="T259" s="122">
        <f>SUM(T260:T300)</f>
        <v>0</v>
      </c>
      <c r="AR259" s="116" t="s">
        <v>80</v>
      </c>
      <c r="AT259" s="123" t="s">
        <v>71</v>
      </c>
      <c r="AU259" s="123" t="s">
        <v>80</v>
      </c>
      <c r="AY259" s="116" t="s">
        <v>128</v>
      </c>
      <c r="BK259" s="124">
        <f>SUM(BK260:BK300)</f>
        <v>0</v>
      </c>
    </row>
    <row r="260" spans="2:65" s="1" customFormat="1" ht="16.5" customHeight="1">
      <c r="B260" s="32"/>
      <c r="C260" s="127" t="s">
        <v>7</v>
      </c>
      <c r="D260" s="127" t="s">
        <v>131</v>
      </c>
      <c r="E260" s="128" t="s">
        <v>381</v>
      </c>
      <c r="F260" s="129" t="s">
        <v>382</v>
      </c>
      <c r="G260" s="130" t="s">
        <v>155</v>
      </c>
      <c r="H260" s="131">
        <v>1.944</v>
      </c>
      <c r="I260" s="132"/>
      <c r="J260" s="133">
        <f>ROUND(I260*H260,2)</f>
        <v>0</v>
      </c>
      <c r="K260" s="129" t="s">
        <v>135</v>
      </c>
      <c r="L260" s="32"/>
      <c r="M260" s="134" t="s">
        <v>19</v>
      </c>
      <c r="N260" s="135" t="s">
        <v>43</v>
      </c>
      <c r="P260" s="136">
        <f>O260*H260</f>
        <v>0</v>
      </c>
      <c r="Q260" s="136">
        <v>2.50187</v>
      </c>
      <c r="R260" s="136">
        <f>Q260*H260</f>
        <v>4.86363528</v>
      </c>
      <c r="S260" s="136">
        <v>0</v>
      </c>
      <c r="T260" s="137">
        <f>S260*H260</f>
        <v>0</v>
      </c>
      <c r="AR260" s="138" t="s">
        <v>136</v>
      </c>
      <c r="AT260" s="138" t="s">
        <v>131</v>
      </c>
      <c r="AU260" s="138" t="s">
        <v>82</v>
      </c>
      <c r="AY260" s="17" t="s">
        <v>128</v>
      </c>
      <c r="BE260" s="139">
        <f>IF(N260="základní",J260,0)</f>
        <v>0</v>
      </c>
      <c r="BF260" s="139">
        <f>IF(N260="snížená",J260,0)</f>
        <v>0</v>
      </c>
      <c r="BG260" s="139">
        <f>IF(N260="zákl. přenesená",J260,0)</f>
        <v>0</v>
      </c>
      <c r="BH260" s="139">
        <f>IF(N260="sníž. přenesená",J260,0)</f>
        <v>0</v>
      </c>
      <c r="BI260" s="139">
        <f>IF(N260="nulová",J260,0)</f>
        <v>0</v>
      </c>
      <c r="BJ260" s="17" t="s">
        <v>80</v>
      </c>
      <c r="BK260" s="139">
        <f>ROUND(I260*H260,2)</f>
        <v>0</v>
      </c>
      <c r="BL260" s="17" t="s">
        <v>136</v>
      </c>
      <c r="BM260" s="138" t="s">
        <v>383</v>
      </c>
    </row>
    <row r="261" spans="2:47" s="1" customFormat="1" ht="19.5">
      <c r="B261" s="32"/>
      <c r="D261" s="140" t="s">
        <v>138</v>
      </c>
      <c r="F261" s="141" t="s">
        <v>384</v>
      </c>
      <c r="I261" s="142"/>
      <c r="L261" s="32"/>
      <c r="M261" s="143"/>
      <c r="T261" s="53"/>
      <c r="AT261" s="17" t="s">
        <v>138</v>
      </c>
      <c r="AU261" s="17" t="s">
        <v>82</v>
      </c>
    </row>
    <row r="262" spans="2:47" s="1" customFormat="1" ht="12">
      <c r="B262" s="32"/>
      <c r="D262" s="144" t="s">
        <v>140</v>
      </c>
      <c r="F262" s="145" t="s">
        <v>385</v>
      </c>
      <c r="I262" s="142"/>
      <c r="L262" s="32"/>
      <c r="M262" s="143"/>
      <c r="T262" s="53"/>
      <c r="AT262" s="17" t="s">
        <v>140</v>
      </c>
      <c r="AU262" s="17" t="s">
        <v>82</v>
      </c>
    </row>
    <row r="263" spans="2:51" s="12" customFormat="1" ht="12">
      <c r="B263" s="146"/>
      <c r="D263" s="140" t="s">
        <v>142</v>
      </c>
      <c r="E263" s="147" t="s">
        <v>19</v>
      </c>
      <c r="F263" s="148" t="s">
        <v>386</v>
      </c>
      <c r="H263" s="147" t="s">
        <v>19</v>
      </c>
      <c r="I263" s="149"/>
      <c r="L263" s="146"/>
      <c r="M263" s="150"/>
      <c r="T263" s="151"/>
      <c r="AT263" s="147" t="s">
        <v>142</v>
      </c>
      <c r="AU263" s="147" t="s">
        <v>82</v>
      </c>
      <c r="AV263" s="12" t="s">
        <v>80</v>
      </c>
      <c r="AW263" s="12" t="s">
        <v>33</v>
      </c>
      <c r="AX263" s="12" t="s">
        <v>72</v>
      </c>
      <c r="AY263" s="147" t="s">
        <v>128</v>
      </c>
    </row>
    <row r="264" spans="2:51" s="13" customFormat="1" ht="12">
      <c r="B264" s="152"/>
      <c r="D264" s="140" t="s">
        <v>142</v>
      </c>
      <c r="E264" s="153" t="s">
        <v>19</v>
      </c>
      <c r="F264" s="154" t="s">
        <v>387</v>
      </c>
      <c r="H264" s="155">
        <v>1.944</v>
      </c>
      <c r="I264" s="156"/>
      <c r="L264" s="152"/>
      <c r="M264" s="157"/>
      <c r="T264" s="158"/>
      <c r="AT264" s="153" t="s">
        <v>142</v>
      </c>
      <c r="AU264" s="153" t="s">
        <v>82</v>
      </c>
      <c r="AV264" s="13" t="s">
        <v>82</v>
      </c>
      <c r="AW264" s="13" t="s">
        <v>33</v>
      </c>
      <c r="AX264" s="13" t="s">
        <v>80</v>
      </c>
      <c r="AY264" s="153" t="s">
        <v>128</v>
      </c>
    </row>
    <row r="265" spans="2:65" s="1" customFormat="1" ht="16.5" customHeight="1">
      <c r="B265" s="32"/>
      <c r="C265" s="127" t="s">
        <v>388</v>
      </c>
      <c r="D265" s="127" t="s">
        <v>131</v>
      </c>
      <c r="E265" s="128" t="s">
        <v>389</v>
      </c>
      <c r="F265" s="129" t="s">
        <v>390</v>
      </c>
      <c r="G265" s="130" t="s">
        <v>155</v>
      </c>
      <c r="H265" s="131">
        <v>10.498</v>
      </c>
      <c r="I265" s="132"/>
      <c r="J265" s="133">
        <f>ROUND(I265*H265,2)</f>
        <v>0</v>
      </c>
      <c r="K265" s="129" t="s">
        <v>135</v>
      </c>
      <c r="L265" s="32"/>
      <c r="M265" s="134" t="s">
        <v>19</v>
      </c>
      <c r="N265" s="135" t="s">
        <v>43</v>
      </c>
      <c r="P265" s="136">
        <f>O265*H265</f>
        <v>0</v>
      </c>
      <c r="Q265" s="136">
        <v>2.50187</v>
      </c>
      <c r="R265" s="136">
        <f>Q265*H265</f>
        <v>26.264631259999998</v>
      </c>
      <c r="S265" s="136">
        <v>0</v>
      </c>
      <c r="T265" s="137">
        <f>S265*H265</f>
        <v>0</v>
      </c>
      <c r="AR265" s="138" t="s">
        <v>136</v>
      </c>
      <c r="AT265" s="138" t="s">
        <v>131</v>
      </c>
      <c r="AU265" s="138" t="s">
        <v>82</v>
      </c>
      <c r="AY265" s="17" t="s">
        <v>128</v>
      </c>
      <c r="BE265" s="139">
        <f>IF(N265="základní",J265,0)</f>
        <v>0</v>
      </c>
      <c r="BF265" s="139">
        <f>IF(N265="snížená",J265,0)</f>
        <v>0</v>
      </c>
      <c r="BG265" s="139">
        <f>IF(N265="zákl. přenesená",J265,0)</f>
        <v>0</v>
      </c>
      <c r="BH265" s="139">
        <f>IF(N265="sníž. přenesená",J265,0)</f>
        <v>0</v>
      </c>
      <c r="BI265" s="139">
        <f>IF(N265="nulová",J265,0)</f>
        <v>0</v>
      </c>
      <c r="BJ265" s="17" t="s">
        <v>80</v>
      </c>
      <c r="BK265" s="139">
        <f>ROUND(I265*H265,2)</f>
        <v>0</v>
      </c>
      <c r="BL265" s="17" t="s">
        <v>136</v>
      </c>
      <c r="BM265" s="138" t="s">
        <v>391</v>
      </c>
    </row>
    <row r="266" spans="2:47" s="1" customFormat="1" ht="19.5">
      <c r="B266" s="32"/>
      <c r="D266" s="140" t="s">
        <v>138</v>
      </c>
      <c r="F266" s="141" t="s">
        <v>392</v>
      </c>
      <c r="I266" s="142"/>
      <c r="L266" s="32"/>
      <c r="M266" s="143"/>
      <c r="T266" s="53"/>
      <c r="AT266" s="17" t="s">
        <v>138</v>
      </c>
      <c r="AU266" s="17" t="s">
        <v>82</v>
      </c>
    </row>
    <row r="267" spans="2:47" s="1" customFormat="1" ht="12">
      <c r="B267" s="32"/>
      <c r="D267" s="144" t="s">
        <v>140</v>
      </c>
      <c r="F267" s="145" t="s">
        <v>393</v>
      </c>
      <c r="I267" s="142"/>
      <c r="L267" s="32"/>
      <c r="M267" s="143"/>
      <c r="T267" s="53"/>
      <c r="AT267" s="17" t="s">
        <v>140</v>
      </c>
      <c r="AU267" s="17" t="s">
        <v>82</v>
      </c>
    </row>
    <row r="268" spans="2:51" s="12" customFormat="1" ht="12">
      <c r="B268" s="146"/>
      <c r="D268" s="140" t="s">
        <v>142</v>
      </c>
      <c r="E268" s="147" t="s">
        <v>19</v>
      </c>
      <c r="F268" s="148" t="s">
        <v>394</v>
      </c>
      <c r="H268" s="147" t="s">
        <v>19</v>
      </c>
      <c r="I268" s="149"/>
      <c r="L268" s="146"/>
      <c r="M268" s="150"/>
      <c r="T268" s="151"/>
      <c r="AT268" s="147" t="s">
        <v>142</v>
      </c>
      <c r="AU268" s="147" t="s">
        <v>82</v>
      </c>
      <c r="AV268" s="12" t="s">
        <v>80</v>
      </c>
      <c r="AW268" s="12" t="s">
        <v>33</v>
      </c>
      <c r="AX268" s="12" t="s">
        <v>72</v>
      </c>
      <c r="AY268" s="147" t="s">
        <v>128</v>
      </c>
    </row>
    <row r="269" spans="2:51" s="13" customFormat="1" ht="12">
      <c r="B269" s="152"/>
      <c r="D269" s="140" t="s">
        <v>142</v>
      </c>
      <c r="E269" s="153" t="s">
        <v>19</v>
      </c>
      <c r="F269" s="154" t="s">
        <v>395</v>
      </c>
      <c r="H269" s="155">
        <v>10.498</v>
      </c>
      <c r="I269" s="156"/>
      <c r="L269" s="152"/>
      <c r="M269" s="157"/>
      <c r="T269" s="158"/>
      <c r="AT269" s="153" t="s">
        <v>142</v>
      </c>
      <c r="AU269" s="153" t="s">
        <v>82</v>
      </c>
      <c r="AV269" s="13" t="s">
        <v>82</v>
      </c>
      <c r="AW269" s="13" t="s">
        <v>33</v>
      </c>
      <c r="AX269" s="13" t="s">
        <v>80</v>
      </c>
      <c r="AY269" s="153" t="s">
        <v>128</v>
      </c>
    </row>
    <row r="270" spans="2:65" s="1" customFormat="1" ht="16.5" customHeight="1">
      <c r="B270" s="32"/>
      <c r="C270" s="127" t="s">
        <v>396</v>
      </c>
      <c r="D270" s="127" t="s">
        <v>131</v>
      </c>
      <c r="E270" s="128" t="s">
        <v>397</v>
      </c>
      <c r="F270" s="129" t="s">
        <v>398</v>
      </c>
      <c r="G270" s="130" t="s">
        <v>134</v>
      </c>
      <c r="H270" s="131">
        <v>4.32</v>
      </c>
      <c r="I270" s="132"/>
      <c r="J270" s="133">
        <f>ROUND(I270*H270,2)</f>
        <v>0</v>
      </c>
      <c r="K270" s="129" t="s">
        <v>135</v>
      </c>
      <c r="L270" s="32"/>
      <c r="M270" s="134" t="s">
        <v>19</v>
      </c>
      <c r="N270" s="135" t="s">
        <v>43</v>
      </c>
      <c r="P270" s="136">
        <f>O270*H270</f>
        <v>0</v>
      </c>
      <c r="Q270" s="136">
        <v>0.00232</v>
      </c>
      <c r="R270" s="136">
        <f>Q270*H270</f>
        <v>0.0100224</v>
      </c>
      <c r="S270" s="136">
        <v>0</v>
      </c>
      <c r="T270" s="137">
        <f>S270*H270</f>
        <v>0</v>
      </c>
      <c r="AR270" s="138" t="s">
        <v>136</v>
      </c>
      <c r="AT270" s="138" t="s">
        <v>131</v>
      </c>
      <c r="AU270" s="138" t="s">
        <v>82</v>
      </c>
      <c r="AY270" s="17" t="s">
        <v>128</v>
      </c>
      <c r="BE270" s="139">
        <f>IF(N270="základní",J270,0)</f>
        <v>0</v>
      </c>
      <c r="BF270" s="139">
        <f>IF(N270="snížená",J270,0)</f>
        <v>0</v>
      </c>
      <c r="BG270" s="139">
        <f>IF(N270="zákl. přenesená",J270,0)</f>
        <v>0</v>
      </c>
      <c r="BH270" s="139">
        <f>IF(N270="sníž. přenesená",J270,0)</f>
        <v>0</v>
      </c>
      <c r="BI270" s="139">
        <f>IF(N270="nulová",J270,0)</f>
        <v>0</v>
      </c>
      <c r="BJ270" s="17" t="s">
        <v>80</v>
      </c>
      <c r="BK270" s="139">
        <f>ROUND(I270*H270,2)</f>
        <v>0</v>
      </c>
      <c r="BL270" s="17" t="s">
        <v>136</v>
      </c>
      <c r="BM270" s="138" t="s">
        <v>399</v>
      </c>
    </row>
    <row r="271" spans="2:47" s="1" customFormat="1" ht="12">
      <c r="B271" s="32"/>
      <c r="D271" s="140" t="s">
        <v>138</v>
      </c>
      <c r="F271" s="141" t="s">
        <v>400</v>
      </c>
      <c r="I271" s="142"/>
      <c r="L271" s="32"/>
      <c r="M271" s="143"/>
      <c r="T271" s="53"/>
      <c r="AT271" s="17" t="s">
        <v>138</v>
      </c>
      <c r="AU271" s="17" t="s">
        <v>82</v>
      </c>
    </row>
    <row r="272" spans="2:47" s="1" customFormat="1" ht="12">
      <c r="B272" s="32"/>
      <c r="D272" s="144" t="s">
        <v>140</v>
      </c>
      <c r="F272" s="145" t="s">
        <v>401</v>
      </c>
      <c r="I272" s="142"/>
      <c r="L272" s="32"/>
      <c r="M272" s="143"/>
      <c r="T272" s="53"/>
      <c r="AT272" s="17" t="s">
        <v>140</v>
      </c>
      <c r="AU272" s="17" t="s">
        <v>82</v>
      </c>
    </row>
    <row r="273" spans="2:51" s="12" customFormat="1" ht="12">
      <c r="B273" s="146"/>
      <c r="D273" s="140" t="s">
        <v>142</v>
      </c>
      <c r="E273" s="147" t="s">
        <v>19</v>
      </c>
      <c r="F273" s="148" t="s">
        <v>402</v>
      </c>
      <c r="H273" s="147" t="s">
        <v>19</v>
      </c>
      <c r="I273" s="149"/>
      <c r="L273" s="146"/>
      <c r="M273" s="150"/>
      <c r="T273" s="151"/>
      <c r="AT273" s="147" t="s">
        <v>142</v>
      </c>
      <c r="AU273" s="147" t="s">
        <v>82</v>
      </c>
      <c r="AV273" s="12" t="s">
        <v>80</v>
      </c>
      <c r="AW273" s="12" t="s">
        <v>33</v>
      </c>
      <c r="AX273" s="12" t="s">
        <v>72</v>
      </c>
      <c r="AY273" s="147" t="s">
        <v>128</v>
      </c>
    </row>
    <row r="274" spans="2:51" s="13" customFormat="1" ht="12">
      <c r="B274" s="152"/>
      <c r="D274" s="140" t="s">
        <v>142</v>
      </c>
      <c r="E274" s="153" t="s">
        <v>19</v>
      </c>
      <c r="F274" s="154" t="s">
        <v>403</v>
      </c>
      <c r="H274" s="155">
        <v>4.32</v>
      </c>
      <c r="I274" s="156"/>
      <c r="L274" s="152"/>
      <c r="M274" s="157"/>
      <c r="T274" s="158"/>
      <c r="AT274" s="153" t="s">
        <v>142</v>
      </c>
      <c r="AU274" s="153" t="s">
        <v>82</v>
      </c>
      <c r="AV274" s="13" t="s">
        <v>82</v>
      </c>
      <c r="AW274" s="13" t="s">
        <v>33</v>
      </c>
      <c r="AX274" s="13" t="s">
        <v>80</v>
      </c>
      <c r="AY274" s="153" t="s">
        <v>128</v>
      </c>
    </row>
    <row r="275" spans="2:65" s="1" customFormat="1" ht="16.5" customHeight="1">
      <c r="B275" s="32"/>
      <c r="C275" s="127" t="s">
        <v>404</v>
      </c>
      <c r="D275" s="127" t="s">
        <v>131</v>
      </c>
      <c r="E275" s="128" t="s">
        <v>405</v>
      </c>
      <c r="F275" s="129" t="s">
        <v>406</v>
      </c>
      <c r="G275" s="130" t="s">
        <v>134</v>
      </c>
      <c r="H275" s="131">
        <v>69.984</v>
      </c>
      <c r="I275" s="132"/>
      <c r="J275" s="133">
        <f>ROUND(I275*H275,2)</f>
        <v>0</v>
      </c>
      <c r="K275" s="129" t="s">
        <v>135</v>
      </c>
      <c r="L275" s="32"/>
      <c r="M275" s="134" t="s">
        <v>19</v>
      </c>
      <c r="N275" s="135" t="s">
        <v>43</v>
      </c>
      <c r="P275" s="136">
        <f>O275*H275</f>
        <v>0</v>
      </c>
      <c r="Q275" s="136">
        <v>0.00465</v>
      </c>
      <c r="R275" s="136">
        <f>Q275*H275</f>
        <v>0.3254255999999999</v>
      </c>
      <c r="S275" s="136">
        <v>0</v>
      </c>
      <c r="T275" s="137">
        <f>S275*H275</f>
        <v>0</v>
      </c>
      <c r="AR275" s="138" t="s">
        <v>136</v>
      </c>
      <c r="AT275" s="138" t="s">
        <v>131</v>
      </c>
      <c r="AU275" s="138" t="s">
        <v>82</v>
      </c>
      <c r="AY275" s="17" t="s">
        <v>128</v>
      </c>
      <c r="BE275" s="139">
        <f>IF(N275="základní",J275,0)</f>
        <v>0</v>
      </c>
      <c r="BF275" s="139">
        <f>IF(N275="snížená",J275,0)</f>
        <v>0</v>
      </c>
      <c r="BG275" s="139">
        <f>IF(N275="zákl. přenesená",J275,0)</f>
        <v>0</v>
      </c>
      <c r="BH275" s="139">
        <f>IF(N275="sníž. přenesená",J275,0)</f>
        <v>0</v>
      </c>
      <c r="BI275" s="139">
        <f>IF(N275="nulová",J275,0)</f>
        <v>0</v>
      </c>
      <c r="BJ275" s="17" t="s">
        <v>80</v>
      </c>
      <c r="BK275" s="139">
        <f>ROUND(I275*H275,2)</f>
        <v>0</v>
      </c>
      <c r="BL275" s="17" t="s">
        <v>136</v>
      </c>
      <c r="BM275" s="138" t="s">
        <v>407</v>
      </c>
    </row>
    <row r="276" spans="2:47" s="1" customFormat="1" ht="12">
      <c r="B276" s="32"/>
      <c r="D276" s="140" t="s">
        <v>138</v>
      </c>
      <c r="F276" s="141" t="s">
        <v>408</v>
      </c>
      <c r="I276" s="142"/>
      <c r="L276" s="32"/>
      <c r="M276" s="143"/>
      <c r="T276" s="53"/>
      <c r="AT276" s="17" t="s">
        <v>138</v>
      </c>
      <c r="AU276" s="17" t="s">
        <v>82</v>
      </c>
    </row>
    <row r="277" spans="2:47" s="1" customFormat="1" ht="12">
      <c r="B277" s="32"/>
      <c r="D277" s="144" t="s">
        <v>140</v>
      </c>
      <c r="F277" s="145" t="s">
        <v>409</v>
      </c>
      <c r="I277" s="142"/>
      <c r="L277" s="32"/>
      <c r="M277" s="143"/>
      <c r="T277" s="53"/>
      <c r="AT277" s="17" t="s">
        <v>140</v>
      </c>
      <c r="AU277" s="17" t="s">
        <v>82</v>
      </c>
    </row>
    <row r="278" spans="2:51" s="12" customFormat="1" ht="12">
      <c r="B278" s="146"/>
      <c r="D278" s="140" t="s">
        <v>142</v>
      </c>
      <c r="E278" s="147" t="s">
        <v>19</v>
      </c>
      <c r="F278" s="148" t="s">
        <v>410</v>
      </c>
      <c r="H278" s="147" t="s">
        <v>19</v>
      </c>
      <c r="I278" s="149"/>
      <c r="L278" s="146"/>
      <c r="M278" s="150"/>
      <c r="T278" s="151"/>
      <c r="AT278" s="147" t="s">
        <v>142</v>
      </c>
      <c r="AU278" s="147" t="s">
        <v>82</v>
      </c>
      <c r="AV278" s="12" t="s">
        <v>80</v>
      </c>
      <c r="AW278" s="12" t="s">
        <v>33</v>
      </c>
      <c r="AX278" s="12" t="s">
        <v>72</v>
      </c>
      <c r="AY278" s="147" t="s">
        <v>128</v>
      </c>
    </row>
    <row r="279" spans="2:51" s="13" customFormat="1" ht="12">
      <c r="B279" s="152"/>
      <c r="D279" s="140" t="s">
        <v>142</v>
      </c>
      <c r="E279" s="153" t="s">
        <v>19</v>
      </c>
      <c r="F279" s="154" t="s">
        <v>411</v>
      </c>
      <c r="H279" s="155">
        <v>69.984</v>
      </c>
      <c r="I279" s="156"/>
      <c r="L279" s="152"/>
      <c r="M279" s="157"/>
      <c r="T279" s="158"/>
      <c r="AT279" s="153" t="s">
        <v>142</v>
      </c>
      <c r="AU279" s="153" t="s">
        <v>82</v>
      </c>
      <c r="AV279" s="13" t="s">
        <v>82</v>
      </c>
      <c r="AW279" s="13" t="s">
        <v>33</v>
      </c>
      <c r="AX279" s="13" t="s">
        <v>72</v>
      </c>
      <c r="AY279" s="153" t="s">
        <v>128</v>
      </c>
    </row>
    <row r="280" spans="2:51" s="14" customFormat="1" ht="12">
      <c r="B280" s="169"/>
      <c r="D280" s="140" t="s">
        <v>142</v>
      </c>
      <c r="E280" s="170" t="s">
        <v>19</v>
      </c>
      <c r="F280" s="171" t="s">
        <v>238</v>
      </c>
      <c r="H280" s="172">
        <v>69.984</v>
      </c>
      <c r="I280" s="173"/>
      <c r="L280" s="169"/>
      <c r="M280" s="174"/>
      <c r="T280" s="175"/>
      <c r="AT280" s="170" t="s">
        <v>142</v>
      </c>
      <c r="AU280" s="170" t="s">
        <v>82</v>
      </c>
      <c r="AV280" s="14" t="s">
        <v>136</v>
      </c>
      <c r="AW280" s="14" t="s">
        <v>33</v>
      </c>
      <c r="AX280" s="14" t="s">
        <v>80</v>
      </c>
      <c r="AY280" s="170" t="s">
        <v>128</v>
      </c>
    </row>
    <row r="281" spans="2:65" s="1" customFormat="1" ht="16.5" customHeight="1">
      <c r="B281" s="32"/>
      <c r="C281" s="127" t="s">
        <v>412</v>
      </c>
      <c r="D281" s="127" t="s">
        <v>131</v>
      </c>
      <c r="E281" s="128" t="s">
        <v>413</v>
      </c>
      <c r="F281" s="129" t="s">
        <v>414</v>
      </c>
      <c r="G281" s="130" t="s">
        <v>225</v>
      </c>
      <c r="H281" s="131">
        <v>0.57</v>
      </c>
      <c r="I281" s="132"/>
      <c r="J281" s="133">
        <f>ROUND(I281*H281,2)</f>
        <v>0</v>
      </c>
      <c r="K281" s="129" t="s">
        <v>135</v>
      </c>
      <c r="L281" s="32"/>
      <c r="M281" s="134" t="s">
        <v>19</v>
      </c>
      <c r="N281" s="135" t="s">
        <v>43</v>
      </c>
      <c r="P281" s="136">
        <f>O281*H281</f>
        <v>0</v>
      </c>
      <c r="Q281" s="136">
        <v>1.04232</v>
      </c>
      <c r="R281" s="136">
        <f>Q281*H281</f>
        <v>0.5941223999999999</v>
      </c>
      <c r="S281" s="136">
        <v>0</v>
      </c>
      <c r="T281" s="137">
        <f>S281*H281</f>
        <v>0</v>
      </c>
      <c r="AR281" s="138" t="s">
        <v>136</v>
      </c>
      <c r="AT281" s="138" t="s">
        <v>131</v>
      </c>
      <c r="AU281" s="138" t="s">
        <v>82</v>
      </c>
      <c r="AY281" s="17" t="s">
        <v>128</v>
      </c>
      <c r="BE281" s="139">
        <f>IF(N281="základní",J281,0)</f>
        <v>0</v>
      </c>
      <c r="BF281" s="139">
        <f>IF(N281="snížená",J281,0)</f>
        <v>0</v>
      </c>
      <c r="BG281" s="139">
        <f>IF(N281="zákl. přenesená",J281,0)</f>
        <v>0</v>
      </c>
      <c r="BH281" s="139">
        <f>IF(N281="sníž. přenesená",J281,0)</f>
        <v>0</v>
      </c>
      <c r="BI281" s="139">
        <f>IF(N281="nulová",J281,0)</f>
        <v>0</v>
      </c>
      <c r="BJ281" s="17" t="s">
        <v>80</v>
      </c>
      <c r="BK281" s="139">
        <f>ROUND(I281*H281,2)</f>
        <v>0</v>
      </c>
      <c r="BL281" s="17" t="s">
        <v>136</v>
      </c>
      <c r="BM281" s="138" t="s">
        <v>415</v>
      </c>
    </row>
    <row r="282" spans="2:47" s="1" customFormat="1" ht="12">
      <c r="B282" s="32"/>
      <c r="D282" s="140" t="s">
        <v>138</v>
      </c>
      <c r="F282" s="141" t="s">
        <v>416</v>
      </c>
      <c r="I282" s="142"/>
      <c r="L282" s="32"/>
      <c r="M282" s="143"/>
      <c r="T282" s="53"/>
      <c r="AT282" s="17" t="s">
        <v>138</v>
      </c>
      <c r="AU282" s="17" t="s">
        <v>82</v>
      </c>
    </row>
    <row r="283" spans="2:47" s="1" customFormat="1" ht="12">
      <c r="B283" s="32"/>
      <c r="D283" s="144" t="s">
        <v>140</v>
      </c>
      <c r="F283" s="145" t="s">
        <v>417</v>
      </c>
      <c r="I283" s="142"/>
      <c r="L283" s="32"/>
      <c r="M283" s="143"/>
      <c r="T283" s="53"/>
      <c r="AT283" s="17" t="s">
        <v>140</v>
      </c>
      <c r="AU283" s="17" t="s">
        <v>82</v>
      </c>
    </row>
    <row r="284" spans="2:51" s="12" customFormat="1" ht="12">
      <c r="B284" s="146"/>
      <c r="D284" s="140" t="s">
        <v>142</v>
      </c>
      <c r="E284" s="147" t="s">
        <v>19</v>
      </c>
      <c r="F284" s="148" t="s">
        <v>418</v>
      </c>
      <c r="H284" s="147" t="s">
        <v>19</v>
      </c>
      <c r="I284" s="149"/>
      <c r="L284" s="146"/>
      <c r="M284" s="150"/>
      <c r="T284" s="151"/>
      <c r="AT284" s="147" t="s">
        <v>142</v>
      </c>
      <c r="AU284" s="147" t="s">
        <v>82</v>
      </c>
      <c r="AV284" s="12" t="s">
        <v>80</v>
      </c>
      <c r="AW284" s="12" t="s">
        <v>33</v>
      </c>
      <c r="AX284" s="12" t="s">
        <v>72</v>
      </c>
      <c r="AY284" s="147" t="s">
        <v>128</v>
      </c>
    </row>
    <row r="285" spans="2:51" s="13" customFormat="1" ht="12">
      <c r="B285" s="152"/>
      <c r="D285" s="140" t="s">
        <v>142</v>
      </c>
      <c r="E285" s="153" t="s">
        <v>19</v>
      </c>
      <c r="F285" s="154" t="s">
        <v>419</v>
      </c>
      <c r="H285" s="155">
        <v>0.125</v>
      </c>
      <c r="I285" s="156"/>
      <c r="L285" s="152"/>
      <c r="M285" s="157"/>
      <c r="T285" s="158"/>
      <c r="AT285" s="153" t="s">
        <v>142</v>
      </c>
      <c r="AU285" s="153" t="s">
        <v>82</v>
      </c>
      <c r="AV285" s="13" t="s">
        <v>82</v>
      </c>
      <c r="AW285" s="13" t="s">
        <v>33</v>
      </c>
      <c r="AX285" s="13" t="s">
        <v>72</v>
      </c>
      <c r="AY285" s="153" t="s">
        <v>128</v>
      </c>
    </row>
    <row r="286" spans="2:51" s="12" customFormat="1" ht="12">
      <c r="B286" s="146"/>
      <c r="D286" s="140" t="s">
        <v>142</v>
      </c>
      <c r="E286" s="147" t="s">
        <v>19</v>
      </c>
      <c r="F286" s="148" t="s">
        <v>420</v>
      </c>
      <c r="H286" s="147" t="s">
        <v>19</v>
      </c>
      <c r="I286" s="149"/>
      <c r="L286" s="146"/>
      <c r="M286" s="150"/>
      <c r="T286" s="151"/>
      <c r="AT286" s="147" t="s">
        <v>142</v>
      </c>
      <c r="AU286" s="147" t="s">
        <v>82</v>
      </c>
      <c r="AV286" s="12" t="s">
        <v>80</v>
      </c>
      <c r="AW286" s="12" t="s">
        <v>33</v>
      </c>
      <c r="AX286" s="12" t="s">
        <v>72</v>
      </c>
      <c r="AY286" s="147" t="s">
        <v>128</v>
      </c>
    </row>
    <row r="287" spans="2:51" s="13" customFormat="1" ht="12">
      <c r="B287" s="152"/>
      <c r="D287" s="140" t="s">
        <v>142</v>
      </c>
      <c r="E287" s="153" t="s">
        <v>19</v>
      </c>
      <c r="F287" s="154" t="s">
        <v>421</v>
      </c>
      <c r="H287" s="155">
        <v>0.445</v>
      </c>
      <c r="I287" s="156"/>
      <c r="L287" s="152"/>
      <c r="M287" s="157"/>
      <c r="T287" s="158"/>
      <c r="AT287" s="153" t="s">
        <v>142</v>
      </c>
      <c r="AU287" s="153" t="s">
        <v>82</v>
      </c>
      <c r="AV287" s="13" t="s">
        <v>82</v>
      </c>
      <c r="AW287" s="13" t="s">
        <v>33</v>
      </c>
      <c r="AX287" s="13" t="s">
        <v>72</v>
      </c>
      <c r="AY287" s="153" t="s">
        <v>128</v>
      </c>
    </row>
    <row r="288" spans="2:51" s="14" customFormat="1" ht="12">
      <c r="B288" s="169"/>
      <c r="D288" s="140" t="s">
        <v>142</v>
      </c>
      <c r="E288" s="170" t="s">
        <v>19</v>
      </c>
      <c r="F288" s="171" t="s">
        <v>238</v>
      </c>
      <c r="H288" s="172">
        <v>0.5700000000000001</v>
      </c>
      <c r="I288" s="173"/>
      <c r="L288" s="169"/>
      <c r="M288" s="174"/>
      <c r="T288" s="175"/>
      <c r="AT288" s="170" t="s">
        <v>142</v>
      </c>
      <c r="AU288" s="170" t="s">
        <v>82</v>
      </c>
      <c r="AV288" s="14" t="s">
        <v>136</v>
      </c>
      <c r="AW288" s="14" t="s">
        <v>33</v>
      </c>
      <c r="AX288" s="14" t="s">
        <v>80</v>
      </c>
      <c r="AY288" s="170" t="s">
        <v>128</v>
      </c>
    </row>
    <row r="289" spans="2:65" s="1" customFormat="1" ht="16.5" customHeight="1">
      <c r="B289" s="32"/>
      <c r="C289" s="127" t="s">
        <v>422</v>
      </c>
      <c r="D289" s="127" t="s">
        <v>131</v>
      </c>
      <c r="E289" s="128" t="s">
        <v>423</v>
      </c>
      <c r="F289" s="129" t="s">
        <v>424</v>
      </c>
      <c r="G289" s="130" t="s">
        <v>225</v>
      </c>
      <c r="H289" s="131">
        <v>0.796</v>
      </c>
      <c r="I289" s="132"/>
      <c r="J289" s="133">
        <f>ROUND(I289*H289,2)</f>
        <v>0</v>
      </c>
      <c r="K289" s="129" t="s">
        <v>135</v>
      </c>
      <c r="L289" s="32"/>
      <c r="M289" s="134" t="s">
        <v>19</v>
      </c>
      <c r="N289" s="135" t="s">
        <v>43</v>
      </c>
      <c r="P289" s="136">
        <f>O289*H289</f>
        <v>0</v>
      </c>
      <c r="Q289" s="136">
        <v>0.99735</v>
      </c>
      <c r="R289" s="136">
        <f>Q289*H289</f>
        <v>0.7938906</v>
      </c>
      <c r="S289" s="136">
        <v>0</v>
      </c>
      <c r="T289" s="137">
        <f>S289*H289</f>
        <v>0</v>
      </c>
      <c r="AR289" s="138" t="s">
        <v>136</v>
      </c>
      <c r="AT289" s="138" t="s">
        <v>131</v>
      </c>
      <c r="AU289" s="138" t="s">
        <v>82</v>
      </c>
      <c r="AY289" s="17" t="s">
        <v>128</v>
      </c>
      <c r="BE289" s="139">
        <f>IF(N289="základní",J289,0)</f>
        <v>0</v>
      </c>
      <c r="BF289" s="139">
        <f>IF(N289="snížená",J289,0)</f>
        <v>0</v>
      </c>
      <c r="BG289" s="139">
        <f>IF(N289="zákl. přenesená",J289,0)</f>
        <v>0</v>
      </c>
      <c r="BH289" s="139">
        <f>IF(N289="sníž. přenesená",J289,0)</f>
        <v>0</v>
      </c>
      <c r="BI289" s="139">
        <f>IF(N289="nulová",J289,0)</f>
        <v>0</v>
      </c>
      <c r="BJ289" s="17" t="s">
        <v>80</v>
      </c>
      <c r="BK289" s="139">
        <f>ROUND(I289*H289,2)</f>
        <v>0</v>
      </c>
      <c r="BL289" s="17" t="s">
        <v>136</v>
      </c>
      <c r="BM289" s="138" t="s">
        <v>425</v>
      </c>
    </row>
    <row r="290" spans="2:47" s="1" customFormat="1" ht="12">
      <c r="B290" s="32"/>
      <c r="D290" s="140" t="s">
        <v>138</v>
      </c>
      <c r="F290" s="141" t="s">
        <v>424</v>
      </c>
      <c r="I290" s="142"/>
      <c r="L290" s="32"/>
      <c r="M290" s="143"/>
      <c r="T290" s="53"/>
      <c r="AT290" s="17" t="s">
        <v>138</v>
      </c>
      <c r="AU290" s="17" t="s">
        <v>82</v>
      </c>
    </row>
    <row r="291" spans="2:47" s="1" customFormat="1" ht="12">
      <c r="B291" s="32"/>
      <c r="D291" s="144" t="s">
        <v>140</v>
      </c>
      <c r="F291" s="145" t="s">
        <v>426</v>
      </c>
      <c r="I291" s="142"/>
      <c r="L291" s="32"/>
      <c r="M291" s="143"/>
      <c r="T291" s="53"/>
      <c r="AT291" s="17" t="s">
        <v>140</v>
      </c>
      <c r="AU291" s="17" t="s">
        <v>82</v>
      </c>
    </row>
    <row r="292" spans="2:51" s="12" customFormat="1" ht="12">
      <c r="B292" s="146"/>
      <c r="D292" s="140" t="s">
        <v>142</v>
      </c>
      <c r="E292" s="147" t="s">
        <v>19</v>
      </c>
      <c r="F292" s="148" t="s">
        <v>427</v>
      </c>
      <c r="H292" s="147" t="s">
        <v>19</v>
      </c>
      <c r="I292" s="149"/>
      <c r="L292" s="146"/>
      <c r="M292" s="150"/>
      <c r="T292" s="151"/>
      <c r="AT292" s="147" t="s">
        <v>142</v>
      </c>
      <c r="AU292" s="147" t="s">
        <v>82</v>
      </c>
      <c r="AV292" s="12" t="s">
        <v>80</v>
      </c>
      <c r="AW292" s="12" t="s">
        <v>33</v>
      </c>
      <c r="AX292" s="12" t="s">
        <v>72</v>
      </c>
      <c r="AY292" s="147" t="s">
        <v>128</v>
      </c>
    </row>
    <row r="293" spans="2:51" s="13" customFormat="1" ht="12">
      <c r="B293" s="152"/>
      <c r="D293" s="140" t="s">
        <v>142</v>
      </c>
      <c r="E293" s="153" t="s">
        <v>19</v>
      </c>
      <c r="F293" s="154" t="s">
        <v>428</v>
      </c>
      <c r="H293" s="155">
        <v>0.124</v>
      </c>
      <c r="I293" s="156"/>
      <c r="L293" s="152"/>
      <c r="M293" s="157"/>
      <c r="T293" s="158"/>
      <c r="AT293" s="153" t="s">
        <v>142</v>
      </c>
      <c r="AU293" s="153" t="s">
        <v>82</v>
      </c>
      <c r="AV293" s="13" t="s">
        <v>82</v>
      </c>
      <c r="AW293" s="13" t="s">
        <v>33</v>
      </c>
      <c r="AX293" s="13" t="s">
        <v>72</v>
      </c>
      <c r="AY293" s="153" t="s">
        <v>128</v>
      </c>
    </row>
    <row r="294" spans="2:51" s="13" customFormat="1" ht="12">
      <c r="B294" s="152"/>
      <c r="D294" s="140" t="s">
        <v>142</v>
      </c>
      <c r="E294" s="153" t="s">
        <v>19</v>
      </c>
      <c r="F294" s="154" t="s">
        <v>429</v>
      </c>
      <c r="H294" s="155">
        <v>0.672</v>
      </c>
      <c r="I294" s="156"/>
      <c r="L294" s="152"/>
      <c r="M294" s="157"/>
      <c r="T294" s="158"/>
      <c r="AT294" s="153" t="s">
        <v>142</v>
      </c>
      <c r="AU294" s="153" t="s">
        <v>82</v>
      </c>
      <c r="AV294" s="13" t="s">
        <v>82</v>
      </c>
      <c r="AW294" s="13" t="s">
        <v>33</v>
      </c>
      <c r="AX294" s="13" t="s">
        <v>72</v>
      </c>
      <c r="AY294" s="153" t="s">
        <v>128</v>
      </c>
    </row>
    <row r="295" spans="2:51" s="14" customFormat="1" ht="12">
      <c r="B295" s="169"/>
      <c r="D295" s="140" t="s">
        <v>142</v>
      </c>
      <c r="E295" s="170" t="s">
        <v>19</v>
      </c>
      <c r="F295" s="171" t="s">
        <v>238</v>
      </c>
      <c r="H295" s="172">
        <v>0.796</v>
      </c>
      <c r="I295" s="173"/>
      <c r="L295" s="169"/>
      <c r="M295" s="174"/>
      <c r="T295" s="175"/>
      <c r="AT295" s="170" t="s">
        <v>142</v>
      </c>
      <c r="AU295" s="170" t="s">
        <v>82</v>
      </c>
      <c r="AV295" s="14" t="s">
        <v>136</v>
      </c>
      <c r="AW295" s="14" t="s">
        <v>33</v>
      </c>
      <c r="AX295" s="14" t="s">
        <v>80</v>
      </c>
      <c r="AY295" s="170" t="s">
        <v>128</v>
      </c>
    </row>
    <row r="296" spans="2:65" s="1" customFormat="1" ht="16.5" customHeight="1">
      <c r="B296" s="32"/>
      <c r="C296" s="127" t="s">
        <v>430</v>
      </c>
      <c r="D296" s="127" t="s">
        <v>131</v>
      </c>
      <c r="E296" s="128" t="s">
        <v>431</v>
      </c>
      <c r="F296" s="129" t="s">
        <v>432</v>
      </c>
      <c r="G296" s="130" t="s">
        <v>433</v>
      </c>
      <c r="H296" s="131">
        <v>24.3</v>
      </c>
      <c r="I296" s="132"/>
      <c r="J296" s="133">
        <f>ROUND(I296*H296,2)</f>
        <v>0</v>
      </c>
      <c r="K296" s="129" t="s">
        <v>135</v>
      </c>
      <c r="L296" s="32"/>
      <c r="M296" s="134" t="s">
        <v>19</v>
      </c>
      <c r="N296" s="135" t="s">
        <v>43</v>
      </c>
      <c r="P296" s="136">
        <f>O296*H296</f>
        <v>0</v>
      </c>
      <c r="Q296" s="136">
        <v>0.00136</v>
      </c>
      <c r="R296" s="136">
        <f>Q296*H296</f>
        <v>0.033048</v>
      </c>
      <c r="S296" s="136">
        <v>0</v>
      </c>
      <c r="T296" s="137">
        <f>S296*H296</f>
        <v>0</v>
      </c>
      <c r="AR296" s="138" t="s">
        <v>136</v>
      </c>
      <c r="AT296" s="138" t="s">
        <v>131</v>
      </c>
      <c r="AU296" s="138" t="s">
        <v>82</v>
      </c>
      <c r="AY296" s="17" t="s">
        <v>128</v>
      </c>
      <c r="BE296" s="139">
        <f>IF(N296="základní",J296,0)</f>
        <v>0</v>
      </c>
      <c r="BF296" s="139">
        <f>IF(N296="snížená",J296,0)</f>
        <v>0</v>
      </c>
      <c r="BG296" s="139">
        <f>IF(N296="zákl. přenesená",J296,0)</f>
        <v>0</v>
      </c>
      <c r="BH296" s="139">
        <f>IF(N296="sníž. přenesená",J296,0)</f>
        <v>0</v>
      </c>
      <c r="BI296" s="139">
        <f>IF(N296="nulová",J296,0)</f>
        <v>0</v>
      </c>
      <c r="BJ296" s="17" t="s">
        <v>80</v>
      </c>
      <c r="BK296" s="139">
        <f>ROUND(I296*H296,2)</f>
        <v>0</v>
      </c>
      <c r="BL296" s="17" t="s">
        <v>136</v>
      </c>
      <c r="BM296" s="138" t="s">
        <v>434</v>
      </c>
    </row>
    <row r="297" spans="2:47" s="1" customFormat="1" ht="12">
      <c r="B297" s="32"/>
      <c r="D297" s="140" t="s">
        <v>138</v>
      </c>
      <c r="F297" s="141" t="s">
        <v>435</v>
      </c>
      <c r="I297" s="142"/>
      <c r="L297" s="32"/>
      <c r="M297" s="143"/>
      <c r="T297" s="53"/>
      <c r="AT297" s="17" t="s">
        <v>138</v>
      </c>
      <c r="AU297" s="17" t="s">
        <v>82</v>
      </c>
    </row>
    <row r="298" spans="2:47" s="1" customFormat="1" ht="12">
      <c r="B298" s="32"/>
      <c r="D298" s="144" t="s">
        <v>140</v>
      </c>
      <c r="F298" s="145" t="s">
        <v>436</v>
      </c>
      <c r="I298" s="142"/>
      <c r="L298" s="32"/>
      <c r="M298" s="143"/>
      <c r="T298" s="53"/>
      <c r="AT298" s="17" t="s">
        <v>140</v>
      </c>
      <c r="AU298" s="17" t="s">
        <v>82</v>
      </c>
    </row>
    <row r="299" spans="2:51" s="12" customFormat="1" ht="12">
      <c r="B299" s="146"/>
      <c r="D299" s="140" t="s">
        <v>142</v>
      </c>
      <c r="E299" s="147" t="s">
        <v>19</v>
      </c>
      <c r="F299" s="148" t="s">
        <v>437</v>
      </c>
      <c r="H299" s="147" t="s">
        <v>19</v>
      </c>
      <c r="I299" s="149"/>
      <c r="L299" s="146"/>
      <c r="M299" s="150"/>
      <c r="T299" s="151"/>
      <c r="AT299" s="147" t="s">
        <v>142</v>
      </c>
      <c r="AU299" s="147" t="s">
        <v>82</v>
      </c>
      <c r="AV299" s="12" t="s">
        <v>80</v>
      </c>
      <c r="AW299" s="12" t="s">
        <v>33</v>
      </c>
      <c r="AX299" s="12" t="s">
        <v>72</v>
      </c>
      <c r="AY299" s="147" t="s">
        <v>128</v>
      </c>
    </row>
    <row r="300" spans="2:51" s="13" customFormat="1" ht="12">
      <c r="B300" s="152"/>
      <c r="D300" s="140" t="s">
        <v>142</v>
      </c>
      <c r="E300" s="153" t="s">
        <v>19</v>
      </c>
      <c r="F300" s="154" t="s">
        <v>438</v>
      </c>
      <c r="H300" s="155">
        <v>24.3</v>
      </c>
      <c r="I300" s="156"/>
      <c r="L300" s="152"/>
      <c r="M300" s="157"/>
      <c r="T300" s="158"/>
      <c r="AT300" s="153" t="s">
        <v>142</v>
      </c>
      <c r="AU300" s="153" t="s">
        <v>82</v>
      </c>
      <c r="AV300" s="13" t="s">
        <v>82</v>
      </c>
      <c r="AW300" s="13" t="s">
        <v>33</v>
      </c>
      <c r="AX300" s="13" t="s">
        <v>80</v>
      </c>
      <c r="AY300" s="153" t="s">
        <v>128</v>
      </c>
    </row>
    <row r="301" spans="2:63" s="11" customFormat="1" ht="22.9" customHeight="1">
      <c r="B301" s="115"/>
      <c r="D301" s="116" t="s">
        <v>71</v>
      </c>
      <c r="E301" s="125" t="s">
        <v>439</v>
      </c>
      <c r="F301" s="125" t="s">
        <v>440</v>
      </c>
      <c r="I301" s="118"/>
      <c r="J301" s="126">
        <f>BK301</f>
        <v>0</v>
      </c>
      <c r="L301" s="115"/>
      <c r="M301" s="120"/>
      <c r="P301" s="121">
        <f>SUM(P302:P384)</f>
        <v>0</v>
      </c>
      <c r="R301" s="121">
        <f>SUM(R302:R384)</f>
        <v>19.9914464</v>
      </c>
      <c r="T301" s="122">
        <f>SUM(T302:T384)</f>
        <v>42.7944</v>
      </c>
      <c r="AR301" s="116" t="s">
        <v>80</v>
      </c>
      <c r="AT301" s="123" t="s">
        <v>71</v>
      </c>
      <c r="AU301" s="123" t="s">
        <v>80</v>
      </c>
      <c r="AY301" s="116" t="s">
        <v>128</v>
      </c>
      <c r="BK301" s="124">
        <f>SUM(BK302:BK384)</f>
        <v>0</v>
      </c>
    </row>
    <row r="302" spans="2:65" s="1" customFormat="1" ht="16.5" customHeight="1">
      <c r="B302" s="32"/>
      <c r="C302" s="127" t="s">
        <v>441</v>
      </c>
      <c r="D302" s="127" t="s">
        <v>131</v>
      </c>
      <c r="E302" s="128" t="s">
        <v>442</v>
      </c>
      <c r="F302" s="129" t="s">
        <v>443</v>
      </c>
      <c r="G302" s="130" t="s">
        <v>433</v>
      </c>
      <c r="H302" s="131">
        <v>2</v>
      </c>
      <c r="I302" s="132"/>
      <c r="J302" s="133">
        <f>ROUND(I302*H302,2)</f>
        <v>0</v>
      </c>
      <c r="K302" s="129" t="s">
        <v>135</v>
      </c>
      <c r="L302" s="32"/>
      <c r="M302" s="134" t="s">
        <v>19</v>
      </c>
      <c r="N302" s="135" t="s">
        <v>43</v>
      </c>
      <c r="P302" s="136">
        <f>O302*H302</f>
        <v>0</v>
      </c>
      <c r="Q302" s="136">
        <v>0.0007</v>
      </c>
      <c r="R302" s="136">
        <f>Q302*H302</f>
        <v>0.0014</v>
      </c>
      <c r="S302" s="136">
        <v>0</v>
      </c>
      <c r="T302" s="137">
        <f>S302*H302</f>
        <v>0</v>
      </c>
      <c r="AR302" s="138" t="s">
        <v>136</v>
      </c>
      <c r="AT302" s="138" t="s">
        <v>131</v>
      </c>
      <c r="AU302" s="138" t="s">
        <v>82</v>
      </c>
      <c r="AY302" s="17" t="s">
        <v>128</v>
      </c>
      <c r="BE302" s="139">
        <f>IF(N302="základní",J302,0)</f>
        <v>0</v>
      </c>
      <c r="BF302" s="139">
        <f>IF(N302="snížená",J302,0)</f>
        <v>0</v>
      </c>
      <c r="BG302" s="139">
        <f>IF(N302="zákl. přenesená",J302,0)</f>
        <v>0</v>
      </c>
      <c r="BH302" s="139">
        <f>IF(N302="sníž. přenesená",J302,0)</f>
        <v>0</v>
      </c>
      <c r="BI302" s="139">
        <f>IF(N302="nulová",J302,0)</f>
        <v>0</v>
      </c>
      <c r="BJ302" s="17" t="s">
        <v>80</v>
      </c>
      <c r="BK302" s="139">
        <f>ROUND(I302*H302,2)</f>
        <v>0</v>
      </c>
      <c r="BL302" s="17" t="s">
        <v>136</v>
      </c>
      <c r="BM302" s="138" t="s">
        <v>444</v>
      </c>
    </row>
    <row r="303" spans="2:47" s="1" customFormat="1" ht="12">
      <c r="B303" s="32"/>
      <c r="D303" s="140" t="s">
        <v>138</v>
      </c>
      <c r="F303" s="141" t="s">
        <v>445</v>
      </c>
      <c r="I303" s="142"/>
      <c r="L303" s="32"/>
      <c r="M303" s="143"/>
      <c r="T303" s="53"/>
      <c r="AT303" s="17" t="s">
        <v>138</v>
      </c>
      <c r="AU303" s="17" t="s">
        <v>82</v>
      </c>
    </row>
    <row r="304" spans="2:47" s="1" customFormat="1" ht="12">
      <c r="B304" s="32"/>
      <c r="D304" s="144" t="s">
        <v>140</v>
      </c>
      <c r="F304" s="145" t="s">
        <v>446</v>
      </c>
      <c r="I304" s="142"/>
      <c r="L304" s="32"/>
      <c r="M304" s="143"/>
      <c r="T304" s="53"/>
      <c r="AT304" s="17" t="s">
        <v>140</v>
      </c>
      <c r="AU304" s="17" t="s">
        <v>82</v>
      </c>
    </row>
    <row r="305" spans="2:51" s="12" customFormat="1" ht="12">
      <c r="B305" s="146"/>
      <c r="D305" s="140" t="s">
        <v>142</v>
      </c>
      <c r="E305" s="147" t="s">
        <v>19</v>
      </c>
      <c r="F305" s="148" t="s">
        <v>447</v>
      </c>
      <c r="H305" s="147" t="s">
        <v>19</v>
      </c>
      <c r="I305" s="149"/>
      <c r="L305" s="146"/>
      <c r="M305" s="150"/>
      <c r="T305" s="151"/>
      <c r="AT305" s="147" t="s">
        <v>142</v>
      </c>
      <c r="AU305" s="147" t="s">
        <v>82</v>
      </c>
      <c r="AV305" s="12" t="s">
        <v>80</v>
      </c>
      <c r="AW305" s="12" t="s">
        <v>33</v>
      </c>
      <c r="AX305" s="12" t="s">
        <v>72</v>
      </c>
      <c r="AY305" s="147" t="s">
        <v>128</v>
      </c>
    </row>
    <row r="306" spans="2:51" s="13" customFormat="1" ht="12">
      <c r="B306" s="152"/>
      <c r="D306" s="140" t="s">
        <v>142</v>
      </c>
      <c r="E306" s="153" t="s">
        <v>19</v>
      </c>
      <c r="F306" s="154" t="s">
        <v>82</v>
      </c>
      <c r="H306" s="155">
        <v>2</v>
      </c>
      <c r="I306" s="156"/>
      <c r="L306" s="152"/>
      <c r="M306" s="157"/>
      <c r="T306" s="158"/>
      <c r="AT306" s="153" t="s">
        <v>142</v>
      </c>
      <c r="AU306" s="153" t="s">
        <v>82</v>
      </c>
      <c r="AV306" s="13" t="s">
        <v>82</v>
      </c>
      <c r="AW306" s="13" t="s">
        <v>33</v>
      </c>
      <c r="AX306" s="13" t="s">
        <v>80</v>
      </c>
      <c r="AY306" s="153" t="s">
        <v>128</v>
      </c>
    </row>
    <row r="307" spans="2:65" s="1" customFormat="1" ht="16.5" customHeight="1">
      <c r="B307" s="32"/>
      <c r="C307" s="159" t="s">
        <v>448</v>
      </c>
      <c r="D307" s="159" t="s">
        <v>222</v>
      </c>
      <c r="E307" s="160" t="s">
        <v>449</v>
      </c>
      <c r="F307" s="161" t="s">
        <v>450</v>
      </c>
      <c r="G307" s="162" t="s">
        <v>433</v>
      </c>
      <c r="H307" s="163">
        <v>1</v>
      </c>
      <c r="I307" s="164"/>
      <c r="J307" s="165">
        <f>ROUND(I307*H307,2)</f>
        <v>0</v>
      </c>
      <c r="K307" s="161" t="s">
        <v>135</v>
      </c>
      <c r="L307" s="166"/>
      <c r="M307" s="167" t="s">
        <v>19</v>
      </c>
      <c r="N307" s="168" t="s">
        <v>43</v>
      </c>
      <c r="P307" s="136">
        <f>O307*H307</f>
        <v>0</v>
      </c>
      <c r="Q307" s="136">
        <v>0.004</v>
      </c>
      <c r="R307" s="136">
        <f>Q307*H307</f>
        <v>0.004</v>
      </c>
      <c r="S307" s="136">
        <v>0</v>
      </c>
      <c r="T307" s="137">
        <f>S307*H307</f>
        <v>0</v>
      </c>
      <c r="AR307" s="138" t="s">
        <v>226</v>
      </c>
      <c r="AT307" s="138" t="s">
        <v>222</v>
      </c>
      <c r="AU307" s="138" t="s">
        <v>82</v>
      </c>
      <c r="AY307" s="17" t="s">
        <v>128</v>
      </c>
      <c r="BE307" s="139">
        <f>IF(N307="základní",J307,0)</f>
        <v>0</v>
      </c>
      <c r="BF307" s="139">
        <f>IF(N307="snížená",J307,0)</f>
        <v>0</v>
      </c>
      <c r="BG307" s="139">
        <f>IF(N307="zákl. přenesená",J307,0)</f>
        <v>0</v>
      </c>
      <c r="BH307" s="139">
        <f>IF(N307="sníž. přenesená",J307,0)</f>
        <v>0</v>
      </c>
      <c r="BI307" s="139">
        <f>IF(N307="nulová",J307,0)</f>
        <v>0</v>
      </c>
      <c r="BJ307" s="17" t="s">
        <v>80</v>
      </c>
      <c r="BK307" s="139">
        <f>ROUND(I307*H307,2)</f>
        <v>0</v>
      </c>
      <c r="BL307" s="17" t="s">
        <v>136</v>
      </c>
      <c r="BM307" s="138" t="s">
        <v>451</v>
      </c>
    </row>
    <row r="308" spans="2:47" s="1" customFormat="1" ht="12">
      <c r="B308" s="32"/>
      <c r="D308" s="140" t="s">
        <v>138</v>
      </c>
      <c r="F308" s="141" t="s">
        <v>450</v>
      </c>
      <c r="I308" s="142"/>
      <c r="L308" s="32"/>
      <c r="M308" s="143"/>
      <c r="T308" s="53"/>
      <c r="AT308" s="17" t="s">
        <v>138</v>
      </c>
      <c r="AU308" s="17" t="s">
        <v>82</v>
      </c>
    </row>
    <row r="309" spans="2:51" s="13" customFormat="1" ht="12">
      <c r="B309" s="152"/>
      <c r="D309" s="140" t="s">
        <v>142</v>
      </c>
      <c r="E309" s="153" t="s">
        <v>19</v>
      </c>
      <c r="F309" s="154" t="s">
        <v>80</v>
      </c>
      <c r="H309" s="155">
        <v>1</v>
      </c>
      <c r="I309" s="156"/>
      <c r="L309" s="152"/>
      <c r="M309" s="157"/>
      <c r="T309" s="158"/>
      <c r="AT309" s="153" t="s">
        <v>142</v>
      </c>
      <c r="AU309" s="153" t="s">
        <v>82</v>
      </c>
      <c r="AV309" s="13" t="s">
        <v>82</v>
      </c>
      <c r="AW309" s="13" t="s">
        <v>33</v>
      </c>
      <c r="AX309" s="13" t="s">
        <v>80</v>
      </c>
      <c r="AY309" s="153" t="s">
        <v>128</v>
      </c>
    </row>
    <row r="310" spans="2:65" s="1" customFormat="1" ht="16.5" customHeight="1">
      <c r="B310" s="32"/>
      <c r="C310" s="159" t="s">
        <v>452</v>
      </c>
      <c r="D310" s="159" t="s">
        <v>222</v>
      </c>
      <c r="E310" s="160" t="s">
        <v>453</v>
      </c>
      <c r="F310" s="161" t="s">
        <v>454</v>
      </c>
      <c r="G310" s="162" t="s">
        <v>433</v>
      </c>
      <c r="H310" s="163">
        <v>1</v>
      </c>
      <c r="I310" s="164"/>
      <c r="J310" s="165">
        <f>ROUND(I310*H310,2)</f>
        <v>0</v>
      </c>
      <c r="K310" s="161" t="s">
        <v>135</v>
      </c>
      <c r="L310" s="166"/>
      <c r="M310" s="167" t="s">
        <v>19</v>
      </c>
      <c r="N310" s="168" t="s">
        <v>43</v>
      </c>
      <c r="P310" s="136">
        <f>O310*H310</f>
        <v>0</v>
      </c>
      <c r="Q310" s="136">
        <v>0.0009</v>
      </c>
      <c r="R310" s="136">
        <f>Q310*H310</f>
        <v>0.0009</v>
      </c>
      <c r="S310" s="136">
        <v>0</v>
      </c>
      <c r="T310" s="137">
        <f>S310*H310</f>
        <v>0</v>
      </c>
      <c r="AR310" s="138" t="s">
        <v>226</v>
      </c>
      <c r="AT310" s="138" t="s">
        <v>222</v>
      </c>
      <c r="AU310" s="138" t="s">
        <v>82</v>
      </c>
      <c r="AY310" s="17" t="s">
        <v>128</v>
      </c>
      <c r="BE310" s="139">
        <f>IF(N310="základní",J310,0)</f>
        <v>0</v>
      </c>
      <c r="BF310" s="139">
        <f>IF(N310="snížená",J310,0)</f>
        <v>0</v>
      </c>
      <c r="BG310" s="139">
        <f>IF(N310="zákl. přenesená",J310,0)</f>
        <v>0</v>
      </c>
      <c r="BH310" s="139">
        <f>IF(N310="sníž. přenesená",J310,0)</f>
        <v>0</v>
      </c>
      <c r="BI310" s="139">
        <f>IF(N310="nulová",J310,0)</f>
        <v>0</v>
      </c>
      <c r="BJ310" s="17" t="s">
        <v>80</v>
      </c>
      <c r="BK310" s="139">
        <f>ROUND(I310*H310,2)</f>
        <v>0</v>
      </c>
      <c r="BL310" s="17" t="s">
        <v>136</v>
      </c>
      <c r="BM310" s="138" t="s">
        <v>455</v>
      </c>
    </row>
    <row r="311" spans="2:47" s="1" customFormat="1" ht="12">
      <c r="B311" s="32"/>
      <c r="D311" s="140" t="s">
        <v>138</v>
      </c>
      <c r="F311" s="141" t="s">
        <v>454</v>
      </c>
      <c r="I311" s="142"/>
      <c r="L311" s="32"/>
      <c r="M311" s="143"/>
      <c r="T311" s="53"/>
      <c r="AT311" s="17" t="s">
        <v>138</v>
      </c>
      <c r="AU311" s="17" t="s">
        <v>82</v>
      </c>
    </row>
    <row r="312" spans="2:65" s="1" customFormat="1" ht="16.5" customHeight="1">
      <c r="B312" s="32"/>
      <c r="C312" s="127" t="s">
        <v>456</v>
      </c>
      <c r="D312" s="127" t="s">
        <v>131</v>
      </c>
      <c r="E312" s="128" t="s">
        <v>457</v>
      </c>
      <c r="F312" s="129" t="s">
        <v>458</v>
      </c>
      <c r="G312" s="130" t="s">
        <v>433</v>
      </c>
      <c r="H312" s="131">
        <v>1</v>
      </c>
      <c r="I312" s="132"/>
      <c r="J312" s="133">
        <f>ROUND(I312*H312,2)</f>
        <v>0</v>
      </c>
      <c r="K312" s="129" t="s">
        <v>135</v>
      </c>
      <c r="L312" s="32"/>
      <c r="M312" s="134" t="s">
        <v>19</v>
      </c>
      <c r="N312" s="135" t="s">
        <v>43</v>
      </c>
      <c r="P312" s="136">
        <f>O312*H312</f>
        <v>0</v>
      </c>
      <c r="Q312" s="136">
        <v>0.10941</v>
      </c>
      <c r="R312" s="136">
        <f>Q312*H312</f>
        <v>0.10941</v>
      </c>
      <c r="S312" s="136">
        <v>0</v>
      </c>
      <c r="T312" s="137">
        <f>S312*H312</f>
        <v>0</v>
      </c>
      <c r="AR312" s="138" t="s">
        <v>136</v>
      </c>
      <c r="AT312" s="138" t="s">
        <v>131</v>
      </c>
      <c r="AU312" s="138" t="s">
        <v>82</v>
      </c>
      <c r="AY312" s="17" t="s">
        <v>128</v>
      </c>
      <c r="BE312" s="139">
        <f>IF(N312="základní",J312,0)</f>
        <v>0</v>
      </c>
      <c r="BF312" s="139">
        <f>IF(N312="snížená",J312,0)</f>
        <v>0</v>
      </c>
      <c r="BG312" s="139">
        <f>IF(N312="zákl. přenesená",J312,0)</f>
        <v>0</v>
      </c>
      <c r="BH312" s="139">
        <f>IF(N312="sníž. přenesená",J312,0)</f>
        <v>0</v>
      </c>
      <c r="BI312" s="139">
        <f>IF(N312="nulová",J312,0)</f>
        <v>0</v>
      </c>
      <c r="BJ312" s="17" t="s">
        <v>80</v>
      </c>
      <c r="BK312" s="139">
        <f>ROUND(I312*H312,2)</f>
        <v>0</v>
      </c>
      <c r="BL312" s="17" t="s">
        <v>136</v>
      </c>
      <c r="BM312" s="138" t="s">
        <v>459</v>
      </c>
    </row>
    <row r="313" spans="2:47" s="1" customFormat="1" ht="12">
      <c r="B313" s="32"/>
      <c r="D313" s="140" t="s">
        <v>138</v>
      </c>
      <c r="F313" s="141" t="s">
        <v>460</v>
      </c>
      <c r="I313" s="142"/>
      <c r="L313" s="32"/>
      <c r="M313" s="143"/>
      <c r="T313" s="53"/>
      <c r="AT313" s="17" t="s">
        <v>138</v>
      </c>
      <c r="AU313" s="17" t="s">
        <v>82</v>
      </c>
    </row>
    <row r="314" spans="2:47" s="1" customFormat="1" ht="12">
      <c r="B314" s="32"/>
      <c r="D314" s="144" t="s">
        <v>140</v>
      </c>
      <c r="F314" s="145" t="s">
        <v>461</v>
      </c>
      <c r="I314" s="142"/>
      <c r="L314" s="32"/>
      <c r="M314" s="143"/>
      <c r="T314" s="53"/>
      <c r="AT314" s="17" t="s">
        <v>140</v>
      </c>
      <c r="AU314" s="17" t="s">
        <v>82</v>
      </c>
    </row>
    <row r="315" spans="2:51" s="12" customFormat="1" ht="12">
      <c r="B315" s="146"/>
      <c r="D315" s="140" t="s">
        <v>142</v>
      </c>
      <c r="E315" s="147" t="s">
        <v>19</v>
      </c>
      <c r="F315" s="148" t="s">
        <v>462</v>
      </c>
      <c r="H315" s="147" t="s">
        <v>19</v>
      </c>
      <c r="I315" s="149"/>
      <c r="L315" s="146"/>
      <c r="M315" s="150"/>
      <c r="T315" s="151"/>
      <c r="AT315" s="147" t="s">
        <v>142</v>
      </c>
      <c r="AU315" s="147" t="s">
        <v>82</v>
      </c>
      <c r="AV315" s="12" t="s">
        <v>80</v>
      </c>
      <c r="AW315" s="12" t="s">
        <v>33</v>
      </c>
      <c r="AX315" s="12" t="s">
        <v>72</v>
      </c>
      <c r="AY315" s="147" t="s">
        <v>128</v>
      </c>
    </row>
    <row r="316" spans="2:51" s="13" customFormat="1" ht="12">
      <c r="B316" s="152"/>
      <c r="D316" s="140" t="s">
        <v>142</v>
      </c>
      <c r="E316" s="153" t="s">
        <v>19</v>
      </c>
      <c r="F316" s="154" t="s">
        <v>80</v>
      </c>
      <c r="H316" s="155">
        <v>1</v>
      </c>
      <c r="I316" s="156"/>
      <c r="L316" s="152"/>
      <c r="M316" s="157"/>
      <c r="T316" s="158"/>
      <c r="AT316" s="153" t="s">
        <v>142</v>
      </c>
      <c r="AU316" s="153" t="s">
        <v>82</v>
      </c>
      <c r="AV316" s="13" t="s">
        <v>82</v>
      </c>
      <c r="AW316" s="13" t="s">
        <v>33</v>
      </c>
      <c r="AX316" s="13" t="s">
        <v>80</v>
      </c>
      <c r="AY316" s="153" t="s">
        <v>128</v>
      </c>
    </row>
    <row r="317" spans="2:65" s="1" customFormat="1" ht="16.5" customHeight="1">
      <c r="B317" s="32"/>
      <c r="C317" s="159" t="s">
        <v>463</v>
      </c>
      <c r="D317" s="159" t="s">
        <v>222</v>
      </c>
      <c r="E317" s="160" t="s">
        <v>464</v>
      </c>
      <c r="F317" s="161" t="s">
        <v>465</v>
      </c>
      <c r="G317" s="162" t="s">
        <v>433</v>
      </c>
      <c r="H317" s="163">
        <v>1</v>
      </c>
      <c r="I317" s="164"/>
      <c r="J317" s="165">
        <f>ROUND(I317*H317,2)</f>
        <v>0</v>
      </c>
      <c r="K317" s="161" t="s">
        <v>135</v>
      </c>
      <c r="L317" s="166"/>
      <c r="M317" s="167" t="s">
        <v>19</v>
      </c>
      <c r="N317" s="168" t="s">
        <v>43</v>
      </c>
      <c r="P317" s="136">
        <f>O317*H317</f>
        <v>0</v>
      </c>
      <c r="Q317" s="136">
        <v>0.0025</v>
      </c>
      <c r="R317" s="136">
        <f>Q317*H317</f>
        <v>0.0025</v>
      </c>
      <c r="S317" s="136">
        <v>0</v>
      </c>
      <c r="T317" s="137">
        <f>S317*H317</f>
        <v>0</v>
      </c>
      <c r="AR317" s="138" t="s">
        <v>226</v>
      </c>
      <c r="AT317" s="138" t="s">
        <v>222</v>
      </c>
      <c r="AU317" s="138" t="s">
        <v>82</v>
      </c>
      <c r="AY317" s="17" t="s">
        <v>128</v>
      </c>
      <c r="BE317" s="139">
        <f>IF(N317="základní",J317,0)</f>
        <v>0</v>
      </c>
      <c r="BF317" s="139">
        <f>IF(N317="snížená",J317,0)</f>
        <v>0</v>
      </c>
      <c r="BG317" s="139">
        <f>IF(N317="zákl. přenesená",J317,0)</f>
        <v>0</v>
      </c>
      <c r="BH317" s="139">
        <f>IF(N317="sníž. přenesená",J317,0)</f>
        <v>0</v>
      </c>
      <c r="BI317" s="139">
        <f>IF(N317="nulová",J317,0)</f>
        <v>0</v>
      </c>
      <c r="BJ317" s="17" t="s">
        <v>80</v>
      </c>
      <c r="BK317" s="139">
        <f>ROUND(I317*H317,2)</f>
        <v>0</v>
      </c>
      <c r="BL317" s="17" t="s">
        <v>136</v>
      </c>
      <c r="BM317" s="138" t="s">
        <v>466</v>
      </c>
    </row>
    <row r="318" spans="2:47" s="1" customFormat="1" ht="12">
      <c r="B318" s="32"/>
      <c r="D318" s="140" t="s">
        <v>138</v>
      </c>
      <c r="F318" s="141" t="s">
        <v>465</v>
      </c>
      <c r="I318" s="142"/>
      <c r="L318" s="32"/>
      <c r="M318" s="143"/>
      <c r="T318" s="53"/>
      <c r="AT318" s="17" t="s">
        <v>138</v>
      </c>
      <c r="AU318" s="17" t="s">
        <v>82</v>
      </c>
    </row>
    <row r="319" spans="2:65" s="1" customFormat="1" ht="16.5" customHeight="1">
      <c r="B319" s="32"/>
      <c r="C319" s="127" t="s">
        <v>467</v>
      </c>
      <c r="D319" s="127" t="s">
        <v>131</v>
      </c>
      <c r="E319" s="128" t="s">
        <v>468</v>
      </c>
      <c r="F319" s="129" t="s">
        <v>469</v>
      </c>
      <c r="G319" s="130" t="s">
        <v>470</v>
      </c>
      <c r="H319" s="131">
        <v>6.5</v>
      </c>
      <c r="I319" s="132"/>
      <c r="J319" s="133">
        <f>ROUND(I319*H319,2)</f>
        <v>0</v>
      </c>
      <c r="K319" s="129" t="s">
        <v>135</v>
      </c>
      <c r="L319" s="32"/>
      <c r="M319" s="134" t="s">
        <v>19</v>
      </c>
      <c r="N319" s="135" t="s">
        <v>43</v>
      </c>
      <c r="P319" s="136">
        <f>O319*H319</f>
        <v>0</v>
      </c>
      <c r="Q319" s="136">
        <v>0.1554</v>
      </c>
      <c r="R319" s="136">
        <f>Q319*H319</f>
        <v>1.0101</v>
      </c>
      <c r="S319" s="136">
        <v>0</v>
      </c>
      <c r="T319" s="137">
        <f>S319*H319</f>
        <v>0</v>
      </c>
      <c r="AR319" s="138" t="s">
        <v>136</v>
      </c>
      <c r="AT319" s="138" t="s">
        <v>131</v>
      </c>
      <c r="AU319" s="138" t="s">
        <v>82</v>
      </c>
      <c r="AY319" s="17" t="s">
        <v>128</v>
      </c>
      <c r="BE319" s="139">
        <f>IF(N319="základní",J319,0)</f>
        <v>0</v>
      </c>
      <c r="BF319" s="139">
        <f>IF(N319="snížená",J319,0)</f>
        <v>0</v>
      </c>
      <c r="BG319" s="139">
        <f>IF(N319="zákl. přenesená",J319,0)</f>
        <v>0</v>
      </c>
      <c r="BH319" s="139">
        <f>IF(N319="sníž. přenesená",J319,0)</f>
        <v>0</v>
      </c>
      <c r="BI319" s="139">
        <f>IF(N319="nulová",J319,0)</f>
        <v>0</v>
      </c>
      <c r="BJ319" s="17" t="s">
        <v>80</v>
      </c>
      <c r="BK319" s="139">
        <f>ROUND(I319*H319,2)</f>
        <v>0</v>
      </c>
      <c r="BL319" s="17" t="s">
        <v>136</v>
      </c>
      <c r="BM319" s="138" t="s">
        <v>471</v>
      </c>
    </row>
    <row r="320" spans="2:47" s="1" customFormat="1" ht="19.5">
      <c r="B320" s="32"/>
      <c r="D320" s="140" t="s">
        <v>138</v>
      </c>
      <c r="F320" s="141" t="s">
        <v>472</v>
      </c>
      <c r="I320" s="142"/>
      <c r="L320" s="32"/>
      <c r="M320" s="143"/>
      <c r="T320" s="53"/>
      <c r="AT320" s="17" t="s">
        <v>138</v>
      </c>
      <c r="AU320" s="17" t="s">
        <v>82</v>
      </c>
    </row>
    <row r="321" spans="2:47" s="1" customFormat="1" ht="12">
      <c r="B321" s="32"/>
      <c r="D321" s="144" t="s">
        <v>140</v>
      </c>
      <c r="F321" s="145" t="s">
        <v>473</v>
      </c>
      <c r="I321" s="142"/>
      <c r="L321" s="32"/>
      <c r="M321" s="143"/>
      <c r="T321" s="53"/>
      <c r="AT321" s="17" t="s">
        <v>140</v>
      </c>
      <c r="AU321" s="17" t="s">
        <v>82</v>
      </c>
    </row>
    <row r="322" spans="2:51" s="12" customFormat="1" ht="12">
      <c r="B322" s="146"/>
      <c r="D322" s="140" t="s">
        <v>142</v>
      </c>
      <c r="E322" s="147" t="s">
        <v>19</v>
      </c>
      <c r="F322" s="148" t="s">
        <v>474</v>
      </c>
      <c r="H322" s="147" t="s">
        <v>19</v>
      </c>
      <c r="I322" s="149"/>
      <c r="L322" s="146"/>
      <c r="M322" s="150"/>
      <c r="T322" s="151"/>
      <c r="AT322" s="147" t="s">
        <v>142</v>
      </c>
      <c r="AU322" s="147" t="s">
        <v>82</v>
      </c>
      <c r="AV322" s="12" t="s">
        <v>80</v>
      </c>
      <c r="AW322" s="12" t="s">
        <v>33</v>
      </c>
      <c r="AX322" s="12" t="s">
        <v>72</v>
      </c>
      <c r="AY322" s="147" t="s">
        <v>128</v>
      </c>
    </row>
    <row r="323" spans="2:51" s="13" customFormat="1" ht="12">
      <c r="B323" s="152"/>
      <c r="D323" s="140" t="s">
        <v>142</v>
      </c>
      <c r="E323" s="153" t="s">
        <v>19</v>
      </c>
      <c r="F323" s="154" t="s">
        <v>317</v>
      </c>
      <c r="H323" s="155">
        <v>6.5</v>
      </c>
      <c r="I323" s="156"/>
      <c r="L323" s="152"/>
      <c r="M323" s="157"/>
      <c r="T323" s="158"/>
      <c r="AT323" s="153" t="s">
        <v>142</v>
      </c>
      <c r="AU323" s="153" t="s">
        <v>82</v>
      </c>
      <c r="AV323" s="13" t="s">
        <v>82</v>
      </c>
      <c r="AW323" s="13" t="s">
        <v>33</v>
      </c>
      <c r="AX323" s="13" t="s">
        <v>80</v>
      </c>
      <c r="AY323" s="153" t="s">
        <v>128</v>
      </c>
    </row>
    <row r="324" spans="2:65" s="1" customFormat="1" ht="16.5" customHeight="1">
      <c r="B324" s="32"/>
      <c r="C324" s="159" t="s">
        <v>475</v>
      </c>
      <c r="D324" s="159" t="s">
        <v>222</v>
      </c>
      <c r="E324" s="160" t="s">
        <v>476</v>
      </c>
      <c r="F324" s="161" t="s">
        <v>477</v>
      </c>
      <c r="G324" s="162" t="s">
        <v>470</v>
      </c>
      <c r="H324" s="163">
        <v>6.63</v>
      </c>
      <c r="I324" s="164"/>
      <c r="J324" s="165">
        <f>ROUND(I324*H324,2)</f>
        <v>0</v>
      </c>
      <c r="K324" s="161" t="s">
        <v>135</v>
      </c>
      <c r="L324" s="166"/>
      <c r="M324" s="167" t="s">
        <v>19</v>
      </c>
      <c r="N324" s="168" t="s">
        <v>43</v>
      </c>
      <c r="P324" s="136">
        <f>O324*H324</f>
        <v>0</v>
      </c>
      <c r="Q324" s="136">
        <v>0.102</v>
      </c>
      <c r="R324" s="136">
        <f>Q324*H324</f>
        <v>0.67626</v>
      </c>
      <c r="S324" s="136">
        <v>0</v>
      </c>
      <c r="T324" s="137">
        <f>S324*H324</f>
        <v>0</v>
      </c>
      <c r="AR324" s="138" t="s">
        <v>226</v>
      </c>
      <c r="AT324" s="138" t="s">
        <v>222</v>
      </c>
      <c r="AU324" s="138" t="s">
        <v>82</v>
      </c>
      <c r="AY324" s="17" t="s">
        <v>128</v>
      </c>
      <c r="BE324" s="139">
        <f>IF(N324="základní",J324,0)</f>
        <v>0</v>
      </c>
      <c r="BF324" s="139">
        <f>IF(N324="snížená",J324,0)</f>
        <v>0</v>
      </c>
      <c r="BG324" s="139">
        <f>IF(N324="zákl. přenesená",J324,0)</f>
        <v>0</v>
      </c>
      <c r="BH324" s="139">
        <f>IF(N324="sníž. přenesená",J324,0)</f>
        <v>0</v>
      </c>
      <c r="BI324" s="139">
        <f>IF(N324="nulová",J324,0)</f>
        <v>0</v>
      </c>
      <c r="BJ324" s="17" t="s">
        <v>80</v>
      </c>
      <c r="BK324" s="139">
        <f>ROUND(I324*H324,2)</f>
        <v>0</v>
      </c>
      <c r="BL324" s="17" t="s">
        <v>136</v>
      </c>
      <c r="BM324" s="138" t="s">
        <v>478</v>
      </c>
    </row>
    <row r="325" spans="2:47" s="1" customFormat="1" ht="12">
      <c r="B325" s="32"/>
      <c r="D325" s="140" t="s">
        <v>138</v>
      </c>
      <c r="F325" s="141" t="s">
        <v>477</v>
      </c>
      <c r="I325" s="142"/>
      <c r="L325" s="32"/>
      <c r="M325" s="143"/>
      <c r="T325" s="53"/>
      <c r="AT325" s="17" t="s">
        <v>138</v>
      </c>
      <c r="AU325" s="17" t="s">
        <v>82</v>
      </c>
    </row>
    <row r="326" spans="2:51" s="13" customFormat="1" ht="12">
      <c r="B326" s="152"/>
      <c r="D326" s="140" t="s">
        <v>142</v>
      </c>
      <c r="F326" s="154" t="s">
        <v>479</v>
      </c>
      <c r="H326" s="155">
        <v>6.63</v>
      </c>
      <c r="I326" s="156"/>
      <c r="L326" s="152"/>
      <c r="M326" s="157"/>
      <c r="T326" s="158"/>
      <c r="AT326" s="153" t="s">
        <v>142</v>
      </c>
      <c r="AU326" s="153" t="s">
        <v>82</v>
      </c>
      <c r="AV326" s="13" t="s">
        <v>82</v>
      </c>
      <c r="AW326" s="13" t="s">
        <v>4</v>
      </c>
      <c r="AX326" s="13" t="s">
        <v>80</v>
      </c>
      <c r="AY326" s="153" t="s">
        <v>128</v>
      </c>
    </row>
    <row r="327" spans="2:65" s="1" customFormat="1" ht="16.5" customHeight="1">
      <c r="B327" s="32"/>
      <c r="C327" s="127" t="s">
        <v>480</v>
      </c>
      <c r="D327" s="127" t="s">
        <v>131</v>
      </c>
      <c r="E327" s="128" t="s">
        <v>481</v>
      </c>
      <c r="F327" s="129" t="s">
        <v>482</v>
      </c>
      <c r="G327" s="130" t="s">
        <v>470</v>
      </c>
      <c r="H327" s="131">
        <v>12.2</v>
      </c>
      <c r="I327" s="132"/>
      <c r="J327" s="133">
        <f>ROUND(I327*H327,2)</f>
        <v>0</v>
      </c>
      <c r="K327" s="129" t="s">
        <v>135</v>
      </c>
      <c r="L327" s="32"/>
      <c r="M327" s="134" t="s">
        <v>19</v>
      </c>
      <c r="N327" s="135" t="s">
        <v>43</v>
      </c>
      <c r="P327" s="136">
        <f>O327*H327</f>
        <v>0</v>
      </c>
      <c r="Q327" s="136">
        <v>1.31678</v>
      </c>
      <c r="R327" s="136">
        <f>Q327*H327</f>
        <v>16.064716</v>
      </c>
      <c r="S327" s="136">
        <v>0</v>
      </c>
      <c r="T327" s="137">
        <f>S327*H327</f>
        <v>0</v>
      </c>
      <c r="AR327" s="138" t="s">
        <v>136</v>
      </c>
      <c r="AT327" s="138" t="s">
        <v>131</v>
      </c>
      <c r="AU327" s="138" t="s">
        <v>82</v>
      </c>
      <c r="AY327" s="17" t="s">
        <v>128</v>
      </c>
      <c r="BE327" s="139">
        <f>IF(N327="základní",J327,0)</f>
        <v>0</v>
      </c>
      <c r="BF327" s="139">
        <f>IF(N327="snížená",J327,0)</f>
        <v>0</v>
      </c>
      <c r="BG327" s="139">
        <f>IF(N327="zákl. přenesená",J327,0)</f>
        <v>0</v>
      </c>
      <c r="BH327" s="139">
        <f>IF(N327="sníž. přenesená",J327,0)</f>
        <v>0</v>
      </c>
      <c r="BI327" s="139">
        <f>IF(N327="nulová",J327,0)</f>
        <v>0</v>
      </c>
      <c r="BJ327" s="17" t="s">
        <v>80</v>
      </c>
      <c r="BK327" s="139">
        <f>ROUND(I327*H327,2)</f>
        <v>0</v>
      </c>
      <c r="BL327" s="17" t="s">
        <v>136</v>
      </c>
      <c r="BM327" s="138" t="s">
        <v>483</v>
      </c>
    </row>
    <row r="328" spans="2:47" s="1" customFormat="1" ht="12">
      <c r="B328" s="32"/>
      <c r="D328" s="140" t="s">
        <v>138</v>
      </c>
      <c r="F328" s="141" t="s">
        <v>484</v>
      </c>
      <c r="I328" s="142"/>
      <c r="L328" s="32"/>
      <c r="M328" s="143"/>
      <c r="T328" s="53"/>
      <c r="AT328" s="17" t="s">
        <v>138</v>
      </c>
      <c r="AU328" s="17" t="s">
        <v>82</v>
      </c>
    </row>
    <row r="329" spans="2:47" s="1" customFormat="1" ht="12">
      <c r="B329" s="32"/>
      <c r="D329" s="144" t="s">
        <v>140</v>
      </c>
      <c r="F329" s="145" t="s">
        <v>485</v>
      </c>
      <c r="I329" s="142"/>
      <c r="L329" s="32"/>
      <c r="M329" s="143"/>
      <c r="T329" s="53"/>
      <c r="AT329" s="17" t="s">
        <v>140</v>
      </c>
      <c r="AU329" s="17" t="s">
        <v>82</v>
      </c>
    </row>
    <row r="330" spans="2:51" s="12" customFormat="1" ht="12">
      <c r="B330" s="146"/>
      <c r="D330" s="140" t="s">
        <v>142</v>
      </c>
      <c r="E330" s="147" t="s">
        <v>19</v>
      </c>
      <c r="F330" s="148" t="s">
        <v>486</v>
      </c>
      <c r="H330" s="147" t="s">
        <v>19</v>
      </c>
      <c r="I330" s="149"/>
      <c r="L330" s="146"/>
      <c r="M330" s="150"/>
      <c r="T330" s="151"/>
      <c r="AT330" s="147" t="s">
        <v>142</v>
      </c>
      <c r="AU330" s="147" t="s">
        <v>82</v>
      </c>
      <c r="AV330" s="12" t="s">
        <v>80</v>
      </c>
      <c r="AW330" s="12" t="s">
        <v>33</v>
      </c>
      <c r="AX330" s="12" t="s">
        <v>72</v>
      </c>
      <c r="AY330" s="147" t="s">
        <v>128</v>
      </c>
    </row>
    <row r="331" spans="2:51" s="13" customFormat="1" ht="12">
      <c r="B331" s="152"/>
      <c r="D331" s="140" t="s">
        <v>142</v>
      </c>
      <c r="E331" s="153" t="s">
        <v>19</v>
      </c>
      <c r="F331" s="154" t="s">
        <v>487</v>
      </c>
      <c r="H331" s="155">
        <v>12.2</v>
      </c>
      <c r="I331" s="156"/>
      <c r="L331" s="152"/>
      <c r="M331" s="157"/>
      <c r="T331" s="158"/>
      <c r="AT331" s="153" t="s">
        <v>142</v>
      </c>
      <c r="AU331" s="153" t="s">
        <v>82</v>
      </c>
      <c r="AV331" s="13" t="s">
        <v>82</v>
      </c>
      <c r="AW331" s="13" t="s">
        <v>33</v>
      </c>
      <c r="AX331" s="13" t="s">
        <v>80</v>
      </c>
      <c r="AY331" s="153" t="s">
        <v>128</v>
      </c>
    </row>
    <row r="332" spans="2:65" s="1" customFormat="1" ht="16.5" customHeight="1">
      <c r="B332" s="32"/>
      <c r="C332" s="159" t="s">
        <v>488</v>
      </c>
      <c r="D332" s="159" t="s">
        <v>222</v>
      </c>
      <c r="E332" s="160" t="s">
        <v>489</v>
      </c>
      <c r="F332" s="161" t="s">
        <v>490</v>
      </c>
      <c r="G332" s="162" t="s">
        <v>470</v>
      </c>
      <c r="H332" s="163">
        <v>12.444</v>
      </c>
      <c r="I332" s="164"/>
      <c r="J332" s="165">
        <f>ROUND(I332*H332,2)</f>
        <v>0</v>
      </c>
      <c r="K332" s="161" t="s">
        <v>135</v>
      </c>
      <c r="L332" s="166"/>
      <c r="M332" s="167" t="s">
        <v>19</v>
      </c>
      <c r="N332" s="168" t="s">
        <v>43</v>
      </c>
      <c r="P332" s="136">
        <f>O332*H332</f>
        <v>0</v>
      </c>
      <c r="Q332" s="136">
        <v>0.0191</v>
      </c>
      <c r="R332" s="136">
        <f>Q332*H332</f>
        <v>0.23768040000000001</v>
      </c>
      <c r="S332" s="136">
        <v>0</v>
      </c>
      <c r="T332" s="137">
        <f>S332*H332</f>
        <v>0</v>
      </c>
      <c r="AR332" s="138" t="s">
        <v>226</v>
      </c>
      <c r="AT332" s="138" t="s">
        <v>222</v>
      </c>
      <c r="AU332" s="138" t="s">
        <v>82</v>
      </c>
      <c r="AY332" s="17" t="s">
        <v>128</v>
      </c>
      <c r="BE332" s="139">
        <f>IF(N332="základní",J332,0)</f>
        <v>0</v>
      </c>
      <c r="BF332" s="139">
        <f>IF(N332="snížená",J332,0)</f>
        <v>0</v>
      </c>
      <c r="BG332" s="139">
        <f>IF(N332="zákl. přenesená",J332,0)</f>
        <v>0</v>
      </c>
      <c r="BH332" s="139">
        <f>IF(N332="sníž. přenesená",J332,0)</f>
        <v>0</v>
      </c>
      <c r="BI332" s="139">
        <f>IF(N332="nulová",J332,0)</f>
        <v>0</v>
      </c>
      <c r="BJ332" s="17" t="s">
        <v>80</v>
      </c>
      <c r="BK332" s="139">
        <f>ROUND(I332*H332,2)</f>
        <v>0</v>
      </c>
      <c r="BL332" s="17" t="s">
        <v>136</v>
      </c>
      <c r="BM332" s="138" t="s">
        <v>491</v>
      </c>
    </row>
    <row r="333" spans="2:47" s="1" customFormat="1" ht="12">
      <c r="B333" s="32"/>
      <c r="D333" s="140" t="s">
        <v>138</v>
      </c>
      <c r="F333" s="141" t="s">
        <v>490</v>
      </c>
      <c r="I333" s="142"/>
      <c r="L333" s="32"/>
      <c r="M333" s="143"/>
      <c r="T333" s="53"/>
      <c r="AT333" s="17" t="s">
        <v>138</v>
      </c>
      <c r="AU333" s="17" t="s">
        <v>82</v>
      </c>
    </row>
    <row r="334" spans="2:51" s="13" customFormat="1" ht="12">
      <c r="B334" s="152"/>
      <c r="D334" s="140" t="s">
        <v>142</v>
      </c>
      <c r="F334" s="154" t="s">
        <v>492</v>
      </c>
      <c r="H334" s="155">
        <v>12.444</v>
      </c>
      <c r="I334" s="156"/>
      <c r="L334" s="152"/>
      <c r="M334" s="157"/>
      <c r="T334" s="158"/>
      <c r="AT334" s="153" t="s">
        <v>142</v>
      </c>
      <c r="AU334" s="153" t="s">
        <v>82</v>
      </c>
      <c r="AV334" s="13" t="s">
        <v>82</v>
      </c>
      <c r="AW334" s="13" t="s">
        <v>4</v>
      </c>
      <c r="AX334" s="13" t="s">
        <v>80</v>
      </c>
      <c r="AY334" s="153" t="s">
        <v>128</v>
      </c>
    </row>
    <row r="335" spans="2:65" s="1" customFormat="1" ht="21.75" customHeight="1">
      <c r="B335" s="32"/>
      <c r="C335" s="127" t="s">
        <v>493</v>
      </c>
      <c r="D335" s="127" t="s">
        <v>131</v>
      </c>
      <c r="E335" s="128" t="s">
        <v>494</v>
      </c>
      <c r="F335" s="129" t="s">
        <v>495</v>
      </c>
      <c r="G335" s="130" t="s">
        <v>470</v>
      </c>
      <c r="H335" s="131">
        <v>33.5</v>
      </c>
      <c r="I335" s="132"/>
      <c r="J335" s="133">
        <f>ROUND(I335*H335,2)</f>
        <v>0</v>
      </c>
      <c r="K335" s="129" t="s">
        <v>135</v>
      </c>
      <c r="L335" s="32"/>
      <c r="M335" s="134" t="s">
        <v>19</v>
      </c>
      <c r="N335" s="135" t="s">
        <v>43</v>
      </c>
      <c r="P335" s="136">
        <f>O335*H335</f>
        <v>0</v>
      </c>
      <c r="Q335" s="136">
        <v>0.0006</v>
      </c>
      <c r="R335" s="136">
        <f>Q335*H335</f>
        <v>0.0201</v>
      </c>
      <c r="S335" s="136">
        <v>0</v>
      </c>
      <c r="T335" s="137">
        <f>S335*H335</f>
        <v>0</v>
      </c>
      <c r="AR335" s="138" t="s">
        <v>136</v>
      </c>
      <c r="AT335" s="138" t="s">
        <v>131</v>
      </c>
      <c r="AU335" s="138" t="s">
        <v>82</v>
      </c>
      <c r="AY335" s="17" t="s">
        <v>128</v>
      </c>
      <c r="BE335" s="139">
        <f>IF(N335="základní",J335,0)</f>
        <v>0</v>
      </c>
      <c r="BF335" s="139">
        <f>IF(N335="snížená",J335,0)</f>
        <v>0</v>
      </c>
      <c r="BG335" s="139">
        <f>IF(N335="zákl. přenesená",J335,0)</f>
        <v>0</v>
      </c>
      <c r="BH335" s="139">
        <f>IF(N335="sníž. přenesená",J335,0)</f>
        <v>0</v>
      </c>
      <c r="BI335" s="139">
        <f>IF(N335="nulová",J335,0)</f>
        <v>0</v>
      </c>
      <c r="BJ335" s="17" t="s">
        <v>80</v>
      </c>
      <c r="BK335" s="139">
        <f>ROUND(I335*H335,2)</f>
        <v>0</v>
      </c>
      <c r="BL335" s="17" t="s">
        <v>136</v>
      </c>
      <c r="BM335" s="138" t="s">
        <v>496</v>
      </c>
    </row>
    <row r="336" spans="2:47" s="1" customFormat="1" ht="19.5">
      <c r="B336" s="32"/>
      <c r="D336" s="140" t="s">
        <v>138</v>
      </c>
      <c r="F336" s="141" t="s">
        <v>497</v>
      </c>
      <c r="I336" s="142"/>
      <c r="L336" s="32"/>
      <c r="M336" s="143"/>
      <c r="T336" s="53"/>
      <c r="AT336" s="17" t="s">
        <v>138</v>
      </c>
      <c r="AU336" s="17" t="s">
        <v>82</v>
      </c>
    </row>
    <row r="337" spans="2:47" s="1" customFormat="1" ht="12">
      <c r="B337" s="32"/>
      <c r="D337" s="144" t="s">
        <v>140</v>
      </c>
      <c r="F337" s="145" t="s">
        <v>498</v>
      </c>
      <c r="I337" s="142"/>
      <c r="L337" s="32"/>
      <c r="M337" s="143"/>
      <c r="T337" s="53"/>
      <c r="AT337" s="17" t="s">
        <v>140</v>
      </c>
      <c r="AU337" s="17" t="s">
        <v>82</v>
      </c>
    </row>
    <row r="338" spans="2:51" s="12" customFormat="1" ht="12">
      <c r="B338" s="146"/>
      <c r="D338" s="140" t="s">
        <v>142</v>
      </c>
      <c r="E338" s="147" t="s">
        <v>19</v>
      </c>
      <c r="F338" s="148" t="s">
        <v>499</v>
      </c>
      <c r="H338" s="147" t="s">
        <v>19</v>
      </c>
      <c r="I338" s="149"/>
      <c r="L338" s="146"/>
      <c r="M338" s="150"/>
      <c r="T338" s="151"/>
      <c r="AT338" s="147" t="s">
        <v>142</v>
      </c>
      <c r="AU338" s="147" t="s">
        <v>82</v>
      </c>
      <c r="AV338" s="12" t="s">
        <v>80</v>
      </c>
      <c r="AW338" s="12" t="s">
        <v>33</v>
      </c>
      <c r="AX338" s="12" t="s">
        <v>72</v>
      </c>
      <c r="AY338" s="147" t="s">
        <v>128</v>
      </c>
    </row>
    <row r="339" spans="2:51" s="13" customFormat="1" ht="12">
      <c r="B339" s="152"/>
      <c r="D339" s="140" t="s">
        <v>142</v>
      </c>
      <c r="E339" s="153" t="s">
        <v>19</v>
      </c>
      <c r="F339" s="154" t="s">
        <v>317</v>
      </c>
      <c r="H339" s="155">
        <v>6.5</v>
      </c>
      <c r="I339" s="156"/>
      <c r="L339" s="152"/>
      <c r="M339" s="157"/>
      <c r="T339" s="158"/>
      <c r="AT339" s="153" t="s">
        <v>142</v>
      </c>
      <c r="AU339" s="153" t="s">
        <v>82</v>
      </c>
      <c r="AV339" s="13" t="s">
        <v>82</v>
      </c>
      <c r="AW339" s="13" t="s">
        <v>33</v>
      </c>
      <c r="AX339" s="13" t="s">
        <v>72</v>
      </c>
      <c r="AY339" s="153" t="s">
        <v>128</v>
      </c>
    </row>
    <row r="340" spans="2:51" s="12" customFormat="1" ht="12">
      <c r="B340" s="146"/>
      <c r="D340" s="140" t="s">
        <v>142</v>
      </c>
      <c r="E340" s="147" t="s">
        <v>19</v>
      </c>
      <c r="F340" s="148" t="s">
        <v>500</v>
      </c>
      <c r="H340" s="147" t="s">
        <v>19</v>
      </c>
      <c r="I340" s="149"/>
      <c r="L340" s="146"/>
      <c r="M340" s="150"/>
      <c r="T340" s="151"/>
      <c r="AT340" s="147" t="s">
        <v>142</v>
      </c>
      <c r="AU340" s="147" t="s">
        <v>82</v>
      </c>
      <c r="AV340" s="12" t="s">
        <v>80</v>
      </c>
      <c r="AW340" s="12" t="s">
        <v>33</v>
      </c>
      <c r="AX340" s="12" t="s">
        <v>72</v>
      </c>
      <c r="AY340" s="147" t="s">
        <v>128</v>
      </c>
    </row>
    <row r="341" spans="2:51" s="13" customFormat="1" ht="12">
      <c r="B341" s="152"/>
      <c r="D341" s="140" t="s">
        <v>142</v>
      </c>
      <c r="E341" s="153" t="s">
        <v>19</v>
      </c>
      <c r="F341" s="154" t="s">
        <v>430</v>
      </c>
      <c r="H341" s="155">
        <v>27</v>
      </c>
      <c r="I341" s="156"/>
      <c r="L341" s="152"/>
      <c r="M341" s="157"/>
      <c r="T341" s="158"/>
      <c r="AT341" s="153" t="s">
        <v>142</v>
      </c>
      <c r="AU341" s="153" t="s">
        <v>82</v>
      </c>
      <c r="AV341" s="13" t="s">
        <v>82</v>
      </c>
      <c r="AW341" s="13" t="s">
        <v>33</v>
      </c>
      <c r="AX341" s="13" t="s">
        <v>72</v>
      </c>
      <c r="AY341" s="153" t="s">
        <v>128</v>
      </c>
    </row>
    <row r="342" spans="2:51" s="14" customFormat="1" ht="12">
      <c r="B342" s="169"/>
      <c r="D342" s="140" t="s">
        <v>142</v>
      </c>
      <c r="E342" s="170" t="s">
        <v>19</v>
      </c>
      <c r="F342" s="171" t="s">
        <v>238</v>
      </c>
      <c r="H342" s="172">
        <v>33.5</v>
      </c>
      <c r="I342" s="173"/>
      <c r="L342" s="169"/>
      <c r="M342" s="174"/>
      <c r="T342" s="175"/>
      <c r="AT342" s="170" t="s">
        <v>142</v>
      </c>
      <c r="AU342" s="170" t="s">
        <v>82</v>
      </c>
      <c r="AV342" s="14" t="s">
        <v>136</v>
      </c>
      <c r="AW342" s="14" t="s">
        <v>33</v>
      </c>
      <c r="AX342" s="14" t="s">
        <v>80</v>
      </c>
      <c r="AY342" s="170" t="s">
        <v>128</v>
      </c>
    </row>
    <row r="343" spans="2:65" s="1" customFormat="1" ht="16.5" customHeight="1">
      <c r="B343" s="32"/>
      <c r="C343" s="127" t="s">
        <v>501</v>
      </c>
      <c r="D343" s="127" t="s">
        <v>131</v>
      </c>
      <c r="E343" s="128" t="s">
        <v>502</v>
      </c>
      <c r="F343" s="129" t="s">
        <v>503</v>
      </c>
      <c r="G343" s="130" t="s">
        <v>470</v>
      </c>
      <c r="H343" s="131">
        <v>6.5</v>
      </c>
      <c r="I343" s="132"/>
      <c r="J343" s="133">
        <f>ROUND(I343*H343,2)</f>
        <v>0</v>
      </c>
      <c r="K343" s="129" t="s">
        <v>135</v>
      </c>
      <c r="L343" s="32"/>
      <c r="M343" s="134" t="s">
        <v>19</v>
      </c>
      <c r="N343" s="135" t="s">
        <v>43</v>
      </c>
      <c r="P343" s="136">
        <f>O343*H343</f>
        <v>0</v>
      </c>
      <c r="Q343" s="136">
        <v>0</v>
      </c>
      <c r="R343" s="136">
        <f>Q343*H343</f>
        <v>0</v>
      </c>
      <c r="S343" s="136">
        <v>0</v>
      </c>
      <c r="T343" s="137">
        <f>S343*H343</f>
        <v>0</v>
      </c>
      <c r="AR343" s="138" t="s">
        <v>136</v>
      </c>
      <c r="AT343" s="138" t="s">
        <v>131</v>
      </c>
      <c r="AU343" s="138" t="s">
        <v>82</v>
      </c>
      <c r="AY343" s="17" t="s">
        <v>128</v>
      </c>
      <c r="BE343" s="139">
        <f>IF(N343="základní",J343,0)</f>
        <v>0</v>
      </c>
      <c r="BF343" s="139">
        <f>IF(N343="snížená",J343,0)</f>
        <v>0</v>
      </c>
      <c r="BG343" s="139">
        <f>IF(N343="zákl. přenesená",J343,0)</f>
        <v>0</v>
      </c>
      <c r="BH343" s="139">
        <f>IF(N343="sníž. přenesená",J343,0)</f>
        <v>0</v>
      </c>
      <c r="BI343" s="139">
        <f>IF(N343="nulová",J343,0)</f>
        <v>0</v>
      </c>
      <c r="BJ343" s="17" t="s">
        <v>80</v>
      </c>
      <c r="BK343" s="139">
        <f>ROUND(I343*H343,2)</f>
        <v>0</v>
      </c>
      <c r="BL343" s="17" t="s">
        <v>136</v>
      </c>
      <c r="BM343" s="138" t="s">
        <v>504</v>
      </c>
    </row>
    <row r="344" spans="2:47" s="1" customFormat="1" ht="12">
      <c r="B344" s="32"/>
      <c r="D344" s="140" t="s">
        <v>138</v>
      </c>
      <c r="F344" s="141" t="s">
        <v>505</v>
      </c>
      <c r="I344" s="142"/>
      <c r="L344" s="32"/>
      <c r="M344" s="143"/>
      <c r="T344" s="53"/>
      <c r="AT344" s="17" t="s">
        <v>138</v>
      </c>
      <c r="AU344" s="17" t="s">
        <v>82</v>
      </c>
    </row>
    <row r="345" spans="2:47" s="1" customFormat="1" ht="12">
      <c r="B345" s="32"/>
      <c r="D345" s="144" t="s">
        <v>140</v>
      </c>
      <c r="F345" s="145" t="s">
        <v>506</v>
      </c>
      <c r="I345" s="142"/>
      <c r="L345" s="32"/>
      <c r="M345" s="143"/>
      <c r="T345" s="53"/>
      <c r="AT345" s="17" t="s">
        <v>140</v>
      </c>
      <c r="AU345" s="17" t="s">
        <v>82</v>
      </c>
    </row>
    <row r="346" spans="2:51" s="12" customFormat="1" ht="12">
      <c r="B346" s="146"/>
      <c r="D346" s="140" t="s">
        <v>142</v>
      </c>
      <c r="E346" s="147" t="s">
        <v>19</v>
      </c>
      <c r="F346" s="148" t="s">
        <v>507</v>
      </c>
      <c r="H346" s="147" t="s">
        <v>19</v>
      </c>
      <c r="I346" s="149"/>
      <c r="L346" s="146"/>
      <c r="M346" s="150"/>
      <c r="T346" s="151"/>
      <c r="AT346" s="147" t="s">
        <v>142</v>
      </c>
      <c r="AU346" s="147" t="s">
        <v>82</v>
      </c>
      <c r="AV346" s="12" t="s">
        <v>80</v>
      </c>
      <c r="AW346" s="12" t="s">
        <v>33</v>
      </c>
      <c r="AX346" s="12" t="s">
        <v>72</v>
      </c>
      <c r="AY346" s="147" t="s">
        <v>128</v>
      </c>
    </row>
    <row r="347" spans="2:51" s="13" customFormat="1" ht="12">
      <c r="B347" s="152"/>
      <c r="D347" s="140" t="s">
        <v>142</v>
      </c>
      <c r="E347" s="153" t="s">
        <v>19</v>
      </c>
      <c r="F347" s="154" t="s">
        <v>317</v>
      </c>
      <c r="H347" s="155">
        <v>6.5</v>
      </c>
      <c r="I347" s="156"/>
      <c r="L347" s="152"/>
      <c r="M347" s="157"/>
      <c r="T347" s="158"/>
      <c r="AT347" s="153" t="s">
        <v>142</v>
      </c>
      <c r="AU347" s="153" t="s">
        <v>82</v>
      </c>
      <c r="AV347" s="13" t="s">
        <v>82</v>
      </c>
      <c r="AW347" s="13" t="s">
        <v>33</v>
      </c>
      <c r="AX347" s="13" t="s">
        <v>80</v>
      </c>
      <c r="AY347" s="153" t="s">
        <v>128</v>
      </c>
    </row>
    <row r="348" spans="2:65" s="1" customFormat="1" ht="16.5" customHeight="1">
      <c r="B348" s="32"/>
      <c r="C348" s="127" t="s">
        <v>508</v>
      </c>
      <c r="D348" s="127" t="s">
        <v>131</v>
      </c>
      <c r="E348" s="128" t="s">
        <v>509</v>
      </c>
      <c r="F348" s="129" t="s">
        <v>510</v>
      </c>
      <c r="G348" s="130" t="s">
        <v>470</v>
      </c>
      <c r="H348" s="131">
        <v>6</v>
      </c>
      <c r="I348" s="132"/>
      <c r="J348" s="133">
        <f>ROUND(I348*H348,2)</f>
        <v>0</v>
      </c>
      <c r="K348" s="129" t="s">
        <v>135</v>
      </c>
      <c r="L348" s="32"/>
      <c r="M348" s="134" t="s">
        <v>19</v>
      </c>
      <c r="N348" s="135" t="s">
        <v>43</v>
      </c>
      <c r="P348" s="136">
        <f>O348*H348</f>
        <v>0</v>
      </c>
      <c r="Q348" s="136">
        <v>0.16371</v>
      </c>
      <c r="R348" s="136">
        <f>Q348*H348</f>
        <v>0.9822599999999999</v>
      </c>
      <c r="S348" s="136">
        <v>0</v>
      </c>
      <c r="T348" s="137">
        <f>S348*H348</f>
        <v>0</v>
      </c>
      <c r="AR348" s="138" t="s">
        <v>136</v>
      </c>
      <c r="AT348" s="138" t="s">
        <v>131</v>
      </c>
      <c r="AU348" s="138" t="s">
        <v>82</v>
      </c>
      <c r="AY348" s="17" t="s">
        <v>128</v>
      </c>
      <c r="BE348" s="139">
        <f>IF(N348="základní",J348,0)</f>
        <v>0</v>
      </c>
      <c r="BF348" s="139">
        <f>IF(N348="snížená",J348,0)</f>
        <v>0</v>
      </c>
      <c r="BG348" s="139">
        <f>IF(N348="zákl. přenesená",J348,0)</f>
        <v>0</v>
      </c>
      <c r="BH348" s="139">
        <f>IF(N348="sníž. přenesená",J348,0)</f>
        <v>0</v>
      </c>
      <c r="BI348" s="139">
        <f>IF(N348="nulová",J348,0)</f>
        <v>0</v>
      </c>
      <c r="BJ348" s="17" t="s">
        <v>80</v>
      </c>
      <c r="BK348" s="139">
        <f>ROUND(I348*H348,2)</f>
        <v>0</v>
      </c>
      <c r="BL348" s="17" t="s">
        <v>136</v>
      </c>
      <c r="BM348" s="138" t="s">
        <v>511</v>
      </c>
    </row>
    <row r="349" spans="2:47" s="1" customFormat="1" ht="19.5">
      <c r="B349" s="32"/>
      <c r="D349" s="140" t="s">
        <v>138</v>
      </c>
      <c r="F349" s="141" t="s">
        <v>512</v>
      </c>
      <c r="I349" s="142"/>
      <c r="L349" s="32"/>
      <c r="M349" s="143"/>
      <c r="T349" s="53"/>
      <c r="AT349" s="17" t="s">
        <v>138</v>
      </c>
      <c r="AU349" s="17" t="s">
        <v>82</v>
      </c>
    </row>
    <row r="350" spans="2:47" s="1" customFormat="1" ht="12">
      <c r="B350" s="32"/>
      <c r="D350" s="144" t="s">
        <v>140</v>
      </c>
      <c r="F350" s="145" t="s">
        <v>513</v>
      </c>
      <c r="I350" s="142"/>
      <c r="L350" s="32"/>
      <c r="M350" s="143"/>
      <c r="T350" s="53"/>
      <c r="AT350" s="17" t="s">
        <v>140</v>
      </c>
      <c r="AU350" s="17" t="s">
        <v>82</v>
      </c>
    </row>
    <row r="351" spans="2:51" s="12" customFormat="1" ht="12">
      <c r="B351" s="146"/>
      <c r="D351" s="140" t="s">
        <v>142</v>
      </c>
      <c r="E351" s="147" t="s">
        <v>19</v>
      </c>
      <c r="F351" s="148" t="s">
        <v>514</v>
      </c>
      <c r="H351" s="147" t="s">
        <v>19</v>
      </c>
      <c r="I351" s="149"/>
      <c r="L351" s="146"/>
      <c r="M351" s="150"/>
      <c r="T351" s="151"/>
      <c r="AT351" s="147" t="s">
        <v>142</v>
      </c>
      <c r="AU351" s="147" t="s">
        <v>82</v>
      </c>
      <c r="AV351" s="12" t="s">
        <v>80</v>
      </c>
      <c r="AW351" s="12" t="s">
        <v>33</v>
      </c>
      <c r="AX351" s="12" t="s">
        <v>72</v>
      </c>
      <c r="AY351" s="147" t="s">
        <v>128</v>
      </c>
    </row>
    <row r="352" spans="2:51" s="13" customFormat="1" ht="12">
      <c r="B352" s="152"/>
      <c r="D352" s="140" t="s">
        <v>142</v>
      </c>
      <c r="E352" s="153" t="s">
        <v>19</v>
      </c>
      <c r="F352" s="154" t="s">
        <v>318</v>
      </c>
      <c r="H352" s="155">
        <v>6</v>
      </c>
      <c r="I352" s="156"/>
      <c r="L352" s="152"/>
      <c r="M352" s="157"/>
      <c r="T352" s="158"/>
      <c r="AT352" s="153" t="s">
        <v>142</v>
      </c>
      <c r="AU352" s="153" t="s">
        <v>82</v>
      </c>
      <c r="AV352" s="13" t="s">
        <v>82</v>
      </c>
      <c r="AW352" s="13" t="s">
        <v>33</v>
      </c>
      <c r="AX352" s="13" t="s">
        <v>80</v>
      </c>
      <c r="AY352" s="153" t="s">
        <v>128</v>
      </c>
    </row>
    <row r="353" spans="2:65" s="1" customFormat="1" ht="16.5" customHeight="1">
      <c r="B353" s="32"/>
      <c r="C353" s="159" t="s">
        <v>515</v>
      </c>
      <c r="D353" s="159" t="s">
        <v>222</v>
      </c>
      <c r="E353" s="160" t="s">
        <v>516</v>
      </c>
      <c r="F353" s="161" t="s">
        <v>517</v>
      </c>
      <c r="G353" s="162" t="s">
        <v>470</v>
      </c>
      <c r="H353" s="163">
        <v>6</v>
      </c>
      <c r="I353" s="164"/>
      <c r="J353" s="165">
        <f>ROUND(I353*H353,2)</f>
        <v>0</v>
      </c>
      <c r="K353" s="161" t="s">
        <v>135</v>
      </c>
      <c r="L353" s="166"/>
      <c r="M353" s="167" t="s">
        <v>19</v>
      </c>
      <c r="N353" s="168" t="s">
        <v>43</v>
      </c>
      <c r="P353" s="136">
        <f>O353*H353</f>
        <v>0</v>
      </c>
      <c r="Q353" s="136">
        <v>0.14606</v>
      </c>
      <c r="R353" s="136">
        <f>Q353*H353</f>
        <v>0.87636</v>
      </c>
      <c r="S353" s="136">
        <v>0</v>
      </c>
      <c r="T353" s="137">
        <f>S353*H353</f>
        <v>0</v>
      </c>
      <c r="AR353" s="138" t="s">
        <v>226</v>
      </c>
      <c r="AT353" s="138" t="s">
        <v>222</v>
      </c>
      <c r="AU353" s="138" t="s">
        <v>82</v>
      </c>
      <c r="AY353" s="17" t="s">
        <v>128</v>
      </c>
      <c r="BE353" s="139">
        <f>IF(N353="základní",J353,0)</f>
        <v>0</v>
      </c>
      <c r="BF353" s="139">
        <f>IF(N353="snížená",J353,0)</f>
        <v>0</v>
      </c>
      <c r="BG353" s="139">
        <f>IF(N353="zákl. přenesená",J353,0)</f>
        <v>0</v>
      </c>
      <c r="BH353" s="139">
        <f>IF(N353="sníž. přenesená",J353,0)</f>
        <v>0</v>
      </c>
      <c r="BI353" s="139">
        <f>IF(N353="nulová",J353,0)</f>
        <v>0</v>
      </c>
      <c r="BJ353" s="17" t="s">
        <v>80</v>
      </c>
      <c r="BK353" s="139">
        <f>ROUND(I353*H353,2)</f>
        <v>0</v>
      </c>
      <c r="BL353" s="17" t="s">
        <v>136</v>
      </c>
      <c r="BM353" s="138" t="s">
        <v>518</v>
      </c>
    </row>
    <row r="354" spans="2:47" s="1" customFormat="1" ht="12">
      <c r="B354" s="32"/>
      <c r="D354" s="140" t="s">
        <v>138</v>
      </c>
      <c r="F354" s="141" t="s">
        <v>517</v>
      </c>
      <c r="I354" s="142"/>
      <c r="L354" s="32"/>
      <c r="M354" s="143"/>
      <c r="T354" s="53"/>
      <c r="AT354" s="17" t="s">
        <v>138</v>
      </c>
      <c r="AU354" s="17" t="s">
        <v>82</v>
      </c>
    </row>
    <row r="355" spans="2:65" s="1" customFormat="1" ht="16.5" customHeight="1">
      <c r="B355" s="32"/>
      <c r="C355" s="127" t="s">
        <v>439</v>
      </c>
      <c r="D355" s="127" t="s">
        <v>131</v>
      </c>
      <c r="E355" s="128" t="s">
        <v>519</v>
      </c>
      <c r="F355" s="129" t="s">
        <v>520</v>
      </c>
      <c r="G355" s="130" t="s">
        <v>134</v>
      </c>
      <c r="H355" s="131">
        <v>36.2</v>
      </c>
      <c r="I355" s="132"/>
      <c r="J355" s="133">
        <f>ROUND(I355*H355,2)</f>
        <v>0</v>
      </c>
      <c r="K355" s="129" t="s">
        <v>135</v>
      </c>
      <c r="L355" s="32"/>
      <c r="M355" s="134" t="s">
        <v>19</v>
      </c>
      <c r="N355" s="135" t="s">
        <v>43</v>
      </c>
      <c r="P355" s="136">
        <f>O355*H355</f>
        <v>0</v>
      </c>
      <c r="Q355" s="136">
        <v>0</v>
      </c>
      <c r="R355" s="136">
        <f>Q355*H355</f>
        <v>0</v>
      </c>
      <c r="S355" s="136">
        <v>0.252</v>
      </c>
      <c r="T355" s="137">
        <f>S355*H355</f>
        <v>9.1224</v>
      </c>
      <c r="AR355" s="138" t="s">
        <v>136</v>
      </c>
      <c r="AT355" s="138" t="s">
        <v>131</v>
      </c>
      <c r="AU355" s="138" t="s">
        <v>82</v>
      </c>
      <c r="AY355" s="17" t="s">
        <v>128</v>
      </c>
      <c r="BE355" s="139">
        <f>IF(N355="základní",J355,0)</f>
        <v>0</v>
      </c>
      <c r="BF355" s="139">
        <f>IF(N355="snížená",J355,0)</f>
        <v>0</v>
      </c>
      <c r="BG355" s="139">
        <f>IF(N355="zákl. přenesená",J355,0)</f>
        <v>0</v>
      </c>
      <c r="BH355" s="139">
        <f>IF(N355="sníž. přenesená",J355,0)</f>
        <v>0</v>
      </c>
      <c r="BI355" s="139">
        <f>IF(N355="nulová",J355,0)</f>
        <v>0</v>
      </c>
      <c r="BJ355" s="17" t="s">
        <v>80</v>
      </c>
      <c r="BK355" s="139">
        <f>ROUND(I355*H355,2)</f>
        <v>0</v>
      </c>
      <c r="BL355" s="17" t="s">
        <v>136</v>
      </c>
      <c r="BM355" s="138" t="s">
        <v>521</v>
      </c>
    </row>
    <row r="356" spans="2:47" s="1" customFormat="1" ht="19.5">
      <c r="B356" s="32"/>
      <c r="D356" s="140" t="s">
        <v>138</v>
      </c>
      <c r="F356" s="141" t="s">
        <v>522</v>
      </c>
      <c r="I356" s="142"/>
      <c r="L356" s="32"/>
      <c r="M356" s="143"/>
      <c r="T356" s="53"/>
      <c r="AT356" s="17" t="s">
        <v>138</v>
      </c>
      <c r="AU356" s="17" t="s">
        <v>82</v>
      </c>
    </row>
    <row r="357" spans="2:47" s="1" customFormat="1" ht="12">
      <c r="B357" s="32"/>
      <c r="D357" s="144" t="s">
        <v>140</v>
      </c>
      <c r="F357" s="145" t="s">
        <v>523</v>
      </c>
      <c r="I357" s="142"/>
      <c r="L357" s="32"/>
      <c r="M357" s="143"/>
      <c r="T357" s="53"/>
      <c r="AT357" s="17" t="s">
        <v>140</v>
      </c>
      <c r="AU357" s="17" t="s">
        <v>82</v>
      </c>
    </row>
    <row r="358" spans="2:51" s="12" customFormat="1" ht="12">
      <c r="B358" s="146"/>
      <c r="D358" s="140" t="s">
        <v>142</v>
      </c>
      <c r="E358" s="147" t="s">
        <v>19</v>
      </c>
      <c r="F358" s="148" t="s">
        <v>524</v>
      </c>
      <c r="H358" s="147" t="s">
        <v>19</v>
      </c>
      <c r="I358" s="149"/>
      <c r="L358" s="146"/>
      <c r="M358" s="150"/>
      <c r="T358" s="151"/>
      <c r="AT358" s="147" t="s">
        <v>142</v>
      </c>
      <c r="AU358" s="147" t="s">
        <v>82</v>
      </c>
      <c r="AV358" s="12" t="s">
        <v>80</v>
      </c>
      <c r="AW358" s="12" t="s">
        <v>33</v>
      </c>
      <c r="AX358" s="12" t="s">
        <v>72</v>
      </c>
      <c r="AY358" s="147" t="s">
        <v>128</v>
      </c>
    </row>
    <row r="359" spans="2:51" s="13" customFormat="1" ht="12">
      <c r="B359" s="152"/>
      <c r="D359" s="140" t="s">
        <v>142</v>
      </c>
      <c r="E359" s="153" t="s">
        <v>19</v>
      </c>
      <c r="F359" s="154" t="s">
        <v>344</v>
      </c>
      <c r="H359" s="155">
        <v>36.2</v>
      </c>
      <c r="I359" s="156"/>
      <c r="L359" s="152"/>
      <c r="M359" s="157"/>
      <c r="T359" s="158"/>
      <c r="AT359" s="153" t="s">
        <v>142</v>
      </c>
      <c r="AU359" s="153" t="s">
        <v>82</v>
      </c>
      <c r="AV359" s="13" t="s">
        <v>82</v>
      </c>
      <c r="AW359" s="13" t="s">
        <v>33</v>
      </c>
      <c r="AX359" s="13" t="s">
        <v>80</v>
      </c>
      <c r="AY359" s="153" t="s">
        <v>128</v>
      </c>
    </row>
    <row r="360" spans="2:65" s="1" customFormat="1" ht="16.5" customHeight="1">
      <c r="B360" s="32"/>
      <c r="C360" s="127" t="s">
        <v>525</v>
      </c>
      <c r="D360" s="127" t="s">
        <v>131</v>
      </c>
      <c r="E360" s="128" t="s">
        <v>526</v>
      </c>
      <c r="F360" s="129" t="s">
        <v>527</v>
      </c>
      <c r="G360" s="130" t="s">
        <v>433</v>
      </c>
      <c r="H360" s="131">
        <v>16</v>
      </c>
      <c r="I360" s="132"/>
      <c r="J360" s="133">
        <f>ROUND(I360*H360,2)</f>
        <v>0</v>
      </c>
      <c r="K360" s="129" t="s">
        <v>135</v>
      </c>
      <c r="L360" s="32"/>
      <c r="M360" s="134" t="s">
        <v>19</v>
      </c>
      <c r="N360" s="135" t="s">
        <v>43</v>
      </c>
      <c r="P360" s="136">
        <f>O360*H360</f>
        <v>0</v>
      </c>
      <c r="Q360" s="136">
        <v>8E-05</v>
      </c>
      <c r="R360" s="136">
        <f>Q360*H360</f>
        <v>0.00128</v>
      </c>
      <c r="S360" s="136">
        <v>0</v>
      </c>
      <c r="T360" s="137">
        <f>S360*H360</f>
        <v>0</v>
      </c>
      <c r="AR360" s="138" t="s">
        <v>136</v>
      </c>
      <c r="AT360" s="138" t="s">
        <v>131</v>
      </c>
      <c r="AU360" s="138" t="s">
        <v>82</v>
      </c>
      <c r="AY360" s="17" t="s">
        <v>128</v>
      </c>
      <c r="BE360" s="139">
        <f>IF(N360="základní",J360,0)</f>
        <v>0</v>
      </c>
      <c r="BF360" s="139">
        <f>IF(N360="snížená",J360,0)</f>
        <v>0</v>
      </c>
      <c r="BG360" s="139">
        <f>IF(N360="zákl. přenesená",J360,0)</f>
        <v>0</v>
      </c>
      <c r="BH360" s="139">
        <f>IF(N360="sníž. přenesená",J360,0)</f>
        <v>0</v>
      </c>
      <c r="BI360" s="139">
        <f>IF(N360="nulová",J360,0)</f>
        <v>0</v>
      </c>
      <c r="BJ360" s="17" t="s">
        <v>80</v>
      </c>
      <c r="BK360" s="139">
        <f>ROUND(I360*H360,2)</f>
        <v>0</v>
      </c>
      <c r="BL360" s="17" t="s">
        <v>136</v>
      </c>
      <c r="BM360" s="138" t="s">
        <v>528</v>
      </c>
    </row>
    <row r="361" spans="2:47" s="1" customFormat="1" ht="12">
      <c r="B361" s="32"/>
      <c r="D361" s="140" t="s">
        <v>138</v>
      </c>
      <c r="F361" s="141" t="s">
        <v>529</v>
      </c>
      <c r="I361" s="142"/>
      <c r="L361" s="32"/>
      <c r="M361" s="143"/>
      <c r="T361" s="53"/>
      <c r="AT361" s="17" t="s">
        <v>138</v>
      </c>
      <c r="AU361" s="17" t="s">
        <v>82</v>
      </c>
    </row>
    <row r="362" spans="2:47" s="1" customFormat="1" ht="12">
      <c r="B362" s="32"/>
      <c r="D362" s="144" t="s">
        <v>140</v>
      </c>
      <c r="F362" s="145" t="s">
        <v>530</v>
      </c>
      <c r="I362" s="142"/>
      <c r="L362" s="32"/>
      <c r="M362" s="143"/>
      <c r="T362" s="53"/>
      <c r="AT362" s="17" t="s">
        <v>140</v>
      </c>
      <c r="AU362" s="17" t="s">
        <v>82</v>
      </c>
    </row>
    <row r="363" spans="2:51" s="12" customFormat="1" ht="12">
      <c r="B363" s="146"/>
      <c r="D363" s="140" t="s">
        <v>142</v>
      </c>
      <c r="E363" s="147" t="s">
        <v>19</v>
      </c>
      <c r="F363" s="148" t="s">
        <v>531</v>
      </c>
      <c r="H363" s="147" t="s">
        <v>19</v>
      </c>
      <c r="I363" s="149"/>
      <c r="L363" s="146"/>
      <c r="M363" s="150"/>
      <c r="T363" s="151"/>
      <c r="AT363" s="147" t="s">
        <v>142</v>
      </c>
      <c r="AU363" s="147" t="s">
        <v>82</v>
      </c>
      <c r="AV363" s="12" t="s">
        <v>80</v>
      </c>
      <c r="AW363" s="12" t="s">
        <v>33</v>
      </c>
      <c r="AX363" s="12" t="s">
        <v>72</v>
      </c>
      <c r="AY363" s="147" t="s">
        <v>128</v>
      </c>
    </row>
    <row r="364" spans="2:51" s="13" customFormat="1" ht="12">
      <c r="B364" s="152"/>
      <c r="D364" s="140" t="s">
        <v>142</v>
      </c>
      <c r="E364" s="153" t="s">
        <v>19</v>
      </c>
      <c r="F364" s="154" t="s">
        <v>532</v>
      </c>
      <c r="H364" s="155">
        <v>16</v>
      </c>
      <c r="I364" s="156"/>
      <c r="L364" s="152"/>
      <c r="M364" s="157"/>
      <c r="T364" s="158"/>
      <c r="AT364" s="153" t="s">
        <v>142</v>
      </c>
      <c r="AU364" s="153" t="s">
        <v>82</v>
      </c>
      <c r="AV364" s="13" t="s">
        <v>82</v>
      </c>
      <c r="AW364" s="13" t="s">
        <v>33</v>
      </c>
      <c r="AX364" s="13" t="s">
        <v>80</v>
      </c>
      <c r="AY364" s="153" t="s">
        <v>128</v>
      </c>
    </row>
    <row r="365" spans="2:65" s="1" customFormat="1" ht="16.5" customHeight="1">
      <c r="B365" s="32"/>
      <c r="C365" s="127" t="s">
        <v>533</v>
      </c>
      <c r="D365" s="127" t="s">
        <v>131</v>
      </c>
      <c r="E365" s="128" t="s">
        <v>534</v>
      </c>
      <c r="F365" s="129" t="s">
        <v>535</v>
      </c>
      <c r="G365" s="130" t="s">
        <v>433</v>
      </c>
      <c r="H365" s="131">
        <v>16</v>
      </c>
      <c r="I365" s="132"/>
      <c r="J365" s="133">
        <f>ROUND(I365*H365,2)</f>
        <v>0</v>
      </c>
      <c r="K365" s="129" t="s">
        <v>135</v>
      </c>
      <c r="L365" s="32"/>
      <c r="M365" s="134" t="s">
        <v>19</v>
      </c>
      <c r="N365" s="135" t="s">
        <v>43</v>
      </c>
      <c r="P365" s="136">
        <f>O365*H365</f>
        <v>0</v>
      </c>
      <c r="Q365" s="136">
        <v>0.00028</v>
      </c>
      <c r="R365" s="136">
        <f>Q365*H365</f>
        <v>0.00448</v>
      </c>
      <c r="S365" s="136">
        <v>0</v>
      </c>
      <c r="T365" s="137">
        <f>S365*H365</f>
        <v>0</v>
      </c>
      <c r="AR365" s="138" t="s">
        <v>136</v>
      </c>
      <c r="AT365" s="138" t="s">
        <v>131</v>
      </c>
      <c r="AU365" s="138" t="s">
        <v>82</v>
      </c>
      <c r="AY365" s="17" t="s">
        <v>128</v>
      </c>
      <c r="BE365" s="139">
        <f>IF(N365="základní",J365,0)</f>
        <v>0</v>
      </c>
      <c r="BF365" s="139">
        <f>IF(N365="snížená",J365,0)</f>
        <v>0</v>
      </c>
      <c r="BG365" s="139">
        <f>IF(N365="zákl. přenesená",J365,0)</f>
        <v>0</v>
      </c>
      <c r="BH365" s="139">
        <f>IF(N365="sníž. přenesená",J365,0)</f>
        <v>0</v>
      </c>
      <c r="BI365" s="139">
        <f>IF(N365="nulová",J365,0)</f>
        <v>0</v>
      </c>
      <c r="BJ365" s="17" t="s">
        <v>80</v>
      </c>
      <c r="BK365" s="139">
        <f>ROUND(I365*H365,2)</f>
        <v>0</v>
      </c>
      <c r="BL365" s="17" t="s">
        <v>136</v>
      </c>
      <c r="BM365" s="138" t="s">
        <v>536</v>
      </c>
    </row>
    <row r="366" spans="2:47" s="1" customFormat="1" ht="12">
      <c r="B366" s="32"/>
      <c r="D366" s="140" t="s">
        <v>138</v>
      </c>
      <c r="F366" s="141" t="s">
        <v>537</v>
      </c>
      <c r="I366" s="142"/>
      <c r="L366" s="32"/>
      <c r="M366" s="143"/>
      <c r="T366" s="53"/>
      <c r="AT366" s="17" t="s">
        <v>138</v>
      </c>
      <c r="AU366" s="17" t="s">
        <v>82</v>
      </c>
    </row>
    <row r="367" spans="2:47" s="1" customFormat="1" ht="12">
      <c r="B367" s="32"/>
      <c r="D367" s="144" t="s">
        <v>140</v>
      </c>
      <c r="F367" s="145" t="s">
        <v>538</v>
      </c>
      <c r="I367" s="142"/>
      <c r="L367" s="32"/>
      <c r="M367" s="143"/>
      <c r="T367" s="53"/>
      <c r="AT367" s="17" t="s">
        <v>140</v>
      </c>
      <c r="AU367" s="17" t="s">
        <v>82</v>
      </c>
    </row>
    <row r="368" spans="2:51" s="12" customFormat="1" ht="12">
      <c r="B368" s="146"/>
      <c r="D368" s="140" t="s">
        <v>142</v>
      </c>
      <c r="E368" s="147" t="s">
        <v>19</v>
      </c>
      <c r="F368" s="148" t="s">
        <v>531</v>
      </c>
      <c r="H368" s="147" t="s">
        <v>19</v>
      </c>
      <c r="I368" s="149"/>
      <c r="L368" s="146"/>
      <c r="M368" s="150"/>
      <c r="T368" s="151"/>
      <c r="AT368" s="147" t="s">
        <v>142</v>
      </c>
      <c r="AU368" s="147" t="s">
        <v>82</v>
      </c>
      <c r="AV368" s="12" t="s">
        <v>80</v>
      </c>
      <c r="AW368" s="12" t="s">
        <v>33</v>
      </c>
      <c r="AX368" s="12" t="s">
        <v>72</v>
      </c>
      <c r="AY368" s="147" t="s">
        <v>128</v>
      </c>
    </row>
    <row r="369" spans="2:51" s="13" customFormat="1" ht="12">
      <c r="B369" s="152"/>
      <c r="D369" s="140" t="s">
        <v>142</v>
      </c>
      <c r="E369" s="153" t="s">
        <v>19</v>
      </c>
      <c r="F369" s="154" t="s">
        <v>532</v>
      </c>
      <c r="H369" s="155">
        <v>16</v>
      </c>
      <c r="I369" s="156"/>
      <c r="L369" s="152"/>
      <c r="M369" s="157"/>
      <c r="T369" s="158"/>
      <c r="AT369" s="153" t="s">
        <v>142</v>
      </c>
      <c r="AU369" s="153" t="s">
        <v>82</v>
      </c>
      <c r="AV369" s="13" t="s">
        <v>82</v>
      </c>
      <c r="AW369" s="13" t="s">
        <v>33</v>
      </c>
      <c r="AX369" s="13" t="s">
        <v>80</v>
      </c>
      <c r="AY369" s="153" t="s">
        <v>128</v>
      </c>
    </row>
    <row r="370" spans="2:65" s="1" customFormat="1" ht="16.5" customHeight="1">
      <c r="B370" s="32"/>
      <c r="C370" s="127" t="s">
        <v>539</v>
      </c>
      <c r="D370" s="127" t="s">
        <v>131</v>
      </c>
      <c r="E370" s="128" t="s">
        <v>540</v>
      </c>
      <c r="F370" s="129" t="s">
        <v>541</v>
      </c>
      <c r="G370" s="130" t="s">
        <v>470</v>
      </c>
      <c r="H370" s="131">
        <v>12</v>
      </c>
      <c r="I370" s="132"/>
      <c r="J370" s="133">
        <f>ROUND(I370*H370,2)</f>
        <v>0</v>
      </c>
      <c r="K370" s="129" t="s">
        <v>135</v>
      </c>
      <c r="L370" s="32"/>
      <c r="M370" s="134" t="s">
        <v>19</v>
      </c>
      <c r="N370" s="135" t="s">
        <v>43</v>
      </c>
      <c r="P370" s="136">
        <f>O370*H370</f>
        <v>0</v>
      </c>
      <c r="Q370" s="136">
        <v>0</v>
      </c>
      <c r="R370" s="136">
        <f>Q370*H370</f>
        <v>0</v>
      </c>
      <c r="S370" s="136">
        <v>2.055</v>
      </c>
      <c r="T370" s="137">
        <f>S370*H370</f>
        <v>24.660000000000004</v>
      </c>
      <c r="AR370" s="138" t="s">
        <v>136</v>
      </c>
      <c r="AT370" s="138" t="s">
        <v>131</v>
      </c>
      <c r="AU370" s="138" t="s">
        <v>82</v>
      </c>
      <c r="AY370" s="17" t="s">
        <v>128</v>
      </c>
      <c r="BE370" s="139">
        <f>IF(N370="základní",J370,0)</f>
        <v>0</v>
      </c>
      <c r="BF370" s="139">
        <f>IF(N370="snížená",J370,0)</f>
        <v>0</v>
      </c>
      <c r="BG370" s="139">
        <f>IF(N370="zákl. přenesená",J370,0)</f>
        <v>0</v>
      </c>
      <c r="BH370" s="139">
        <f>IF(N370="sníž. přenesená",J370,0)</f>
        <v>0</v>
      </c>
      <c r="BI370" s="139">
        <f>IF(N370="nulová",J370,0)</f>
        <v>0</v>
      </c>
      <c r="BJ370" s="17" t="s">
        <v>80</v>
      </c>
      <c r="BK370" s="139">
        <f>ROUND(I370*H370,2)</f>
        <v>0</v>
      </c>
      <c r="BL370" s="17" t="s">
        <v>136</v>
      </c>
      <c r="BM370" s="138" t="s">
        <v>542</v>
      </c>
    </row>
    <row r="371" spans="2:47" s="1" customFormat="1" ht="19.5">
      <c r="B371" s="32"/>
      <c r="D371" s="140" t="s">
        <v>138</v>
      </c>
      <c r="F371" s="141" t="s">
        <v>543</v>
      </c>
      <c r="I371" s="142"/>
      <c r="L371" s="32"/>
      <c r="M371" s="143"/>
      <c r="T371" s="53"/>
      <c r="AT371" s="17" t="s">
        <v>138</v>
      </c>
      <c r="AU371" s="17" t="s">
        <v>82</v>
      </c>
    </row>
    <row r="372" spans="2:47" s="1" customFormat="1" ht="12">
      <c r="B372" s="32"/>
      <c r="D372" s="144" t="s">
        <v>140</v>
      </c>
      <c r="F372" s="145" t="s">
        <v>544</v>
      </c>
      <c r="I372" s="142"/>
      <c r="L372" s="32"/>
      <c r="M372" s="143"/>
      <c r="T372" s="53"/>
      <c r="AT372" s="17" t="s">
        <v>140</v>
      </c>
      <c r="AU372" s="17" t="s">
        <v>82</v>
      </c>
    </row>
    <row r="373" spans="2:51" s="12" customFormat="1" ht="12">
      <c r="B373" s="146"/>
      <c r="D373" s="140" t="s">
        <v>142</v>
      </c>
      <c r="E373" s="147" t="s">
        <v>19</v>
      </c>
      <c r="F373" s="148" t="s">
        <v>545</v>
      </c>
      <c r="H373" s="147" t="s">
        <v>19</v>
      </c>
      <c r="I373" s="149"/>
      <c r="L373" s="146"/>
      <c r="M373" s="150"/>
      <c r="T373" s="151"/>
      <c r="AT373" s="147" t="s">
        <v>142</v>
      </c>
      <c r="AU373" s="147" t="s">
        <v>82</v>
      </c>
      <c r="AV373" s="12" t="s">
        <v>80</v>
      </c>
      <c r="AW373" s="12" t="s">
        <v>33</v>
      </c>
      <c r="AX373" s="12" t="s">
        <v>72</v>
      </c>
      <c r="AY373" s="147" t="s">
        <v>128</v>
      </c>
    </row>
    <row r="374" spans="2:51" s="13" customFormat="1" ht="12">
      <c r="B374" s="152"/>
      <c r="D374" s="140" t="s">
        <v>142</v>
      </c>
      <c r="E374" s="153" t="s">
        <v>19</v>
      </c>
      <c r="F374" s="154" t="s">
        <v>501</v>
      </c>
      <c r="H374" s="155">
        <v>12</v>
      </c>
      <c r="I374" s="156"/>
      <c r="L374" s="152"/>
      <c r="M374" s="157"/>
      <c r="T374" s="158"/>
      <c r="AT374" s="153" t="s">
        <v>142</v>
      </c>
      <c r="AU374" s="153" t="s">
        <v>82</v>
      </c>
      <c r="AV374" s="13" t="s">
        <v>82</v>
      </c>
      <c r="AW374" s="13" t="s">
        <v>33</v>
      </c>
      <c r="AX374" s="13" t="s">
        <v>80</v>
      </c>
      <c r="AY374" s="153" t="s">
        <v>128</v>
      </c>
    </row>
    <row r="375" spans="2:65" s="1" customFormat="1" ht="16.5" customHeight="1">
      <c r="B375" s="32"/>
      <c r="C375" s="127" t="s">
        <v>546</v>
      </c>
      <c r="D375" s="127" t="s">
        <v>131</v>
      </c>
      <c r="E375" s="128" t="s">
        <v>547</v>
      </c>
      <c r="F375" s="129" t="s">
        <v>548</v>
      </c>
      <c r="G375" s="130" t="s">
        <v>470</v>
      </c>
      <c r="H375" s="131">
        <v>6</v>
      </c>
      <c r="I375" s="132"/>
      <c r="J375" s="133">
        <f>ROUND(I375*H375,2)</f>
        <v>0</v>
      </c>
      <c r="K375" s="129" t="s">
        <v>135</v>
      </c>
      <c r="L375" s="32"/>
      <c r="M375" s="134" t="s">
        <v>19</v>
      </c>
      <c r="N375" s="135" t="s">
        <v>43</v>
      </c>
      <c r="P375" s="136">
        <f>O375*H375</f>
        <v>0</v>
      </c>
      <c r="Q375" s="136">
        <v>0</v>
      </c>
      <c r="R375" s="136">
        <f>Q375*H375</f>
        <v>0</v>
      </c>
      <c r="S375" s="136">
        <v>0.35</v>
      </c>
      <c r="T375" s="137">
        <f>S375*H375</f>
        <v>2.0999999999999996</v>
      </c>
      <c r="AR375" s="138" t="s">
        <v>136</v>
      </c>
      <c r="AT375" s="138" t="s">
        <v>131</v>
      </c>
      <c r="AU375" s="138" t="s">
        <v>82</v>
      </c>
      <c r="AY375" s="17" t="s">
        <v>128</v>
      </c>
      <c r="BE375" s="139">
        <f>IF(N375="základní",J375,0)</f>
        <v>0</v>
      </c>
      <c r="BF375" s="139">
        <f>IF(N375="snížená",J375,0)</f>
        <v>0</v>
      </c>
      <c r="BG375" s="139">
        <f>IF(N375="zákl. přenesená",J375,0)</f>
        <v>0</v>
      </c>
      <c r="BH375" s="139">
        <f>IF(N375="sníž. přenesená",J375,0)</f>
        <v>0</v>
      </c>
      <c r="BI375" s="139">
        <f>IF(N375="nulová",J375,0)</f>
        <v>0</v>
      </c>
      <c r="BJ375" s="17" t="s">
        <v>80</v>
      </c>
      <c r="BK375" s="139">
        <f>ROUND(I375*H375,2)</f>
        <v>0</v>
      </c>
      <c r="BL375" s="17" t="s">
        <v>136</v>
      </c>
      <c r="BM375" s="138" t="s">
        <v>549</v>
      </c>
    </row>
    <row r="376" spans="2:47" s="1" customFormat="1" ht="19.5">
      <c r="B376" s="32"/>
      <c r="D376" s="140" t="s">
        <v>138</v>
      </c>
      <c r="F376" s="141" t="s">
        <v>550</v>
      </c>
      <c r="I376" s="142"/>
      <c r="L376" s="32"/>
      <c r="M376" s="143"/>
      <c r="T376" s="53"/>
      <c r="AT376" s="17" t="s">
        <v>138</v>
      </c>
      <c r="AU376" s="17" t="s">
        <v>82</v>
      </c>
    </row>
    <row r="377" spans="2:47" s="1" customFormat="1" ht="12">
      <c r="B377" s="32"/>
      <c r="D377" s="144" t="s">
        <v>140</v>
      </c>
      <c r="F377" s="145" t="s">
        <v>551</v>
      </c>
      <c r="I377" s="142"/>
      <c r="L377" s="32"/>
      <c r="M377" s="143"/>
      <c r="T377" s="53"/>
      <c r="AT377" s="17" t="s">
        <v>140</v>
      </c>
      <c r="AU377" s="17" t="s">
        <v>82</v>
      </c>
    </row>
    <row r="378" spans="2:51" s="12" customFormat="1" ht="12">
      <c r="B378" s="146"/>
      <c r="D378" s="140" t="s">
        <v>142</v>
      </c>
      <c r="E378" s="147" t="s">
        <v>19</v>
      </c>
      <c r="F378" s="148" t="s">
        <v>552</v>
      </c>
      <c r="H378" s="147" t="s">
        <v>19</v>
      </c>
      <c r="I378" s="149"/>
      <c r="L378" s="146"/>
      <c r="M378" s="150"/>
      <c r="T378" s="151"/>
      <c r="AT378" s="147" t="s">
        <v>142</v>
      </c>
      <c r="AU378" s="147" t="s">
        <v>82</v>
      </c>
      <c r="AV378" s="12" t="s">
        <v>80</v>
      </c>
      <c r="AW378" s="12" t="s">
        <v>33</v>
      </c>
      <c r="AX378" s="12" t="s">
        <v>72</v>
      </c>
      <c r="AY378" s="147" t="s">
        <v>128</v>
      </c>
    </row>
    <row r="379" spans="2:51" s="13" customFormat="1" ht="12">
      <c r="B379" s="152"/>
      <c r="D379" s="140" t="s">
        <v>142</v>
      </c>
      <c r="E379" s="153" t="s">
        <v>19</v>
      </c>
      <c r="F379" s="154" t="s">
        <v>318</v>
      </c>
      <c r="H379" s="155">
        <v>6</v>
      </c>
      <c r="I379" s="156"/>
      <c r="L379" s="152"/>
      <c r="M379" s="157"/>
      <c r="T379" s="158"/>
      <c r="AT379" s="153" t="s">
        <v>142</v>
      </c>
      <c r="AU379" s="153" t="s">
        <v>82</v>
      </c>
      <c r="AV379" s="13" t="s">
        <v>82</v>
      </c>
      <c r="AW379" s="13" t="s">
        <v>33</v>
      </c>
      <c r="AX379" s="13" t="s">
        <v>80</v>
      </c>
      <c r="AY379" s="153" t="s">
        <v>128</v>
      </c>
    </row>
    <row r="380" spans="2:65" s="1" customFormat="1" ht="16.5" customHeight="1">
      <c r="B380" s="32"/>
      <c r="C380" s="127" t="s">
        <v>553</v>
      </c>
      <c r="D380" s="127" t="s">
        <v>131</v>
      </c>
      <c r="E380" s="128" t="s">
        <v>554</v>
      </c>
      <c r="F380" s="129" t="s">
        <v>555</v>
      </c>
      <c r="G380" s="130" t="s">
        <v>155</v>
      </c>
      <c r="H380" s="131">
        <v>2.88</v>
      </c>
      <c r="I380" s="132"/>
      <c r="J380" s="133">
        <f>ROUND(I380*H380,2)</f>
        <v>0</v>
      </c>
      <c r="K380" s="129" t="s">
        <v>135</v>
      </c>
      <c r="L380" s="32"/>
      <c r="M380" s="134" t="s">
        <v>19</v>
      </c>
      <c r="N380" s="135" t="s">
        <v>43</v>
      </c>
      <c r="P380" s="136">
        <f>O380*H380</f>
        <v>0</v>
      </c>
      <c r="Q380" s="136">
        <v>0</v>
      </c>
      <c r="R380" s="136">
        <f>Q380*H380</f>
        <v>0</v>
      </c>
      <c r="S380" s="136">
        <v>2.4</v>
      </c>
      <c r="T380" s="137">
        <f>S380*H380</f>
        <v>6.912</v>
      </c>
      <c r="AR380" s="138" t="s">
        <v>136</v>
      </c>
      <c r="AT380" s="138" t="s">
        <v>131</v>
      </c>
      <c r="AU380" s="138" t="s">
        <v>82</v>
      </c>
      <c r="AY380" s="17" t="s">
        <v>128</v>
      </c>
      <c r="BE380" s="139">
        <f>IF(N380="základní",J380,0)</f>
        <v>0</v>
      </c>
      <c r="BF380" s="139">
        <f>IF(N380="snížená",J380,0)</f>
        <v>0</v>
      </c>
      <c r="BG380" s="139">
        <f>IF(N380="zákl. přenesená",J380,0)</f>
        <v>0</v>
      </c>
      <c r="BH380" s="139">
        <f>IF(N380="sníž. přenesená",J380,0)</f>
        <v>0</v>
      </c>
      <c r="BI380" s="139">
        <f>IF(N380="nulová",J380,0)</f>
        <v>0</v>
      </c>
      <c r="BJ380" s="17" t="s">
        <v>80</v>
      </c>
      <c r="BK380" s="139">
        <f>ROUND(I380*H380,2)</f>
        <v>0</v>
      </c>
      <c r="BL380" s="17" t="s">
        <v>136</v>
      </c>
      <c r="BM380" s="138" t="s">
        <v>556</v>
      </c>
    </row>
    <row r="381" spans="2:47" s="1" customFormat="1" ht="19.5">
      <c r="B381" s="32"/>
      <c r="D381" s="140" t="s">
        <v>138</v>
      </c>
      <c r="F381" s="141" t="s">
        <v>557</v>
      </c>
      <c r="I381" s="142"/>
      <c r="L381" s="32"/>
      <c r="M381" s="143"/>
      <c r="T381" s="53"/>
      <c r="AT381" s="17" t="s">
        <v>138</v>
      </c>
      <c r="AU381" s="17" t="s">
        <v>82</v>
      </c>
    </row>
    <row r="382" spans="2:47" s="1" customFormat="1" ht="12">
      <c r="B382" s="32"/>
      <c r="D382" s="144" t="s">
        <v>140</v>
      </c>
      <c r="F382" s="145" t="s">
        <v>558</v>
      </c>
      <c r="I382" s="142"/>
      <c r="L382" s="32"/>
      <c r="M382" s="143"/>
      <c r="T382" s="53"/>
      <c r="AT382" s="17" t="s">
        <v>140</v>
      </c>
      <c r="AU382" s="17" t="s">
        <v>82</v>
      </c>
    </row>
    <row r="383" spans="2:51" s="12" customFormat="1" ht="12">
      <c r="B383" s="146"/>
      <c r="D383" s="140" t="s">
        <v>142</v>
      </c>
      <c r="E383" s="147" t="s">
        <v>19</v>
      </c>
      <c r="F383" s="148" t="s">
        <v>559</v>
      </c>
      <c r="H383" s="147" t="s">
        <v>19</v>
      </c>
      <c r="I383" s="149"/>
      <c r="L383" s="146"/>
      <c r="M383" s="150"/>
      <c r="T383" s="151"/>
      <c r="AT383" s="147" t="s">
        <v>142</v>
      </c>
      <c r="AU383" s="147" t="s">
        <v>82</v>
      </c>
      <c r="AV383" s="12" t="s">
        <v>80</v>
      </c>
      <c r="AW383" s="12" t="s">
        <v>33</v>
      </c>
      <c r="AX383" s="12" t="s">
        <v>72</v>
      </c>
      <c r="AY383" s="147" t="s">
        <v>128</v>
      </c>
    </row>
    <row r="384" spans="2:51" s="13" customFormat="1" ht="12">
      <c r="B384" s="152"/>
      <c r="D384" s="140" t="s">
        <v>142</v>
      </c>
      <c r="E384" s="153" t="s">
        <v>19</v>
      </c>
      <c r="F384" s="154" t="s">
        <v>560</v>
      </c>
      <c r="H384" s="155">
        <v>2.88</v>
      </c>
      <c r="I384" s="156"/>
      <c r="L384" s="152"/>
      <c r="M384" s="157"/>
      <c r="T384" s="158"/>
      <c r="AT384" s="153" t="s">
        <v>142</v>
      </c>
      <c r="AU384" s="153" t="s">
        <v>82</v>
      </c>
      <c r="AV384" s="13" t="s">
        <v>82</v>
      </c>
      <c r="AW384" s="13" t="s">
        <v>33</v>
      </c>
      <c r="AX384" s="13" t="s">
        <v>80</v>
      </c>
      <c r="AY384" s="153" t="s">
        <v>128</v>
      </c>
    </row>
    <row r="385" spans="2:63" s="11" customFormat="1" ht="22.9" customHeight="1">
      <c r="B385" s="115"/>
      <c r="D385" s="116" t="s">
        <v>71</v>
      </c>
      <c r="E385" s="125" t="s">
        <v>561</v>
      </c>
      <c r="F385" s="125" t="s">
        <v>562</v>
      </c>
      <c r="I385" s="118"/>
      <c r="J385" s="126">
        <f>BK385</f>
        <v>0</v>
      </c>
      <c r="L385" s="115"/>
      <c r="M385" s="120"/>
      <c r="P385" s="121">
        <f>SUM(P386:P414)</f>
        <v>0</v>
      </c>
      <c r="R385" s="121">
        <f>SUM(R386:R414)</f>
        <v>0</v>
      </c>
      <c r="T385" s="122">
        <f>SUM(T386:T414)</f>
        <v>0</v>
      </c>
      <c r="AR385" s="116" t="s">
        <v>80</v>
      </c>
      <c r="AT385" s="123" t="s">
        <v>71</v>
      </c>
      <c r="AU385" s="123" t="s">
        <v>80</v>
      </c>
      <c r="AY385" s="116" t="s">
        <v>128</v>
      </c>
      <c r="BK385" s="124">
        <f>SUM(BK386:BK414)</f>
        <v>0</v>
      </c>
    </row>
    <row r="386" spans="2:65" s="1" customFormat="1" ht="16.5" customHeight="1">
      <c r="B386" s="32"/>
      <c r="C386" s="127" t="s">
        <v>563</v>
      </c>
      <c r="D386" s="127" t="s">
        <v>131</v>
      </c>
      <c r="E386" s="128" t="s">
        <v>564</v>
      </c>
      <c r="F386" s="129" t="s">
        <v>565</v>
      </c>
      <c r="G386" s="130" t="s">
        <v>225</v>
      </c>
      <c r="H386" s="131">
        <v>158.369</v>
      </c>
      <c r="I386" s="132"/>
      <c r="J386" s="133">
        <f>ROUND(I386*H386,2)</f>
        <v>0</v>
      </c>
      <c r="K386" s="129" t="s">
        <v>135</v>
      </c>
      <c r="L386" s="32"/>
      <c r="M386" s="134" t="s">
        <v>19</v>
      </c>
      <c r="N386" s="135" t="s">
        <v>43</v>
      </c>
      <c r="P386" s="136">
        <f>O386*H386</f>
        <v>0</v>
      </c>
      <c r="Q386" s="136">
        <v>0</v>
      </c>
      <c r="R386" s="136">
        <f>Q386*H386</f>
        <v>0</v>
      </c>
      <c r="S386" s="136">
        <v>0</v>
      </c>
      <c r="T386" s="137">
        <f>S386*H386</f>
        <v>0</v>
      </c>
      <c r="AR386" s="138" t="s">
        <v>136</v>
      </c>
      <c r="AT386" s="138" t="s">
        <v>131</v>
      </c>
      <c r="AU386" s="138" t="s">
        <v>82</v>
      </c>
      <c r="AY386" s="17" t="s">
        <v>128</v>
      </c>
      <c r="BE386" s="139">
        <f>IF(N386="základní",J386,0)</f>
        <v>0</v>
      </c>
      <c r="BF386" s="139">
        <f>IF(N386="snížená",J386,0)</f>
        <v>0</v>
      </c>
      <c r="BG386" s="139">
        <f>IF(N386="zákl. přenesená",J386,0)</f>
        <v>0</v>
      </c>
      <c r="BH386" s="139">
        <f>IF(N386="sníž. přenesená",J386,0)</f>
        <v>0</v>
      </c>
      <c r="BI386" s="139">
        <f>IF(N386="nulová",J386,0)</f>
        <v>0</v>
      </c>
      <c r="BJ386" s="17" t="s">
        <v>80</v>
      </c>
      <c r="BK386" s="139">
        <f>ROUND(I386*H386,2)</f>
        <v>0</v>
      </c>
      <c r="BL386" s="17" t="s">
        <v>136</v>
      </c>
      <c r="BM386" s="138" t="s">
        <v>566</v>
      </c>
    </row>
    <row r="387" spans="2:47" s="1" customFormat="1" ht="12">
      <c r="B387" s="32"/>
      <c r="D387" s="140" t="s">
        <v>138</v>
      </c>
      <c r="F387" s="141" t="s">
        <v>567</v>
      </c>
      <c r="I387" s="142"/>
      <c r="L387" s="32"/>
      <c r="M387" s="143"/>
      <c r="T387" s="53"/>
      <c r="AT387" s="17" t="s">
        <v>138</v>
      </c>
      <c r="AU387" s="17" t="s">
        <v>82</v>
      </c>
    </row>
    <row r="388" spans="2:47" s="1" customFormat="1" ht="12">
      <c r="B388" s="32"/>
      <c r="D388" s="144" t="s">
        <v>140</v>
      </c>
      <c r="F388" s="145" t="s">
        <v>568</v>
      </c>
      <c r="I388" s="142"/>
      <c r="L388" s="32"/>
      <c r="M388" s="143"/>
      <c r="T388" s="53"/>
      <c r="AT388" s="17" t="s">
        <v>140</v>
      </c>
      <c r="AU388" s="17" t="s">
        <v>82</v>
      </c>
    </row>
    <row r="389" spans="2:65" s="1" customFormat="1" ht="16.5" customHeight="1">
      <c r="B389" s="32"/>
      <c r="C389" s="127" t="s">
        <v>569</v>
      </c>
      <c r="D389" s="127" t="s">
        <v>131</v>
      </c>
      <c r="E389" s="128" t="s">
        <v>570</v>
      </c>
      <c r="F389" s="129" t="s">
        <v>571</v>
      </c>
      <c r="G389" s="130" t="s">
        <v>225</v>
      </c>
      <c r="H389" s="131">
        <v>2375.535</v>
      </c>
      <c r="I389" s="132"/>
      <c r="J389" s="133">
        <f>ROUND(I389*H389,2)</f>
        <v>0</v>
      </c>
      <c r="K389" s="129" t="s">
        <v>135</v>
      </c>
      <c r="L389" s="32"/>
      <c r="M389" s="134" t="s">
        <v>19</v>
      </c>
      <c r="N389" s="135" t="s">
        <v>43</v>
      </c>
      <c r="P389" s="136">
        <f>O389*H389</f>
        <v>0</v>
      </c>
      <c r="Q389" s="136">
        <v>0</v>
      </c>
      <c r="R389" s="136">
        <f>Q389*H389</f>
        <v>0</v>
      </c>
      <c r="S389" s="136">
        <v>0</v>
      </c>
      <c r="T389" s="137">
        <f>S389*H389</f>
        <v>0</v>
      </c>
      <c r="AR389" s="138" t="s">
        <v>136</v>
      </c>
      <c r="AT389" s="138" t="s">
        <v>131</v>
      </c>
      <c r="AU389" s="138" t="s">
        <v>82</v>
      </c>
      <c r="AY389" s="17" t="s">
        <v>128</v>
      </c>
      <c r="BE389" s="139">
        <f>IF(N389="základní",J389,0)</f>
        <v>0</v>
      </c>
      <c r="BF389" s="139">
        <f>IF(N389="snížená",J389,0)</f>
        <v>0</v>
      </c>
      <c r="BG389" s="139">
        <f>IF(N389="zákl. přenesená",J389,0)</f>
        <v>0</v>
      </c>
      <c r="BH389" s="139">
        <f>IF(N389="sníž. přenesená",J389,0)</f>
        <v>0</v>
      </c>
      <c r="BI389" s="139">
        <f>IF(N389="nulová",J389,0)</f>
        <v>0</v>
      </c>
      <c r="BJ389" s="17" t="s">
        <v>80</v>
      </c>
      <c r="BK389" s="139">
        <f>ROUND(I389*H389,2)</f>
        <v>0</v>
      </c>
      <c r="BL389" s="17" t="s">
        <v>136</v>
      </c>
      <c r="BM389" s="138" t="s">
        <v>572</v>
      </c>
    </row>
    <row r="390" spans="2:47" s="1" customFormat="1" ht="12">
      <c r="B390" s="32"/>
      <c r="D390" s="140" t="s">
        <v>138</v>
      </c>
      <c r="F390" s="141" t="s">
        <v>573</v>
      </c>
      <c r="I390" s="142"/>
      <c r="L390" s="32"/>
      <c r="M390" s="143"/>
      <c r="T390" s="53"/>
      <c r="AT390" s="17" t="s">
        <v>138</v>
      </c>
      <c r="AU390" s="17" t="s">
        <v>82</v>
      </c>
    </row>
    <row r="391" spans="2:47" s="1" customFormat="1" ht="12">
      <c r="B391" s="32"/>
      <c r="D391" s="144" t="s">
        <v>140</v>
      </c>
      <c r="F391" s="145" t="s">
        <v>574</v>
      </c>
      <c r="I391" s="142"/>
      <c r="L391" s="32"/>
      <c r="M391" s="143"/>
      <c r="T391" s="53"/>
      <c r="AT391" s="17" t="s">
        <v>140</v>
      </c>
      <c r="AU391" s="17" t="s">
        <v>82</v>
      </c>
    </row>
    <row r="392" spans="2:51" s="13" customFormat="1" ht="12">
      <c r="B392" s="152"/>
      <c r="D392" s="140" t="s">
        <v>142</v>
      </c>
      <c r="F392" s="154" t="s">
        <v>575</v>
      </c>
      <c r="H392" s="155">
        <v>2375.535</v>
      </c>
      <c r="I392" s="156"/>
      <c r="L392" s="152"/>
      <c r="M392" s="157"/>
      <c r="T392" s="158"/>
      <c r="AT392" s="153" t="s">
        <v>142</v>
      </c>
      <c r="AU392" s="153" t="s">
        <v>82</v>
      </c>
      <c r="AV392" s="13" t="s">
        <v>82</v>
      </c>
      <c r="AW392" s="13" t="s">
        <v>4</v>
      </c>
      <c r="AX392" s="13" t="s">
        <v>80</v>
      </c>
      <c r="AY392" s="153" t="s">
        <v>128</v>
      </c>
    </row>
    <row r="393" spans="2:65" s="1" customFormat="1" ht="16.5" customHeight="1">
      <c r="B393" s="32"/>
      <c r="C393" s="127" t="s">
        <v>576</v>
      </c>
      <c r="D393" s="127" t="s">
        <v>131</v>
      </c>
      <c r="E393" s="128" t="s">
        <v>577</v>
      </c>
      <c r="F393" s="129" t="s">
        <v>578</v>
      </c>
      <c r="G393" s="130" t="s">
        <v>225</v>
      </c>
      <c r="H393" s="131">
        <v>158.369</v>
      </c>
      <c r="I393" s="132"/>
      <c r="J393" s="133">
        <f>ROUND(I393*H393,2)</f>
        <v>0</v>
      </c>
      <c r="K393" s="129" t="s">
        <v>135</v>
      </c>
      <c r="L393" s="32"/>
      <c r="M393" s="134" t="s">
        <v>19</v>
      </c>
      <c r="N393" s="135" t="s">
        <v>43</v>
      </c>
      <c r="P393" s="136">
        <f>O393*H393</f>
        <v>0</v>
      </c>
      <c r="Q393" s="136">
        <v>0</v>
      </c>
      <c r="R393" s="136">
        <f>Q393*H393</f>
        <v>0</v>
      </c>
      <c r="S393" s="136">
        <v>0</v>
      </c>
      <c r="T393" s="137">
        <f>S393*H393</f>
        <v>0</v>
      </c>
      <c r="AR393" s="138" t="s">
        <v>136</v>
      </c>
      <c r="AT393" s="138" t="s">
        <v>131</v>
      </c>
      <c r="AU393" s="138" t="s">
        <v>82</v>
      </c>
      <c r="AY393" s="17" t="s">
        <v>128</v>
      </c>
      <c r="BE393" s="139">
        <f>IF(N393="základní",J393,0)</f>
        <v>0</v>
      </c>
      <c r="BF393" s="139">
        <f>IF(N393="snížená",J393,0)</f>
        <v>0</v>
      </c>
      <c r="BG393" s="139">
        <f>IF(N393="zákl. přenesená",J393,0)</f>
        <v>0</v>
      </c>
      <c r="BH393" s="139">
        <f>IF(N393="sníž. přenesená",J393,0)</f>
        <v>0</v>
      </c>
      <c r="BI393" s="139">
        <f>IF(N393="nulová",J393,0)</f>
        <v>0</v>
      </c>
      <c r="BJ393" s="17" t="s">
        <v>80</v>
      </c>
      <c r="BK393" s="139">
        <f>ROUND(I393*H393,2)</f>
        <v>0</v>
      </c>
      <c r="BL393" s="17" t="s">
        <v>136</v>
      </c>
      <c r="BM393" s="138" t="s">
        <v>579</v>
      </c>
    </row>
    <row r="394" spans="2:47" s="1" customFormat="1" ht="12">
      <c r="B394" s="32"/>
      <c r="D394" s="140" t="s">
        <v>138</v>
      </c>
      <c r="F394" s="141" t="s">
        <v>580</v>
      </c>
      <c r="I394" s="142"/>
      <c r="L394" s="32"/>
      <c r="M394" s="143"/>
      <c r="T394" s="53"/>
      <c r="AT394" s="17" t="s">
        <v>138</v>
      </c>
      <c r="AU394" s="17" t="s">
        <v>82</v>
      </c>
    </row>
    <row r="395" spans="2:47" s="1" customFormat="1" ht="12">
      <c r="B395" s="32"/>
      <c r="D395" s="144" t="s">
        <v>140</v>
      </c>
      <c r="F395" s="145" t="s">
        <v>581</v>
      </c>
      <c r="I395" s="142"/>
      <c r="L395" s="32"/>
      <c r="M395" s="143"/>
      <c r="T395" s="53"/>
      <c r="AT395" s="17" t="s">
        <v>140</v>
      </c>
      <c r="AU395" s="17" t="s">
        <v>82</v>
      </c>
    </row>
    <row r="396" spans="2:65" s="1" customFormat="1" ht="21.75" customHeight="1">
      <c r="B396" s="32"/>
      <c r="C396" s="127" t="s">
        <v>582</v>
      </c>
      <c r="D396" s="127" t="s">
        <v>131</v>
      </c>
      <c r="E396" s="128" t="s">
        <v>583</v>
      </c>
      <c r="F396" s="129" t="s">
        <v>584</v>
      </c>
      <c r="G396" s="130" t="s">
        <v>225</v>
      </c>
      <c r="H396" s="131">
        <v>33.672</v>
      </c>
      <c r="I396" s="132"/>
      <c r="J396" s="133">
        <f>ROUND(I396*H396,2)</f>
        <v>0</v>
      </c>
      <c r="K396" s="129" t="s">
        <v>135</v>
      </c>
      <c r="L396" s="32"/>
      <c r="M396" s="134" t="s">
        <v>19</v>
      </c>
      <c r="N396" s="135" t="s">
        <v>43</v>
      </c>
      <c r="P396" s="136">
        <f>O396*H396</f>
        <v>0</v>
      </c>
      <c r="Q396" s="136">
        <v>0</v>
      </c>
      <c r="R396" s="136">
        <f>Q396*H396</f>
        <v>0</v>
      </c>
      <c r="S396" s="136">
        <v>0</v>
      </c>
      <c r="T396" s="137">
        <f>S396*H396</f>
        <v>0</v>
      </c>
      <c r="AR396" s="138" t="s">
        <v>136</v>
      </c>
      <c r="AT396" s="138" t="s">
        <v>131</v>
      </c>
      <c r="AU396" s="138" t="s">
        <v>82</v>
      </c>
      <c r="AY396" s="17" t="s">
        <v>128</v>
      </c>
      <c r="BE396" s="139">
        <f>IF(N396="základní",J396,0)</f>
        <v>0</v>
      </c>
      <c r="BF396" s="139">
        <f>IF(N396="snížená",J396,0)</f>
        <v>0</v>
      </c>
      <c r="BG396" s="139">
        <f>IF(N396="zákl. přenesená",J396,0)</f>
        <v>0</v>
      </c>
      <c r="BH396" s="139">
        <f>IF(N396="sníž. přenesená",J396,0)</f>
        <v>0</v>
      </c>
      <c r="BI396" s="139">
        <f>IF(N396="nulová",J396,0)</f>
        <v>0</v>
      </c>
      <c r="BJ396" s="17" t="s">
        <v>80</v>
      </c>
      <c r="BK396" s="139">
        <f>ROUND(I396*H396,2)</f>
        <v>0</v>
      </c>
      <c r="BL396" s="17" t="s">
        <v>136</v>
      </c>
      <c r="BM396" s="138" t="s">
        <v>585</v>
      </c>
    </row>
    <row r="397" spans="2:47" s="1" customFormat="1" ht="19.5">
      <c r="B397" s="32"/>
      <c r="D397" s="140" t="s">
        <v>138</v>
      </c>
      <c r="F397" s="141" t="s">
        <v>586</v>
      </c>
      <c r="I397" s="142"/>
      <c r="L397" s="32"/>
      <c r="M397" s="143"/>
      <c r="T397" s="53"/>
      <c r="AT397" s="17" t="s">
        <v>138</v>
      </c>
      <c r="AU397" s="17" t="s">
        <v>82</v>
      </c>
    </row>
    <row r="398" spans="2:47" s="1" customFormat="1" ht="12">
      <c r="B398" s="32"/>
      <c r="D398" s="144" t="s">
        <v>140</v>
      </c>
      <c r="F398" s="145" t="s">
        <v>587</v>
      </c>
      <c r="I398" s="142"/>
      <c r="L398" s="32"/>
      <c r="M398" s="143"/>
      <c r="T398" s="53"/>
      <c r="AT398" s="17" t="s">
        <v>140</v>
      </c>
      <c r="AU398" s="17" t="s">
        <v>82</v>
      </c>
    </row>
    <row r="399" spans="2:51" s="13" customFormat="1" ht="12">
      <c r="B399" s="152"/>
      <c r="D399" s="140" t="s">
        <v>142</v>
      </c>
      <c r="E399" s="153" t="s">
        <v>19</v>
      </c>
      <c r="F399" s="154" t="s">
        <v>588</v>
      </c>
      <c r="H399" s="155">
        <v>33.672</v>
      </c>
      <c r="I399" s="156"/>
      <c r="L399" s="152"/>
      <c r="M399" s="157"/>
      <c r="T399" s="158"/>
      <c r="AT399" s="153" t="s">
        <v>142</v>
      </c>
      <c r="AU399" s="153" t="s">
        <v>82</v>
      </c>
      <c r="AV399" s="13" t="s">
        <v>82</v>
      </c>
      <c r="AW399" s="13" t="s">
        <v>33</v>
      </c>
      <c r="AX399" s="13" t="s">
        <v>80</v>
      </c>
      <c r="AY399" s="153" t="s">
        <v>128</v>
      </c>
    </row>
    <row r="400" spans="2:65" s="1" customFormat="1" ht="16.5" customHeight="1">
      <c r="B400" s="32"/>
      <c r="C400" s="127" t="s">
        <v>589</v>
      </c>
      <c r="D400" s="127" t="s">
        <v>131</v>
      </c>
      <c r="E400" s="128" t="s">
        <v>590</v>
      </c>
      <c r="F400" s="129" t="s">
        <v>591</v>
      </c>
      <c r="G400" s="130" t="s">
        <v>225</v>
      </c>
      <c r="H400" s="131">
        <v>595.005</v>
      </c>
      <c r="I400" s="132"/>
      <c r="J400" s="133">
        <f>ROUND(I400*H400,2)</f>
        <v>0</v>
      </c>
      <c r="K400" s="129" t="s">
        <v>135</v>
      </c>
      <c r="L400" s="32"/>
      <c r="M400" s="134" t="s">
        <v>19</v>
      </c>
      <c r="N400" s="135" t="s">
        <v>43</v>
      </c>
      <c r="P400" s="136">
        <f>O400*H400</f>
        <v>0</v>
      </c>
      <c r="Q400" s="136">
        <v>0</v>
      </c>
      <c r="R400" s="136">
        <f>Q400*H400</f>
        <v>0</v>
      </c>
      <c r="S400" s="136">
        <v>0</v>
      </c>
      <c r="T400" s="137">
        <f>S400*H400</f>
        <v>0</v>
      </c>
      <c r="AR400" s="138" t="s">
        <v>136</v>
      </c>
      <c r="AT400" s="138" t="s">
        <v>131</v>
      </c>
      <c r="AU400" s="138" t="s">
        <v>82</v>
      </c>
      <c r="AY400" s="17" t="s">
        <v>128</v>
      </c>
      <c r="BE400" s="139">
        <f>IF(N400="základní",J400,0)</f>
        <v>0</v>
      </c>
      <c r="BF400" s="139">
        <f>IF(N400="snížená",J400,0)</f>
        <v>0</v>
      </c>
      <c r="BG400" s="139">
        <f>IF(N400="zákl. přenesená",J400,0)</f>
        <v>0</v>
      </c>
      <c r="BH400" s="139">
        <f>IF(N400="sníž. přenesená",J400,0)</f>
        <v>0</v>
      </c>
      <c r="BI400" s="139">
        <f>IF(N400="nulová",J400,0)</f>
        <v>0</v>
      </c>
      <c r="BJ400" s="17" t="s">
        <v>80</v>
      </c>
      <c r="BK400" s="139">
        <f>ROUND(I400*H400,2)</f>
        <v>0</v>
      </c>
      <c r="BL400" s="17" t="s">
        <v>136</v>
      </c>
      <c r="BM400" s="138" t="s">
        <v>592</v>
      </c>
    </row>
    <row r="401" spans="2:47" s="1" customFormat="1" ht="12">
      <c r="B401" s="32"/>
      <c r="D401" s="140" t="s">
        <v>138</v>
      </c>
      <c r="F401" s="141" t="s">
        <v>593</v>
      </c>
      <c r="I401" s="142"/>
      <c r="L401" s="32"/>
      <c r="M401" s="143"/>
      <c r="T401" s="53"/>
      <c r="AT401" s="17" t="s">
        <v>138</v>
      </c>
      <c r="AU401" s="17" t="s">
        <v>82</v>
      </c>
    </row>
    <row r="402" spans="2:47" s="1" customFormat="1" ht="12">
      <c r="B402" s="32"/>
      <c r="D402" s="144" t="s">
        <v>140</v>
      </c>
      <c r="F402" s="145" t="s">
        <v>594</v>
      </c>
      <c r="I402" s="142"/>
      <c r="L402" s="32"/>
      <c r="M402" s="143"/>
      <c r="T402" s="53"/>
      <c r="AT402" s="17" t="s">
        <v>140</v>
      </c>
      <c r="AU402" s="17" t="s">
        <v>82</v>
      </c>
    </row>
    <row r="403" spans="2:51" s="12" customFormat="1" ht="12">
      <c r="B403" s="146"/>
      <c r="D403" s="140" t="s">
        <v>142</v>
      </c>
      <c r="E403" s="147" t="s">
        <v>19</v>
      </c>
      <c r="F403" s="148" t="s">
        <v>595</v>
      </c>
      <c r="H403" s="147" t="s">
        <v>19</v>
      </c>
      <c r="I403" s="149"/>
      <c r="L403" s="146"/>
      <c r="M403" s="150"/>
      <c r="T403" s="151"/>
      <c r="AT403" s="147" t="s">
        <v>142</v>
      </c>
      <c r="AU403" s="147" t="s">
        <v>82</v>
      </c>
      <c r="AV403" s="12" t="s">
        <v>80</v>
      </c>
      <c r="AW403" s="12" t="s">
        <v>33</v>
      </c>
      <c r="AX403" s="12" t="s">
        <v>72</v>
      </c>
      <c r="AY403" s="147" t="s">
        <v>128</v>
      </c>
    </row>
    <row r="404" spans="2:51" s="13" customFormat="1" ht="12">
      <c r="B404" s="152"/>
      <c r="D404" s="140" t="s">
        <v>142</v>
      </c>
      <c r="E404" s="153" t="s">
        <v>19</v>
      </c>
      <c r="F404" s="154" t="s">
        <v>596</v>
      </c>
      <c r="H404" s="155">
        <v>509.983</v>
      </c>
      <c r="I404" s="156"/>
      <c r="L404" s="152"/>
      <c r="M404" s="157"/>
      <c r="T404" s="158"/>
      <c r="AT404" s="153" t="s">
        <v>142</v>
      </c>
      <c r="AU404" s="153" t="s">
        <v>82</v>
      </c>
      <c r="AV404" s="13" t="s">
        <v>82</v>
      </c>
      <c r="AW404" s="13" t="s">
        <v>33</v>
      </c>
      <c r="AX404" s="13" t="s">
        <v>72</v>
      </c>
      <c r="AY404" s="153" t="s">
        <v>128</v>
      </c>
    </row>
    <row r="405" spans="2:51" s="12" customFormat="1" ht="12">
      <c r="B405" s="146"/>
      <c r="D405" s="140" t="s">
        <v>142</v>
      </c>
      <c r="E405" s="147" t="s">
        <v>19</v>
      </c>
      <c r="F405" s="148" t="s">
        <v>597</v>
      </c>
      <c r="H405" s="147" t="s">
        <v>19</v>
      </c>
      <c r="I405" s="149"/>
      <c r="L405" s="146"/>
      <c r="M405" s="150"/>
      <c r="T405" s="151"/>
      <c r="AT405" s="147" t="s">
        <v>142</v>
      </c>
      <c r="AU405" s="147" t="s">
        <v>82</v>
      </c>
      <c r="AV405" s="12" t="s">
        <v>80</v>
      </c>
      <c r="AW405" s="12" t="s">
        <v>33</v>
      </c>
      <c r="AX405" s="12" t="s">
        <v>72</v>
      </c>
      <c r="AY405" s="147" t="s">
        <v>128</v>
      </c>
    </row>
    <row r="406" spans="2:51" s="13" customFormat="1" ht="12">
      <c r="B406" s="152"/>
      <c r="D406" s="140" t="s">
        <v>142</v>
      </c>
      <c r="E406" s="153" t="s">
        <v>19</v>
      </c>
      <c r="F406" s="154" t="s">
        <v>598</v>
      </c>
      <c r="H406" s="155">
        <v>75.9</v>
      </c>
      <c r="I406" s="156"/>
      <c r="L406" s="152"/>
      <c r="M406" s="157"/>
      <c r="T406" s="158"/>
      <c r="AT406" s="153" t="s">
        <v>142</v>
      </c>
      <c r="AU406" s="153" t="s">
        <v>82</v>
      </c>
      <c r="AV406" s="13" t="s">
        <v>82</v>
      </c>
      <c r="AW406" s="13" t="s">
        <v>33</v>
      </c>
      <c r="AX406" s="13" t="s">
        <v>72</v>
      </c>
      <c r="AY406" s="153" t="s">
        <v>128</v>
      </c>
    </row>
    <row r="407" spans="2:51" s="12" customFormat="1" ht="12">
      <c r="B407" s="146"/>
      <c r="D407" s="140" t="s">
        <v>142</v>
      </c>
      <c r="E407" s="147" t="s">
        <v>19</v>
      </c>
      <c r="F407" s="148" t="s">
        <v>599</v>
      </c>
      <c r="H407" s="147" t="s">
        <v>19</v>
      </c>
      <c r="I407" s="149"/>
      <c r="L407" s="146"/>
      <c r="M407" s="150"/>
      <c r="T407" s="151"/>
      <c r="AT407" s="147" t="s">
        <v>142</v>
      </c>
      <c r="AU407" s="147" t="s">
        <v>82</v>
      </c>
      <c r="AV407" s="12" t="s">
        <v>80</v>
      </c>
      <c r="AW407" s="12" t="s">
        <v>33</v>
      </c>
      <c r="AX407" s="12" t="s">
        <v>72</v>
      </c>
      <c r="AY407" s="147" t="s">
        <v>128</v>
      </c>
    </row>
    <row r="408" spans="2:51" s="13" customFormat="1" ht="12">
      <c r="B408" s="152"/>
      <c r="D408" s="140" t="s">
        <v>142</v>
      </c>
      <c r="E408" s="153" t="s">
        <v>19</v>
      </c>
      <c r="F408" s="154" t="s">
        <v>600</v>
      </c>
      <c r="H408" s="155">
        <v>9.122</v>
      </c>
      <c r="I408" s="156"/>
      <c r="L408" s="152"/>
      <c r="M408" s="157"/>
      <c r="T408" s="158"/>
      <c r="AT408" s="153" t="s">
        <v>142</v>
      </c>
      <c r="AU408" s="153" t="s">
        <v>82</v>
      </c>
      <c r="AV408" s="13" t="s">
        <v>82</v>
      </c>
      <c r="AW408" s="13" t="s">
        <v>33</v>
      </c>
      <c r="AX408" s="13" t="s">
        <v>72</v>
      </c>
      <c r="AY408" s="153" t="s">
        <v>128</v>
      </c>
    </row>
    <row r="409" spans="2:51" s="14" customFormat="1" ht="12">
      <c r="B409" s="169"/>
      <c r="D409" s="140" t="s">
        <v>142</v>
      </c>
      <c r="E409" s="170" t="s">
        <v>19</v>
      </c>
      <c r="F409" s="171" t="s">
        <v>238</v>
      </c>
      <c r="H409" s="172">
        <v>595.005</v>
      </c>
      <c r="I409" s="173"/>
      <c r="L409" s="169"/>
      <c r="M409" s="174"/>
      <c r="T409" s="175"/>
      <c r="AT409" s="170" t="s">
        <v>142</v>
      </c>
      <c r="AU409" s="170" t="s">
        <v>82</v>
      </c>
      <c r="AV409" s="14" t="s">
        <v>136</v>
      </c>
      <c r="AW409" s="14" t="s">
        <v>33</v>
      </c>
      <c r="AX409" s="14" t="s">
        <v>80</v>
      </c>
      <c r="AY409" s="170" t="s">
        <v>128</v>
      </c>
    </row>
    <row r="410" spans="2:65" s="1" customFormat="1" ht="24.2" customHeight="1">
      <c r="B410" s="32"/>
      <c r="C410" s="127" t="s">
        <v>601</v>
      </c>
      <c r="D410" s="127" t="s">
        <v>131</v>
      </c>
      <c r="E410" s="128" t="s">
        <v>602</v>
      </c>
      <c r="F410" s="129" t="s">
        <v>603</v>
      </c>
      <c r="G410" s="130" t="s">
        <v>225</v>
      </c>
      <c r="H410" s="131">
        <v>39.675</v>
      </c>
      <c r="I410" s="132"/>
      <c r="J410" s="133">
        <f>ROUND(I410*H410,2)</f>
        <v>0</v>
      </c>
      <c r="K410" s="129" t="s">
        <v>135</v>
      </c>
      <c r="L410" s="32"/>
      <c r="M410" s="134" t="s">
        <v>19</v>
      </c>
      <c r="N410" s="135" t="s">
        <v>43</v>
      </c>
      <c r="P410" s="136">
        <f>O410*H410</f>
        <v>0</v>
      </c>
      <c r="Q410" s="136">
        <v>0</v>
      </c>
      <c r="R410" s="136">
        <f>Q410*H410</f>
        <v>0</v>
      </c>
      <c r="S410" s="136">
        <v>0</v>
      </c>
      <c r="T410" s="137">
        <f>S410*H410</f>
        <v>0</v>
      </c>
      <c r="AR410" s="138" t="s">
        <v>136</v>
      </c>
      <c r="AT410" s="138" t="s">
        <v>131</v>
      </c>
      <c r="AU410" s="138" t="s">
        <v>82</v>
      </c>
      <c r="AY410" s="17" t="s">
        <v>128</v>
      </c>
      <c r="BE410" s="139">
        <f>IF(N410="základní",J410,0)</f>
        <v>0</v>
      </c>
      <c r="BF410" s="139">
        <f>IF(N410="snížená",J410,0)</f>
        <v>0</v>
      </c>
      <c r="BG410" s="139">
        <f>IF(N410="zákl. přenesená",J410,0)</f>
        <v>0</v>
      </c>
      <c r="BH410" s="139">
        <f>IF(N410="sníž. přenesená",J410,0)</f>
        <v>0</v>
      </c>
      <c r="BI410" s="139">
        <f>IF(N410="nulová",J410,0)</f>
        <v>0</v>
      </c>
      <c r="BJ410" s="17" t="s">
        <v>80</v>
      </c>
      <c r="BK410" s="139">
        <f>ROUND(I410*H410,2)</f>
        <v>0</v>
      </c>
      <c r="BL410" s="17" t="s">
        <v>136</v>
      </c>
      <c r="BM410" s="138" t="s">
        <v>604</v>
      </c>
    </row>
    <row r="411" spans="2:47" s="1" customFormat="1" ht="19.5">
      <c r="B411" s="32"/>
      <c r="D411" s="140" t="s">
        <v>138</v>
      </c>
      <c r="F411" s="141" t="s">
        <v>603</v>
      </c>
      <c r="I411" s="142"/>
      <c r="L411" s="32"/>
      <c r="M411" s="143"/>
      <c r="T411" s="53"/>
      <c r="AT411" s="17" t="s">
        <v>138</v>
      </c>
      <c r="AU411" s="17" t="s">
        <v>82</v>
      </c>
    </row>
    <row r="412" spans="2:47" s="1" customFormat="1" ht="12">
      <c r="B412" s="32"/>
      <c r="D412" s="144" t="s">
        <v>140</v>
      </c>
      <c r="F412" s="145" t="s">
        <v>605</v>
      </c>
      <c r="I412" s="142"/>
      <c r="L412" s="32"/>
      <c r="M412" s="143"/>
      <c r="T412" s="53"/>
      <c r="AT412" s="17" t="s">
        <v>140</v>
      </c>
      <c r="AU412" s="17" t="s">
        <v>82</v>
      </c>
    </row>
    <row r="413" spans="2:51" s="12" customFormat="1" ht="12">
      <c r="B413" s="146"/>
      <c r="D413" s="140" t="s">
        <v>142</v>
      </c>
      <c r="E413" s="147" t="s">
        <v>19</v>
      </c>
      <c r="F413" s="148" t="s">
        <v>606</v>
      </c>
      <c r="H413" s="147" t="s">
        <v>19</v>
      </c>
      <c r="I413" s="149"/>
      <c r="L413" s="146"/>
      <c r="M413" s="150"/>
      <c r="T413" s="151"/>
      <c r="AT413" s="147" t="s">
        <v>142</v>
      </c>
      <c r="AU413" s="147" t="s">
        <v>82</v>
      </c>
      <c r="AV413" s="12" t="s">
        <v>80</v>
      </c>
      <c r="AW413" s="12" t="s">
        <v>33</v>
      </c>
      <c r="AX413" s="12" t="s">
        <v>72</v>
      </c>
      <c r="AY413" s="147" t="s">
        <v>128</v>
      </c>
    </row>
    <row r="414" spans="2:51" s="13" customFormat="1" ht="12">
      <c r="B414" s="152"/>
      <c r="D414" s="140" t="s">
        <v>142</v>
      </c>
      <c r="E414" s="153" t="s">
        <v>19</v>
      </c>
      <c r="F414" s="154" t="s">
        <v>607</v>
      </c>
      <c r="H414" s="155">
        <v>39.675</v>
      </c>
      <c r="I414" s="156"/>
      <c r="L414" s="152"/>
      <c r="M414" s="157"/>
      <c r="T414" s="158"/>
      <c r="AT414" s="153" t="s">
        <v>142</v>
      </c>
      <c r="AU414" s="153" t="s">
        <v>82</v>
      </c>
      <c r="AV414" s="13" t="s">
        <v>82</v>
      </c>
      <c r="AW414" s="13" t="s">
        <v>33</v>
      </c>
      <c r="AX414" s="13" t="s">
        <v>80</v>
      </c>
      <c r="AY414" s="153" t="s">
        <v>128</v>
      </c>
    </row>
    <row r="415" spans="2:63" s="11" customFormat="1" ht="22.9" customHeight="1">
      <c r="B415" s="115"/>
      <c r="D415" s="116" t="s">
        <v>71</v>
      </c>
      <c r="E415" s="125" t="s">
        <v>608</v>
      </c>
      <c r="F415" s="125" t="s">
        <v>609</v>
      </c>
      <c r="I415" s="118"/>
      <c r="J415" s="126">
        <f>BK415</f>
        <v>0</v>
      </c>
      <c r="L415" s="115"/>
      <c r="M415" s="120"/>
      <c r="P415" s="121">
        <f>SUM(P416:P418)</f>
        <v>0</v>
      </c>
      <c r="R415" s="121">
        <f>SUM(R416:R418)</f>
        <v>0</v>
      </c>
      <c r="T415" s="122">
        <f>SUM(T416:T418)</f>
        <v>0</v>
      </c>
      <c r="AR415" s="116" t="s">
        <v>80</v>
      </c>
      <c r="AT415" s="123" t="s">
        <v>71</v>
      </c>
      <c r="AU415" s="123" t="s">
        <v>80</v>
      </c>
      <c r="AY415" s="116" t="s">
        <v>128</v>
      </c>
      <c r="BK415" s="124">
        <f>SUM(BK416:BK418)</f>
        <v>0</v>
      </c>
    </row>
    <row r="416" spans="2:65" s="1" customFormat="1" ht="21.75" customHeight="1">
      <c r="B416" s="32"/>
      <c r="C416" s="127" t="s">
        <v>610</v>
      </c>
      <c r="D416" s="127" t="s">
        <v>131</v>
      </c>
      <c r="E416" s="128" t="s">
        <v>611</v>
      </c>
      <c r="F416" s="129" t="s">
        <v>612</v>
      </c>
      <c r="G416" s="130" t="s">
        <v>225</v>
      </c>
      <c r="H416" s="131">
        <v>330.617</v>
      </c>
      <c r="I416" s="132"/>
      <c r="J416" s="133">
        <f>ROUND(I416*H416,2)</f>
        <v>0</v>
      </c>
      <c r="K416" s="129" t="s">
        <v>135</v>
      </c>
      <c r="L416" s="32"/>
      <c r="M416" s="134" t="s">
        <v>19</v>
      </c>
      <c r="N416" s="135" t="s">
        <v>43</v>
      </c>
      <c r="P416" s="136">
        <f>O416*H416</f>
        <v>0</v>
      </c>
      <c r="Q416" s="136">
        <v>0</v>
      </c>
      <c r="R416" s="136">
        <f>Q416*H416</f>
        <v>0</v>
      </c>
      <c r="S416" s="136">
        <v>0</v>
      </c>
      <c r="T416" s="137">
        <f>S416*H416</f>
        <v>0</v>
      </c>
      <c r="AR416" s="138" t="s">
        <v>136</v>
      </c>
      <c r="AT416" s="138" t="s">
        <v>131</v>
      </c>
      <c r="AU416" s="138" t="s">
        <v>82</v>
      </c>
      <c r="AY416" s="17" t="s">
        <v>128</v>
      </c>
      <c r="BE416" s="139">
        <f>IF(N416="základní",J416,0)</f>
        <v>0</v>
      </c>
      <c r="BF416" s="139">
        <f>IF(N416="snížená",J416,0)</f>
        <v>0</v>
      </c>
      <c r="BG416" s="139">
        <f>IF(N416="zákl. přenesená",J416,0)</f>
        <v>0</v>
      </c>
      <c r="BH416" s="139">
        <f>IF(N416="sníž. přenesená",J416,0)</f>
        <v>0</v>
      </c>
      <c r="BI416" s="139">
        <f>IF(N416="nulová",J416,0)</f>
        <v>0</v>
      </c>
      <c r="BJ416" s="17" t="s">
        <v>80</v>
      </c>
      <c r="BK416" s="139">
        <f>ROUND(I416*H416,2)</f>
        <v>0</v>
      </c>
      <c r="BL416" s="17" t="s">
        <v>136</v>
      </c>
      <c r="BM416" s="138" t="s">
        <v>613</v>
      </c>
    </row>
    <row r="417" spans="2:47" s="1" customFormat="1" ht="19.5">
      <c r="B417" s="32"/>
      <c r="D417" s="140" t="s">
        <v>138</v>
      </c>
      <c r="F417" s="141" t="s">
        <v>614</v>
      </c>
      <c r="I417" s="142"/>
      <c r="L417" s="32"/>
      <c r="M417" s="143"/>
      <c r="T417" s="53"/>
      <c r="AT417" s="17" t="s">
        <v>138</v>
      </c>
      <c r="AU417" s="17" t="s">
        <v>82</v>
      </c>
    </row>
    <row r="418" spans="2:47" s="1" customFormat="1" ht="12">
      <c r="B418" s="32"/>
      <c r="D418" s="144" t="s">
        <v>140</v>
      </c>
      <c r="F418" s="145" t="s">
        <v>615</v>
      </c>
      <c r="I418" s="142"/>
      <c r="L418" s="32"/>
      <c r="M418" s="143"/>
      <c r="T418" s="53"/>
      <c r="AT418" s="17" t="s">
        <v>140</v>
      </c>
      <c r="AU418" s="17" t="s">
        <v>82</v>
      </c>
    </row>
    <row r="419" spans="2:63" s="11" customFormat="1" ht="25.9" customHeight="1">
      <c r="B419" s="115"/>
      <c r="D419" s="116" t="s">
        <v>71</v>
      </c>
      <c r="E419" s="117" t="s">
        <v>616</v>
      </c>
      <c r="F419" s="117" t="s">
        <v>617</v>
      </c>
      <c r="I419" s="118"/>
      <c r="J419" s="119">
        <f>BK419</f>
        <v>0</v>
      </c>
      <c r="L419" s="115"/>
      <c r="M419" s="120"/>
      <c r="P419" s="121">
        <f>P420+P440+P463</f>
        <v>0</v>
      </c>
      <c r="R419" s="121">
        <f>R420+R440+R463</f>
        <v>0.21374816</v>
      </c>
      <c r="T419" s="122">
        <f>T420+T440+T463</f>
        <v>0</v>
      </c>
      <c r="AR419" s="116" t="s">
        <v>82</v>
      </c>
      <c r="AT419" s="123" t="s">
        <v>71</v>
      </c>
      <c r="AU419" s="123" t="s">
        <v>72</v>
      </c>
      <c r="AY419" s="116" t="s">
        <v>128</v>
      </c>
      <c r="BK419" s="124">
        <f>BK420+BK440+BK463</f>
        <v>0</v>
      </c>
    </row>
    <row r="420" spans="2:63" s="11" customFormat="1" ht="22.9" customHeight="1">
      <c r="B420" s="115"/>
      <c r="D420" s="116" t="s">
        <v>71</v>
      </c>
      <c r="E420" s="125" t="s">
        <v>618</v>
      </c>
      <c r="F420" s="125" t="s">
        <v>619</v>
      </c>
      <c r="I420" s="118"/>
      <c r="J420" s="126">
        <f>BK420</f>
        <v>0</v>
      </c>
      <c r="L420" s="115"/>
      <c r="M420" s="120"/>
      <c r="P420" s="121">
        <f>SUM(P421:P439)</f>
        <v>0</v>
      </c>
      <c r="R420" s="121">
        <f>SUM(R421:R439)</f>
        <v>0.033</v>
      </c>
      <c r="T420" s="122">
        <f>SUM(T421:T439)</f>
        <v>0</v>
      </c>
      <c r="AR420" s="116" t="s">
        <v>82</v>
      </c>
      <c r="AT420" s="123" t="s">
        <v>71</v>
      </c>
      <c r="AU420" s="123" t="s">
        <v>80</v>
      </c>
      <c r="AY420" s="116" t="s">
        <v>128</v>
      </c>
      <c r="BK420" s="124">
        <f>SUM(BK421:BK439)</f>
        <v>0</v>
      </c>
    </row>
    <row r="421" spans="2:65" s="1" customFormat="1" ht="16.5" customHeight="1">
      <c r="B421" s="32"/>
      <c r="C421" s="127" t="s">
        <v>620</v>
      </c>
      <c r="D421" s="127" t="s">
        <v>131</v>
      </c>
      <c r="E421" s="128" t="s">
        <v>621</v>
      </c>
      <c r="F421" s="129" t="s">
        <v>622</v>
      </c>
      <c r="G421" s="130" t="s">
        <v>134</v>
      </c>
      <c r="H421" s="131">
        <v>43.2</v>
      </c>
      <c r="I421" s="132"/>
      <c r="J421" s="133">
        <f>ROUND(I421*H421,2)</f>
        <v>0</v>
      </c>
      <c r="K421" s="129" t="s">
        <v>135</v>
      </c>
      <c r="L421" s="32"/>
      <c r="M421" s="134" t="s">
        <v>19</v>
      </c>
      <c r="N421" s="135" t="s">
        <v>43</v>
      </c>
      <c r="P421" s="136">
        <f>O421*H421</f>
        <v>0</v>
      </c>
      <c r="Q421" s="136">
        <v>0</v>
      </c>
      <c r="R421" s="136">
        <f>Q421*H421</f>
        <v>0</v>
      </c>
      <c r="S421" s="136">
        <v>0</v>
      </c>
      <c r="T421" s="137">
        <f>S421*H421</f>
        <v>0</v>
      </c>
      <c r="AR421" s="138" t="s">
        <v>229</v>
      </c>
      <c r="AT421" s="138" t="s">
        <v>131</v>
      </c>
      <c r="AU421" s="138" t="s">
        <v>82</v>
      </c>
      <c r="AY421" s="17" t="s">
        <v>128</v>
      </c>
      <c r="BE421" s="139">
        <f>IF(N421="základní",J421,0)</f>
        <v>0</v>
      </c>
      <c r="BF421" s="139">
        <f>IF(N421="snížená",J421,0)</f>
        <v>0</v>
      </c>
      <c r="BG421" s="139">
        <f>IF(N421="zákl. přenesená",J421,0)</f>
        <v>0</v>
      </c>
      <c r="BH421" s="139">
        <f>IF(N421="sníž. přenesená",J421,0)</f>
        <v>0</v>
      </c>
      <c r="BI421" s="139">
        <f>IF(N421="nulová",J421,0)</f>
        <v>0</v>
      </c>
      <c r="BJ421" s="17" t="s">
        <v>80</v>
      </c>
      <c r="BK421" s="139">
        <f>ROUND(I421*H421,2)</f>
        <v>0</v>
      </c>
      <c r="BL421" s="17" t="s">
        <v>229</v>
      </c>
      <c r="BM421" s="138" t="s">
        <v>623</v>
      </c>
    </row>
    <row r="422" spans="2:47" s="1" customFormat="1" ht="12">
      <c r="B422" s="32"/>
      <c r="D422" s="140" t="s">
        <v>138</v>
      </c>
      <c r="F422" s="141" t="s">
        <v>624</v>
      </c>
      <c r="I422" s="142"/>
      <c r="L422" s="32"/>
      <c r="M422" s="143"/>
      <c r="T422" s="53"/>
      <c r="AT422" s="17" t="s">
        <v>138</v>
      </c>
      <c r="AU422" s="17" t="s">
        <v>82</v>
      </c>
    </row>
    <row r="423" spans="2:47" s="1" customFormat="1" ht="12">
      <c r="B423" s="32"/>
      <c r="D423" s="144" t="s">
        <v>140</v>
      </c>
      <c r="F423" s="145" t="s">
        <v>625</v>
      </c>
      <c r="I423" s="142"/>
      <c r="L423" s="32"/>
      <c r="M423" s="143"/>
      <c r="T423" s="53"/>
      <c r="AT423" s="17" t="s">
        <v>140</v>
      </c>
      <c r="AU423" s="17" t="s">
        <v>82</v>
      </c>
    </row>
    <row r="424" spans="2:51" s="12" customFormat="1" ht="12">
      <c r="B424" s="146"/>
      <c r="D424" s="140" t="s">
        <v>142</v>
      </c>
      <c r="E424" s="147" t="s">
        <v>19</v>
      </c>
      <c r="F424" s="148" t="s">
        <v>626</v>
      </c>
      <c r="H424" s="147" t="s">
        <v>19</v>
      </c>
      <c r="I424" s="149"/>
      <c r="L424" s="146"/>
      <c r="M424" s="150"/>
      <c r="T424" s="151"/>
      <c r="AT424" s="147" t="s">
        <v>142</v>
      </c>
      <c r="AU424" s="147" t="s">
        <v>82</v>
      </c>
      <c r="AV424" s="12" t="s">
        <v>80</v>
      </c>
      <c r="AW424" s="12" t="s">
        <v>33</v>
      </c>
      <c r="AX424" s="12" t="s">
        <v>72</v>
      </c>
      <c r="AY424" s="147" t="s">
        <v>128</v>
      </c>
    </row>
    <row r="425" spans="2:51" s="13" customFormat="1" ht="12">
      <c r="B425" s="152"/>
      <c r="D425" s="140" t="s">
        <v>142</v>
      </c>
      <c r="E425" s="153" t="s">
        <v>19</v>
      </c>
      <c r="F425" s="154" t="s">
        <v>627</v>
      </c>
      <c r="H425" s="155">
        <v>43.2</v>
      </c>
      <c r="I425" s="156"/>
      <c r="L425" s="152"/>
      <c r="M425" s="157"/>
      <c r="T425" s="158"/>
      <c r="AT425" s="153" t="s">
        <v>142</v>
      </c>
      <c r="AU425" s="153" t="s">
        <v>82</v>
      </c>
      <c r="AV425" s="13" t="s">
        <v>82</v>
      </c>
      <c r="AW425" s="13" t="s">
        <v>33</v>
      </c>
      <c r="AX425" s="13" t="s">
        <v>80</v>
      </c>
      <c r="AY425" s="153" t="s">
        <v>128</v>
      </c>
    </row>
    <row r="426" spans="2:65" s="1" customFormat="1" ht="16.5" customHeight="1">
      <c r="B426" s="32"/>
      <c r="C426" s="159" t="s">
        <v>628</v>
      </c>
      <c r="D426" s="159" t="s">
        <v>222</v>
      </c>
      <c r="E426" s="160" t="s">
        <v>629</v>
      </c>
      <c r="F426" s="161" t="s">
        <v>630</v>
      </c>
      <c r="G426" s="162" t="s">
        <v>225</v>
      </c>
      <c r="H426" s="163">
        <v>0.015</v>
      </c>
      <c r="I426" s="164"/>
      <c r="J426" s="165">
        <f>ROUND(I426*H426,2)</f>
        <v>0</v>
      </c>
      <c r="K426" s="161" t="s">
        <v>135</v>
      </c>
      <c r="L426" s="166"/>
      <c r="M426" s="167" t="s">
        <v>19</v>
      </c>
      <c r="N426" s="168" t="s">
        <v>43</v>
      </c>
      <c r="P426" s="136">
        <f>O426*H426</f>
        <v>0</v>
      </c>
      <c r="Q426" s="136">
        <v>1</v>
      </c>
      <c r="R426" s="136">
        <f>Q426*H426</f>
        <v>0.015</v>
      </c>
      <c r="S426" s="136">
        <v>0</v>
      </c>
      <c r="T426" s="137">
        <f>S426*H426</f>
        <v>0</v>
      </c>
      <c r="AR426" s="138" t="s">
        <v>277</v>
      </c>
      <c r="AT426" s="138" t="s">
        <v>222</v>
      </c>
      <c r="AU426" s="138" t="s">
        <v>82</v>
      </c>
      <c r="AY426" s="17" t="s">
        <v>128</v>
      </c>
      <c r="BE426" s="139">
        <f>IF(N426="základní",J426,0)</f>
        <v>0</v>
      </c>
      <c r="BF426" s="139">
        <f>IF(N426="snížená",J426,0)</f>
        <v>0</v>
      </c>
      <c r="BG426" s="139">
        <f>IF(N426="zákl. přenesená",J426,0)</f>
        <v>0</v>
      </c>
      <c r="BH426" s="139">
        <f>IF(N426="sníž. přenesená",J426,0)</f>
        <v>0</v>
      </c>
      <c r="BI426" s="139">
        <f>IF(N426="nulová",J426,0)</f>
        <v>0</v>
      </c>
      <c r="BJ426" s="17" t="s">
        <v>80</v>
      </c>
      <c r="BK426" s="139">
        <f>ROUND(I426*H426,2)</f>
        <v>0</v>
      </c>
      <c r="BL426" s="17" t="s">
        <v>229</v>
      </c>
      <c r="BM426" s="138" t="s">
        <v>631</v>
      </c>
    </row>
    <row r="427" spans="2:47" s="1" customFormat="1" ht="12">
      <c r="B427" s="32"/>
      <c r="D427" s="140" t="s">
        <v>138</v>
      </c>
      <c r="F427" s="141" t="s">
        <v>630</v>
      </c>
      <c r="I427" s="142"/>
      <c r="L427" s="32"/>
      <c r="M427" s="143"/>
      <c r="T427" s="53"/>
      <c r="AT427" s="17" t="s">
        <v>138</v>
      </c>
      <c r="AU427" s="17" t="s">
        <v>82</v>
      </c>
    </row>
    <row r="428" spans="2:51" s="13" customFormat="1" ht="12">
      <c r="B428" s="152"/>
      <c r="D428" s="140" t="s">
        <v>142</v>
      </c>
      <c r="F428" s="154" t="s">
        <v>632</v>
      </c>
      <c r="H428" s="155">
        <v>0.015</v>
      </c>
      <c r="I428" s="156"/>
      <c r="L428" s="152"/>
      <c r="M428" s="157"/>
      <c r="T428" s="158"/>
      <c r="AT428" s="153" t="s">
        <v>142</v>
      </c>
      <c r="AU428" s="153" t="s">
        <v>82</v>
      </c>
      <c r="AV428" s="13" t="s">
        <v>82</v>
      </c>
      <c r="AW428" s="13" t="s">
        <v>4</v>
      </c>
      <c r="AX428" s="13" t="s">
        <v>80</v>
      </c>
      <c r="AY428" s="153" t="s">
        <v>128</v>
      </c>
    </row>
    <row r="429" spans="2:65" s="1" customFormat="1" ht="16.5" customHeight="1">
      <c r="B429" s="32"/>
      <c r="C429" s="127" t="s">
        <v>633</v>
      </c>
      <c r="D429" s="127" t="s">
        <v>131</v>
      </c>
      <c r="E429" s="128" t="s">
        <v>634</v>
      </c>
      <c r="F429" s="129" t="s">
        <v>635</v>
      </c>
      <c r="G429" s="130" t="s">
        <v>134</v>
      </c>
      <c r="H429" s="131">
        <v>43.2</v>
      </c>
      <c r="I429" s="132"/>
      <c r="J429" s="133">
        <f>ROUND(I429*H429,2)</f>
        <v>0</v>
      </c>
      <c r="K429" s="129" t="s">
        <v>135</v>
      </c>
      <c r="L429" s="32"/>
      <c r="M429" s="134" t="s">
        <v>19</v>
      </c>
      <c r="N429" s="135" t="s">
        <v>43</v>
      </c>
      <c r="P429" s="136">
        <f>O429*H429</f>
        <v>0</v>
      </c>
      <c r="Q429" s="136">
        <v>0</v>
      </c>
      <c r="R429" s="136">
        <f>Q429*H429</f>
        <v>0</v>
      </c>
      <c r="S429" s="136">
        <v>0</v>
      </c>
      <c r="T429" s="137">
        <f>S429*H429</f>
        <v>0</v>
      </c>
      <c r="AR429" s="138" t="s">
        <v>229</v>
      </c>
      <c r="AT429" s="138" t="s">
        <v>131</v>
      </c>
      <c r="AU429" s="138" t="s">
        <v>82</v>
      </c>
      <c r="AY429" s="17" t="s">
        <v>128</v>
      </c>
      <c r="BE429" s="139">
        <f>IF(N429="základní",J429,0)</f>
        <v>0</v>
      </c>
      <c r="BF429" s="139">
        <f>IF(N429="snížená",J429,0)</f>
        <v>0</v>
      </c>
      <c r="BG429" s="139">
        <f>IF(N429="zákl. přenesená",J429,0)</f>
        <v>0</v>
      </c>
      <c r="BH429" s="139">
        <f>IF(N429="sníž. přenesená",J429,0)</f>
        <v>0</v>
      </c>
      <c r="BI429" s="139">
        <f>IF(N429="nulová",J429,0)</f>
        <v>0</v>
      </c>
      <c r="BJ429" s="17" t="s">
        <v>80</v>
      </c>
      <c r="BK429" s="139">
        <f>ROUND(I429*H429,2)</f>
        <v>0</v>
      </c>
      <c r="BL429" s="17" t="s">
        <v>229</v>
      </c>
      <c r="BM429" s="138" t="s">
        <v>636</v>
      </c>
    </row>
    <row r="430" spans="2:47" s="1" customFormat="1" ht="12">
      <c r="B430" s="32"/>
      <c r="D430" s="140" t="s">
        <v>138</v>
      </c>
      <c r="F430" s="141" t="s">
        <v>637</v>
      </c>
      <c r="I430" s="142"/>
      <c r="L430" s="32"/>
      <c r="M430" s="143"/>
      <c r="T430" s="53"/>
      <c r="AT430" s="17" t="s">
        <v>138</v>
      </c>
      <c r="AU430" s="17" t="s">
        <v>82</v>
      </c>
    </row>
    <row r="431" spans="2:47" s="1" customFormat="1" ht="12">
      <c r="B431" s="32"/>
      <c r="D431" s="144" t="s">
        <v>140</v>
      </c>
      <c r="F431" s="145" t="s">
        <v>638</v>
      </c>
      <c r="I431" s="142"/>
      <c r="L431" s="32"/>
      <c r="M431" s="143"/>
      <c r="T431" s="53"/>
      <c r="AT431" s="17" t="s">
        <v>140</v>
      </c>
      <c r="AU431" s="17" t="s">
        <v>82</v>
      </c>
    </row>
    <row r="432" spans="2:51" s="12" customFormat="1" ht="12">
      <c r="B432" s="146"/>
      <c r="D432" s="140" t="s">
        <v>142</v>
      </c>
      <c r="E432" s="147" t="s">
        <v>19</v>
      </c>
      <c r="F432" s="148" t="s">
        <v>639</v>
      </c>
      <c r="H432" s="147" t="s">
        <v>19</v>
      </c>
      <c r="I432" s="149"/>
      <c r="L432" s="146"/>
      <c r="M432" s="150"/>
      <c r="T432" s="151"/>
      <c r="AT432" s="147" t="s">
        <v>142</v>
      </c>
      <c r="AU432" s="147" t="s">
        <v>82</v>
      </c>
      <c r="AV432" s="12" t="s">
        <v>80</v>
      </c>
      <c r="AW432" s="12" t="s">
        <v>33</v>
      </c>
      <c r="AX432" s="12" t="s">
        <v>72</v>
      </c>
      <c r="AY432" s="147" t="s">
        <v>128</v>
      </c>
    </row>
    <row r="433" spans="2:51" s="13" customFormat="1" ht="12">
      <c r="B433" s="152"/>
      <c r="D433" s="140" t="s">
        <v>142</v>
      </c>
      <c r="E433" s="153" t="s">
        <v>19</v>
      </c>
      <c r="F433" s="154" t="s">
        <v>627</v>
      </c>
      <c r="H433" s="155">
        <v>43.2</v>
      </c>
      <c r="I433" s="156"/>
      <c r="L433" s="152"/>
      <c r="M433" s="157"/>
      <c r="T433" s="158"/>
      <c r="AT433" s="153" t="s">
        <v>142</v>
      </c>
      <c r="AU433" s="153" t="s">
        <v>82</v>
      </c>
      <c r="AV433" s="13" t="s">
        <v>82</v>
      </c>
      <c r="AW433" s="13" t="s">
        <v>33</v>
      </c>
      <c r="AX433" s="13" t="s">
        <v>80</v>
      </c>
      <c r="AY433" s="153" t="s">
        <v>128</v>
      </c>
    </row>
    <row r="434" spans="2:65" s="1" customFormat="1" ht="16.5" customHeight="1">
      <c r="B434" s="32"/>
      <c r="C434" s="159" t="s">
        <v>640</v>
      </c>
      <c r="D434" s="159" t="s">
        <v>222</v>
      </c>
      <c r="E434" s="160" t="s">
        <v>641</v>
      </c>
      <c r="F434" s="161" t="s">
        <v>642</v>
      </c>
      <c r="G434" s="162" t="s">
        <v>225</v>
      </c>
      <c r="H434" s="163">
        <v>0.018</v>
      </c>
      <c r="I434" s="164"/>
      <c r="J434" s="165">
        <f>ROUND(I434*H434,2)</f>
        <v>0</v>
      </c>
      <c r="K434" s="161" t="s">
        <v>135</v>
      </c>
      <c r="L434" s="166"/>
      <c r="M434" s="167" t="s">
        <v>19</v>
      </c>
      <c r="N434" s="168" t="s">
        <v>43</v>
      </c>
      <c r="P434" s="136">
        <f>O434*H434</f>
        <v>0</v>
      </c>
      <c r="Q434" s="136">
        <v>1</v>
      </c>
      <c r="R434" s="136">
        <f>Q434*H434</f>
        <v>0.018</v>
      </c>
      <c r="S434" s="136">
        <v>0</v>
      </c>
      <c r="T434" s="137">
        <f>S434*H434</f>
        <v>0</v>
      </c>
      <c r="AR434" s="138" t="s">
        <v>277</v>
      </c>
      <c r="AT434" s="138" t="s">
        <v>222</v>
      </c>
      <c r="AU434" s="138" t="s">
        <v>82</v>
      </c>
      <c r="AY434" s="17" t="s">
        <v>128</v>
      </c>
      <c r="BE434" s="139">
        <f>IF(N434="základní",J434,0)</f>
        <v>0</v>
      </c>
      <c r="BF434" s="139">
        <f>IF(N434="snížená",J434,0)</f>
        <v>0</v>
      </c>
      <c r="BG434" s="139">
        <f>IF(N434="zákl. přenesená",J434,0)</f>
        <v>0</v>
      </c>
      <c r="BH434" s="139">
        <f>IF(N434="sníž. přenesená",J434,0)</f>
        <v>0</v>
      </c>
      <c r="BI434" s="139">
        <f>IF(N434="nulová",J434,0)</f>
        <v>0</v>
      </c>
      <c r="BJ434" s="17" t="s">
        <v>80</v>
      </c>
      <c r="BK434" s="139">
        <f>ROUND(I434*H434,2)</f>
        <v>0</v>
      </c>
      <c r="BL434" s="17" t="s">
        <v>229</v>
      </c>
      <c r="BM434" s="138" t="s">
        <v>643</v>
      </c>
    </row>
    <row r="435" spans="2:47" s="1" customFormat="1" ht="12">
      <c r="B435" s="32"/>
      <c r="D435" s="140" t="s">
        <v>138</v>
      </c>
      <c r="F435" s="141" t="s">
        <v>642</v>
      </c>
      <c r="I435" s="142"/>
      <c r="L435" s="32"/>
      <c r="M435" s="143"/>
      <c r="T435" s="53"/>
      <c r="AT435" s="17" t="s">
        <v>138</v>
      </c>
      <c r="AU435" s="17" t="s">
        <v>82</v>
      </c>
    </row>
    <row r="436" spans="2:51" s="13" customFormat="1" ht="12">
      <c r="B436" s="152"/>
      <c r="D436" s="140" t="s">
        <v>142</v>
      </c>
      <c r="F436" s="154" t="s">
        <v>644</v>
      </c>
      <c r="H436" s="155">
        <v>0.018</v>
      </c>
      <c r="I436" s="156"/>
      <c r="L436" s="152"/>
      <c r="M436" s="157"/>
      <c r="T436" s="158"/>
      <c r="AT436" s="153" t="s">
        <v>142</v>
      </c>
      <c r="AU436" s="153" t="s">
        <v>82</v>
      </c>
      <c r="AV436" s="13" t="s">
        <v>82</v>
      </c>
      <c r="AW436" s="13" t="s">
        <v>4</v>
      </c>
      <c r="AX436" s="13" t="s">
        <v>80</v>
      </c>
      <c r="AY436" s="153" t="s">
        <v>128</v>
      </c>
    </row>
    <row r="437" spans="2:65" s="1" customFormat="1" ht="16.5" customHeight="1">
      <c r="B437" s="32"/>
      <c r="C437" s="127" t="s">
        <v>645</v>
      </c>
      <c r="D437" s="127" t="s">
        <v>131</v>
      </c>
      <c r="E437" s="128" t="s">
        <v>646</v>
      </c>
      <c r="F437" s="129" t="s">
        <v>647</v>
      </c>
      <c r="G437" s="130" t="s">
        <v>648</v>
      </c>
      <c r="H437" s="176"/>
      <c r="I437" s="132"/>
      <c r="J437" s="133">
        <f>ROUND(I437*H437,2)</f>
        <v>0</v>
      </c>
      <c r="K437" s="129" t="s">
        <v>135</v>
      </c>
      <c r="L437" s="32"/>
      <c r="M437" s="134" t="s">
        <v>19</v>
      </c>
      <c r="N437" s="135" t="s">
        <v>43</v>
      </c>
      <c r="P437" s="136">
        <f>O437*H437</f>
        <v>0</v>
      </c>
      <c r="Q437" s="136">
        <v>0</v>
      </c>
      <c r="R437" s="136">
        <f>Q437*H437</f>
        <v>0</v>
      </c>
      <c r="S437" s="136">
        <v>0</v>
      </c>
      <c r="T437" s="137">
        <f>S437*H437</f>
        <v>0</v>
      </c>
      <c r="AR437" s="138" t="s">
        <v>229</v>
      </c>
      <c r="AT437" s="138" t="s">
        <v>131</v>
      </c>
      <c r="AU437" s="138" t="s">
        <v>82</v>
      </c>
      <c r="AY437" s="17" t="s">
        <v>128</v>
      </c>
      <c r="BE437" s="139">
        <f>IF(N437="základní",J437,0)</f>
        <v>0</v>
      </c>
      <c r="BF437" s="139">
        <f>IF(N437="snížená",J437,0)</f>
        <v>0</v>
      </c>
      <c r="BG437" s="139">
        <f>IF(N437="zákl. přenesená",J437,0)</f>
        <v>0</v>
      </c>
      <c r="BH437" s="139">
        <f>IF(N437="sníž. přenesená",J437,0)</f>
        <v>0</v>
      </c>
      <c r="BI437" s="139">
        <f>IF(N437="nulová",J437,0)</f>
        <v>0</v>
      </c>
      <c r="BJ437" s="17" t="s">
        <v>80</v>
      </c>
      <c r="BK437" s="139">
        <f>ROUND(I437*H437,2)</f>
        <v>0</v>
      </c>
      <c r="BL437" s="17" t="s">
        <v>229</v>
      </c>
      <c r="BM437" s="138" t="s">
        <v>649</v>
      </c>
    </row>
    <row r="438" spans="2:47" s="1" customFormat="1" ht="19.5">
      <c r="B438" s="32"/>
      <c r="D438" s="140" t="s">
        <v>138</v>
      </c>
      <c r="F438" s="141" t="s">
        <v>650</v>
      </c>
      <c r="I438" s="142"/>
      <c r="L438" s="32"/>
      <c r="M438" s="143"/>
      <c r="T438" s="53"/>
      <c r="AT438" s="17" t="s">
        <v>138</v>
      </c>
      <c r="AU438" s="17" t="s">
        <v>82</v>
      </c>
    </row>
    <row r="439" spans="2:47" s="1" customFormat="1" ht="12">
      <c r="B439" s="32"/>
      <c r="D439" s="144" t="s">
        <v>140</v>
      </c>
      <c r="F439" s="145" t="s">
        <v>651</v>
      </c>
      <c r="I439" s="142"/>
      <c r="L439" s="32"/>
      <c r="M439" s="143"/>
      <c r="T439" s="53"/>
      <c r="AT439" s="17" t="s">
        <v>140</v>
      </c>
      <c r="AU439" s="17" t="s">
        <v>82</v>
      </c>
    </row>
    <row r="440" spans="2:63" s="11" customFormat="1" ht="22.9" customHeight="1">
      <c r="B440" s="115"/>
      <c r="D440" s="116" t="s">
        <v>71</v>
      </c>
      <c r="E440" s="125" t="s">
        <v>652</v>
      </c>
      <c r="F440" s="125" t="s">
        <v>653</v>
      </c>
      <c r="I440" s="118"/>
      <c r="J440" s="126">
        <f>BK440</f>
        <v>0</v>
      </c>
      <c r="L440" s="115"/>
      <c r="M440" s="120"/>
      <c r="P440" s="121">
        <f>SUM(P441:P462)</f>
        <v>0</v>
      </c>
      <c r="R440" s="121">
        <f>SUM(R441:R462)</f>
        <v>0.17648</v>
      </c>
      <c r="T440" s="122">
        <f>SUM(T441:T462)</f>
        <v>0</v>
      </c>
      <c r="AR440" s="116" t="s">
        <v>82</v>
      </c>
      <c r="AT440" s="123" t="s">
        <v>71</v>
      </c>
      <c r="AU440" s="123" t="s">
        <v>80</v>
      </c>
      <c r="AY440" s="116" t="s">
        <v>128</v>
      </c>
      <c r="BK440" s="124">
        <f>SUM(BK441:BK462)</f>
        <v>0</v>
      </c>
    </row>
    <row r="441" spans="2:65" s="1" customFormat="1" ht="16.5" customHeight="1">
      <c r="B441" s="32"/>
      <c r="C441" s="127" t="s">
        <v>654</v>
      </c>
      <c r="D441" s="127" t="s">
        <v>131</v>
      </c>
      <c r="E441" s="128" t="s">
        <v>655</v>
      </c>
      <c r="F441" s="129" t="s">
        <v>656</v>
      </c>
      <c r="G441" s="130" t="s">
        <v>470</v>
      </c>
      <c r="H441" s="131">
        <v>12.8</v>
      </c>
      <c r="I441" s="132"/>
      <c r="J441" s="133">
        <f>ROUND(I441*H441,2)</f>
        <v>0</v>
      </c>
      <c r="K441" s="129" t="s">
        <v>135</v>
      </c>
      <c r="L441" s="32"/>
      <c r="M441" s="134" t="s">
        <v>19</v>
      </c>
      <c r="N441" s="135" t="s">
        <v>43</v>
      </c>
      <c r="P441" s="136">
        <f>O441*H441</f>
        <v>0</v>
      </c>
      <c r="Q441" s="136">
        <v>0.0004</v>
      </c>
      <c r="R441" s="136">
        <f>Q441*H441</f>
        <v>0.00512</v>
      </c>
      <c r="S441" s="136">
        <v>0</v>
      </c>
      <c r="T441" s="137">
        <f>S441*H441</f>
        <v>0</v>
      </c>
      <c r="AR441" s="138" t="s">
        <v>229</v>
      </c>
      <c r="AT441" s="138" t="s">
        <v>131</v>
      </c>
      <c r="AU441" s="138" t="s">
        <v>82</v>
      </c>
      <c r="AY441" s="17" t="s">
        <v>128</v>
      </c>
      <c r="BE441" s="139">
        <f>IF(N441="základní",J441,0)</f>
        <v>0</v>
      </c>
      <c r="BF441" s="139">
        <f>IF(N441="snížená",J441,0)</f>
        <v>0</v>
      </c>
      <c r="BG441" s="139">
        <f>IF(N441="zákl. přenesená",J441,0)</f>
        <v>0</v>
      </c>
      <c r="BH441" s="139">
        <f>IF(N441="sníž. přenesená",J441,0)</f>
        <v>0</v>
      </c>
      <c r="BI441" s="139">
        <f>IF(N441="nulová",J441,0)</f>
        <v>0</v>
      </c>
      <c r="BJ441" s="17" t="s">
        <v>80</v>
      </c>
      <c r="BK441" s="139">
        <f>ROUND(I441*H441,2)</f>
        <v>0</v>
      </c>
      <c r="BL441" s="17" t="s">
        <v>229</v>
      </c>
      <c r="BM441" s="138" t="s">
        <v>657</v>
      </c>
    </row>
    <row r="442" spans="2:47" s="1" customFormat="1" ht="12">
      <c r="B442" s="32"/>
      <c r="D442" s="140" t="s">
        <v>138</v>
      </c>
      <c r="F442" s="141" t="s">
        <v>658</v>
      </c>
      <c r="I442" s="142"/>
      <c r="L442" s="32"/>
      <c r="M442" s="143"/>
      <c r="T442" s="53"/>
      <c r="AT442" s="17" t="s">
        <v>138</v>
      </c>
      <c r="AU442" s="17" t="s">
        <v>82</v>
      </c>
    </row>
    <row r="443" spans="2:47" s="1" customFormat="1" ht="12">
      <c r="B443" s="32"/>
      <c r="D443" s="144" t="s">
        <v>140</v>
      </c>
      <c r="F443" s="145" t="s">
        <v>659</v>
      </c>
      <c r="I443" s="142"/>
      <c r="L443" s="32"/>
      <c r="M443" s="143"/>
      <c r="T443" s="53"/>
      <c r="AT443" s="17" t="s">
        <v>140</v>
      </c>
      <c r="AU443" s="17" t="s">
        <v>82</v>
      </c>
    </row>
    <row r="444" spans="2:51" s="12" customFormat="1" ht="12">
      <c r="B444" s="146"/>
      <c r="D444" s="140" t="s">
        <v>142</v>
      </c>
      <c r="E444" s="147" t="s">
        <v>19</v>
      </c>
      <c r="F444" s="148" t="s">
        <v>660</v>
      </c>
      <c r="H444" s="147" t="s">
        <v>19</v>
      </c>
      <c r="I444" s="149"/>
      <c r="L444" s="146"/>
      <c r="M444" s="150"/>
      <c r="T444" s="151"/>
      <c r="AT444" s="147" t="s">
        <v>142</v>
      </c>
      <c r="AU444" s="147" t="s">
        <v>82</v>
      </c>
      <c r="AV444" s="12" t="s">
        <v>80</v>
      </c>
      <c r="AW444" s="12" t="s">
        <v>33</v>
      </c>
      <c r="AX444" s="12" t="s">
        <v>72</v>
      </c>
      <c r="AY444" s="147" t="s">
        <v>128</v>
      </c>
    </row>
    <row r="445" spans="2:51" s="13" customFormat="1" ht="12">
      <c r="B445" s="152"/>
      <c r="D445" s="140" t="s">
        <v>142</v>
      </c>
      <c r="E445" s="153" t="s">
        <v>19</v>
      </c>
      <c r="F445" s="154" t="s">
        <v>661</v>
      </c>
      <c r="H445" s="155">
        <v>12.8</v>
      </c>
      <c r="I445" s="156"/>
      <c r="L445" s="152"/>
      <c r="M445" s="157"/>
      <c r="T445" s="158"/>
      <c r="AT445" s="153" t="s">
        <v>142</v>
      </c>
      <c r="AU445" s="153" t="s">
        <v>82</v>
      </c>
      <c r="AV445" s="13" t="s">
        <v>82</v>
      </c>
      <c r="AW445" s="13" t="s">
        <v>33</v>
      </c>
      <c r="AX445" s="13" t="s">
        <v>80</v>
      </c>
      <c r="AY445" s="153" t="s">
        <v>128</v>
      </c>
    </row>
    <row r="446" spans="2:65" s="1" customFormat="1" ht="16.5" customHeight="1">
      <c r="B446" s="32"/>
      <c r="C446" s="159" t="s">
        <v>662</v>
      </c>
      <c r="D446" s="159" t="s">
        <v>222</v>
      </c>
      <c r="E446" s="160" t="s">
        <v>663</v>
      </c>
      <c r="F446" s="161" t="s">
        <v>664</v>
      </c>
      <c r="G446" s="162" t="s">
        <v>470</v>
      </c>
      <c r="H446" s="163">
        <v>25.92</v>
      </c>
      <c r="I446" s="164"/>
      <c r="J446" s="165">
        <f>ROUND(I446*H446,2)</f>
        <v>0</v>
      </c>
      <c r="K446" s="161" t="s">
        <v>135</v>
      </c>
      <c r="L446" s="166"/>
      <c r="M446" s="167" t="s">
        <v>19</v>
      </c>
      <c r="N446" s="168" t="s">
        <v>43</v>
      </c>
      <c r="P446" s="136">
        <f>O446*H446</f>
        <v>0</v>
      </c>
      <c r="Q446" s="136">
        <v>0.00308</v>
      </c>
      <c r="R446" s="136">
        <f>Q446*H446</f>
        <v>0.0798336</v>
      </c>
      <c r="S446" s="136">
        <v>0</v>
      </c>
      <c r="T446" s="137">
        <f>S446*H446</f>
        <v>0</v>
      </c>
      <c r="AR446" s="138" t="s">
        <v>277</v>
      </c>
      <c r="AT446" s="138" t="s">
        <v>222</v>
      </c>
      <c r="AU446" s="138" t="s">
        <v>82</v>
      </c>
      <c r="AY446" s="17" t="s">
        <v>128</v>
      </c>
      <c r="BE446" s="139">
        <f>IF(N446="základní",J446,0)</f>
        <v>0</v>
      </c>
      <c r="BF446" s="139">
        <f>IF(N446="snížená",J446,0)</f>
        <v>0</v>
      </c>
      <c r="BG446" s="139">
        <f>IF(N446="zákl. přenesená",J446,0)</f>
        <v>0</v>
      </c>
      <c r="BH446" s="139">
        <f>IF(N446="sníž. přenesená",J446,0)</f>
        <v>0</v>
      </c>
      <c r="BI446" s="139">
        <f>IF(N446="nulová",J446,0)</f>
        <v>0</v>
      </c>
      <c r="BJ446" s="17" t="s">
        <v>80</v>
      </c>
      <c r="BK446" s="139">
        <f>ROUND(I446*H446,2)</f>
        <v>0</v>
      </c>
      <c r="BL446" s="17" t="s">
        <v>229</v>
      </c>
      <c r="BM446" s="138" t="s">
        <v>665</v>
      </c>
    </row>
    <row r="447" spans="2:47" s="1" customFormat="1" ht="12">
      <c r="B447" s="32"/>
      <c r="D447" s="140" t="s">
        <v>138</v>
      </c>
      <c r="F447" s="141" t="s">
        <v>664</v>
      </c>
      <c r="I447" s="142"/>
      <c r="L447" s="32"/>
      <c r="M447" s="143"/>
      <c r="T447" s="53"/>
      <c r="AT447" s="17" t="s">
        <v>138</v>
      </c>
      <c r="AU447" s="17" t="s">
        <v>82</v>
      </c>
    </row>
    <row r="448" spans="2:51" s="12" customFormat="1" ht="12">
      <c r="B448" s="146"/>
      <c r="D448" s="140" t="s">
        <v>142</v>
      </c>
      <c r="E448" s="147" t="s">
        <v>19</v>
      </c>
      <c r="F448" s="148" t="s">
        <v>660</v>
      </c>
      <c r="H448" s="147" t="s">
        <v>19</v>
      </c>
      <c r="I448" s="149"/>
      <c r="L448" s="146"/>
      <c r="M448" s="150"/>
      <c r="T448" s="151"/>
      <c r="AT448" s="147" t="s">
        <v>142</v>
      </c>
      <c r="AU448" s="147" t="s">
        <v>82</v>
      </c>
      <c r="AV448" s="12" t="s">
        <v>80</v>
      </c>
      <c r="AW448" s="12" t="s">
        <v>33</v>
      </c>
      <c r="AX448" s="12" t="s">
        <v>72</v>
      </c>
      <c r="AY448" s="147" t="s">
        <v>128</v>
      </c>
    </row>
    <row r="449" spans="2:51" s="13" customFormat="1" ht="12">
      <c r="B449" s="152"/>
      <c r="D449" s="140" t="s">
        <v>142</v>
      </c>
      <c r="E449" s="153" t="s">
        <v>19</v>
      </c>
      <c r="F449" s="154" t="s">
        <v>666</v>
      </c>
      <c r="H449" s="155">
        <v>25.92</v>
      </c>
      <c r="I449" s="156"/>
      <c r="L449" s="152"/>
      <c r="M449" s="157"/>
      <c r="T449" s="158"/>
      <c r="AT449" s="153" t="s">
        <v>142</v>
      </c>
      <c r="AU449" s="153" t="s">
        <v>82</v>
      </c>
      <c r="AV449" s="13" t="s">
        <v>82</v>
      </c>
      <c r="AW449" s="13" t="s">
        <v>33</v>
      </c>
      <c r="AX449" s="13" t="s">
        <v>80</v>
      </c>
      <c r="AY449" s="153" t="s">
        <v>128</v>
      </c>
    </row>
    <row r="450" spans="2:65" s="1" customFormat="1" ht="16.5" customHeight="1">
      <c r="B450" s="32"/>
      <c r="C450" s="159" t="s">
        <v>667</v>
      </c>
      <c r="D450" s="159" t="s">
        <v>222</v>
      </c>
      <c r="E450" s="160" t="s">
        <v>668</v>
      </c>
      <c r="F450" s="161" t="s">
        <v>669</v>
      </c>
      <c r="G450" s="162" t="s">
        <v>470</v>
      </c>
      <c r="H450" s="163">
        <v>40.32</v>
      </c>
      <c r="I450" s="164"/>
      <c r="J450" s="165">
        <f>ROUND(I450*H450,2)</f>
        <v>0</v>
      </c>
      <c r="K450" s="161" t="s">
        <v>135</v>
      </c>
      <c r="L450" s="166"/>
      <c r="M450" s="167" t="s">
        <v>19</v>
      </c>
      <c r="N450" s="168" t="s">
        <v>43</v>
      </c>
      <c r="P450" s="136">
        <f>O450*H450</f>
        <v>0</v>
      </c>
      <c r="Q450" s="136">
        <v>0.00227</v>
      </c>
      <c r="R450" s="136">
        <f>Q450*H450</f>
        <v>0.0915264</v>
      </c>
      <c r="S450" s="136">
        <v>0</v>
      </c>
      <c r="T450" s="137">
        <f>S450*H450</f>
        <v>0</v>
      </c>
      <c r="AR450" s="138" t="s">
        <v>277</v>
      </c>
      <c r="AT450" s="138" t="s">
        <v>222</v>
      </c>
      <c r="AU450" s="138" t="s">
        <v>82</v>
      </c>
      <c r="AY450" s="17" t="s">
        <v>128</v>
      </c>
      <c r="BE450" s="139">
        <f>IF(N450="základní",J450,0)</f>
        <v>0</v>
      </c>
      <c r="BF450" s="139">
        <f>IF(N450="snížená",J450,0)</f>
        <v>0</v>
      </c>
      <c r="BG450" s="139">
        <f>IF(N450="zákl. přenesená",J450,0)</f>
        <v>0</v>
      </c>
      <c r="BH450" s="139">
        <f>IF(N450="sníž. přenesená",J450,0)</f>
        <v>0</v>
      </c>
      <c r="BI450" s="139">
        <f>IF(N450="nulová",J450,0)</f>
        <v>0</v>
      </c>
      <c r="BJ450" s="17" t="s">
        <v>80</v>
      </c>
      <c r="BK450" s="139">
        <f>ROUND(I450*H450,2)</f>
        <v>0</v>
      </c>
      <c r="BL450" s="17" t="s">
        <v>229</v>
      </c>
      <c r="BM450" s="138" t="s">
        <v>670</v>
      </c>
    </row>
    <row r="451" spans="2:47" s="1" customFormat="1" ht="12">
      <c r="B451" s="32"/>
      <c r="D451" s="140" t="s">
        <v>138</v>
      </c>
      <c r="F451" s="141" t="s">
        <v>669</v>
      </c>
      <c r="I451" s="142"/>
      <c r="L451" s="32"/>
      <c r="M451" s="143"/>
      <c r="T451" s="53"/>
      <c r="AT451" s="17" t="s">
        <v>138</v>
      </c>
      <c r="AU451" s="17" t="s">
        <v>82</v>
      </c>
    </row>
    <row r="452" spans="2:51" s="12" customFormat="1" ht="12">
      <c r="B452" s="146"/>
      <c r="D452" s="140" t="s">
        <v>142</v>
      </c>
      <c r="E452" s="147" t="s">
        <v>19</v>
      </c>
      <c r="F452" s="148" t="s">
        <v>671</v>
      </c>
      <c r="H452" s="147" t="s">
        <v>19</v>
      </c>
      <c r="I452" s="149"/>
      <c r="L452" s="146"/>
      <c r="M452" s="150"/>
      <c r="T452" s="151"/>
      <c r="AT452" s="147" t="s">
        <v>142</v>
      </c>
      <c r="AU452" s="147" t="s">
        <v>82</v>
      </c>
      <c r="AV452" s="12" t="s">
        <v>80</v>
      </c>
      <c r="AW452" s="12" t="s">
        <v>33</v>
      </c>
      <c r="AX452" s="12" t="s">
        <v>72</v>
      </c>
      <c r="AY452" s="147" t="s">
        <v>128</v>
      </c>
    </row>
    <row r="453" spans="2:51" s="13" customFormat="1" ht="12">
      <c r="B453" s="152"/>
      <c r="D453" s="140" t="s">
        <v>142</v>
      </c>
      <c r="E453" s="153" t="s">
        <v>19</v>
      </c>
      <c r="F453" s="154" t="s">
        <v>672</v>
      </c>
      <c r="H453" s="155">
        <v>40.32</v>
      </c>
      <c r="I453" s="156"/>
      <c r="L453" s="152"/>
      <c r="M453" s="157"/>
      <c r="T453" s="158"/>
      <c r="AT453" s="153" t="s">
        <v>142</v>
      </c>
      <c r="AU453" s="153" t="s">
        <v>82</v>
      </c>
      <c r="AV453" s="13" t="s">
        <v>82</v>
      </c>
      <c r="AW453" s="13" t="s">
        <v>33</v>
      </c>
      <c r="AX453" s="13" t="s">
        <v>80</v>
      </c>
      <c r="AY453" s="153" t="s">
        <v>128</v>
      </c>
    </row>
    <row r="454" spans="2:65" s="1" customFormat="1" ht="24.2" customHeight="1">
      <c r="B454" s="32"/>
      <c r="C454" s="127" t="s">
        <v>673</v>
      </c>
      <c r="D454" s="127" t="s">
        <v>131</v>
      </c>
      <c r="E454" s="128" t="s">
        <v>674</v>
      </c>
      <c r="F454" s="129" t="s">
        <v>19</v>
      </c>
      <c r="G454" s="130" t="s">
        <v>675</v>
      </c>
      <c r="H454" s="131">
        <v>148.824</v>
      </c>
      <c r="I454" s="132"/>
      <c r="J454" s="133">
        <f>ROUND(I454*H454,2)</f>
        <v>0</v>
      </c>
      <c r="K454" s="129" t="s">
        <v>19</v>
      </c>
      <c r="L454" s="32"/>
      <c r="M454" s="134" t="s">
        <v>19</v>
      </c>
      <c r="N454" s="135" t="s">
        <v>43</v>
      </c>
      <c r="P454" s="136">
        <f>O454*H454</f>
        <v>0</v>
      </c>
      <c r="Q454" s="136">
        <v>0</v>
      </c>
      <c r="R454" s="136">
        <f>Q454*H454</f>
        <v>0</v>
      </c>
      <c r="S454" s="136">
        <v>0</v>
      </c>
      <c r="T454" s="137">
        <f>S454*H454</f>
        <v>0</v>
      </c>
      <c r="AR454" s="138" t="s">
        <v>229</v>
      </c>
      <c r="AT454" s="138" t="s">
        <v>131</v>
      </c>
      <c r="AU454" s="138" t="s">
        <v>82</v>
      </c>
      <c r="AY454" s="17" t="s">
        <v>128</v>
      </c>
      <c r="BE454" s="139">
        <f>IF(N454="základní",J454,0)</f>
        <v>0</v>
      </c>
      <c r="BF454" s="139">
        <f>IF(N454="snížená",J454,0)</f>
        <v>0</v>
      </c>
      <c r="BG454" s="139">
        <f>IF(N454="zákl. přenesená",J454,0)</f>
        <v>0</v>
      </c>
      <c r="BH454" s="139">
        <f>IF(N454="sníž. přenesená",J454,0)</f>
        <v>0</v>
      </c>
      <c r="BI454" s="139">
        <f>IF(N454="nulová",J454,0)</f>
        <v>0</v>
      </c>
      <c r="BJ454" s="17" t="s">
        <v>80</v>
      </c>
      <c r="BK454" s="139">
        <f>ROUND(I454*H454,2)</f>
        <v>0</v>
      </c>
      <c r="BL454" s="17" t="s">
        <v>229</v>
      </c>
      <c r="BM454" s="138" t="s">
        <v>676</v>
      </c>
    </row>
    <row r="455" spans="2:47" s="1" customFormat="1" ht="12">
      <c r="B455" s="32"/>
      <c r="D455" s="140" t="s">
        <v>138</v>
      </c>
      <c r="F455" s="141" t="s">
        <v>677</v>
      </c>
      <c r="I455" s="142"/>
      <c r="L455" s="32"/>
      <c r="M455" s="143"/>
      <c r="T455" s="53"/>
      <c r="AT455" s="17" t="s">
        <v>138</v>
      </c>
      <c r="AU455" s="17" t="s">
        <v>82</v>
      </c>
    </row>
    <row r="456" spans="2:51" s="12" customFormat="1" ht="12">
      <c r="B456" s="146"/>
      <c r="D456" s="140" t="s">
        <v>142</v>
      </c>
      <c r="E456" s="147" t="s">
        <v>19</v>
      </c>
      <c r="F456" s="148" t="s">
        <v>677</v>
      </c>
      <c r="H456" s="147" t="s">
        <v>19</v>
      </c>
      <c r="I456" s="149"/>
      <c r="L456" s="146"/>
      <c r="M456" s="150"/>
      <c r="T456" s="151"/>
      <c r="AT456" s="147" t="s">
        <v>142</v>
      </c>
      <c r="AU456" s="147" t="s">
        <v>82</v>
      </c>
      <c r="AV456" s="12" t="s">
        <v>80</v>
      </c>
      <c r="AW456" s="12" t="s">
        <v>33</v>
      </c>
      <c r="AX456" s="12" t="s">
        <v>72</v>
      </c>
      <c r="AY456" s="147" t="s">
        <v>128</v>
      </c>
    </row>
    <row r="457" spans="2:51" s="13" customFormat="1" ht="12">
      <c r="B457" s="152"/>
      <c r="D457" s="140" t="s">
        <v>142</v>
      </c>
      <c r="E457" s="153" t="s">
        <v>19</v>
      </c>
      <c r="F457" s="154" t="s">
        <v>678</v>
      </c>
      <c r="H457" s="155">
        <v>85.32</v>
      </c>
      <c r="I457" s="156"/>
      <c r="L457" s="152"/>
      <c r="M457" s="157"/>
      <c r="T457" s="158"/>
      <c r="AT457" s="153" t="s">
        <v>142</v>
      </c>
      <c r="AU457" s="153" t="s">
        <v>82</v>
      </c>
      <c r="AV457" s="13" t="s">
        <v>82</v>
      </c>
      <c r="AW457" s="13" t="s">
        <v>33</v>
      </c>
      <c r="AX457" s="13" t="s">
        <v>72</v>
      </c>
      <c r="AY457" s="153" t="s">
        <v>128</v>
      </c>
    </row>
    <row r="458" spans="2:51" s="13" customFormat="1" ht="12">
      <c r="B458" s="152"/>
      <c r="D458" s="140" t="s">
        <v>142</v>
      </c>
      <c r="E458" s="153" t="s">
        <v>19</v>
      </c>
      <c r="F458" s="154" t="s">
        <v>679</v>
      </c>
      <c r="H458" s="155">
        <v>63.504</v>
      </c>
      <c r="I458" s="156"/>
      <c r="L458" s="152"/>
      <c r="M458" s="157"/>
      <c r="T458" s="158"/>
      <c r="AT458" s="153" t="s">
        <v>142</v>
      </c>
      <c r="AU458" s="153" t="s">
        <v>82</v>
      </c>
      <c r="AV458" s="13" t="s">
        <v>82</v>
      </c>
      <c r="AW458" s="13" t="s">
        <v>33</v>
      </c>
      <c r="AX458" s="13" t="s">
        <v>72</v>
      </c>
      <c r="AY458" s="153" t="s">
        <v>128</v>
      </c>
    </row>
    <row r="459" spans="2:51" s="14" customFormat="1" ht="12">
      <c r="B459" s="169"/>
      <c r="D459" s="140" t="s">
        <v>142</v>
      </c>
      <c r="E459" s="170" t="s">
        <v>19</v>
      </c>
      <c r="F459" s="171" t="s">
        <v>238</v>
      </c>
      <c r="H459" s="172">
        <v>148.82399999999998</v>
      </c>
      <c r="I459" s="173"/>
      <c r="L459" s="169"/>
      <c r="M459" s="174"/>
      <c r="T459" s="175"/>
      <c r="AT459" s="170" t="s">
        <v>142</v>
      </c>
      <c r="AU459" s="170" t="s">
        <v>82</v>
      </c>
      <c r="AV459" s="14" t="s">
        <v>136</v>
      </c>
      <c r="AW459" s="14" t="s">
        <v>33</v>
      </c>
      <c r="AX459" s="14" t="s">
        <v>80</v>
      </c>
      <c r="AY459" s="170" t="s">
        <v>128</v>
      </c>
    </row>
    <row r="460" spans="2:65" s="1" customFormat="1" ht="16.5" customHeight="1">
      <c r="B460" s="32"/>
      <c r="C460" s="127" t="s">
        <v>680</v>
      </c>
      <c r="D460" s="127" t="s">
        <v>131</v>
      </c>
      <c r="E460" s="128" t="s">
        <v>681</v>
      </c>
      <c r="F460" s="129" t="s">
        <v>682</v>
      </c>
      <c r="G460" s="130" t="s">
        <v>648</v>
      </c>
      <c r="H460" s="176"/>
      <c r="I460" s="132"/>
      <c r="J460" s="133">
        <f>ROUND(I460*H460,2)</f>
        <v>0</v>
      </c>
      <c r="K460" s="129" t="s">
        <v>135</v>
      </c>
      <c r="L460" s="32"/>
      <c r="M460" s="134" t="s">
        <v>19</v>
      </c>
      <c r="N460" s="135" t="s">
        <v>43</v>
      </c>
      <c r="P460" s="136">
        <f>O460*H460</f>
        <v>0</v>
      </c>
      <c r="Q460" s="136">
        <v>0</v>
      </c>
      <c r="R460" s="136">
        <f>Q460*H460</f>
        <v>0</v>
      </c>
      <c r="S460" s="136">
        <v>0</v>
      </c>
      <c r="T460" s="137">
        <f>S460*H460</f>
        <v>0</v>
      </c>
      <c r="AR460" s="138" t="s">
        <v>229</v>
      </c>
      <c r="AT460" s="138" t="s">
        <v>131</v>
      </c>
      <c r="AU460" s="138" t="s">
        <v>82</v>
      </c>
      <c r="AY460" s="17" t="s">
        <v>128</v>
      </c>
      <c r="BE460" s="139">
        <f>IF(N460="základní",J460,0)</f>
        <v>0</v>
      </c>
      <c r="BF460" s="139">
        <f>IF(N460="snížená",J460,0)</f>
        <v>0</v>
      </c>
      <c r="BG460" s="139">
        <f>IF(N460="zákl. přenesená",J460,0)</f>
        <v>0</v>
      </c>
      <c r="BH460" s="139">
        <f>IF(N460="sníž. přenesená",J460,0)</f>
        <v>0</v>
      </c>
      <c r="BI460" s="139">
        <f>IF(N460="nulová",J460,0)</f>
        <v>0</v>
      </c>
      <c r="BJ460" s="17" t="s">
        <v>80</v>
      </c>
      <c r="BK460" s="139">
        <f>ROUND(I460*H460,2)</f>
        <v>0</v>
      </c>
      <c r="BL460" s="17" t="s">
        <v>229</v>
      </c>
      <c r="BM460" s="138" t="s">
        <v>683</v>
      </c>
    </row>
    <row r="461" spans="2:47" s="1" customFormat="1" ht="19.5">
      <c r="B461" s="32"/>
      <c r="D461" s="140" t="s">
        <v>138</v>
      </c>
      <c r="F461" s="141" t="s">
        <v>684</v>
      </c>
      <c r="I461" s="142"/>
      <c r="L461" s="32"/>
      <c r="M461" s="143"/>
      <c r="T461" s="53"/>
      <c r="AT461" s="17" t="s">
        <v>138</v>
      </c>
      <c r="AU461" s="17" t="s">
        <v>82</v>
      </c>
    </row>
    <row r="462" spans="2:47" s="1" customFormat="1" ht="12">
      <c r="B462" s="32"/>
      <c r="D462" s="144" t="s">
        <v>140</v>
      </c>
      <c r="F462" s="145" t="s">
        <v>685</v>
      </c>
      <c r="I462" s="142"/>
      <c r="L462" s="32"/>
      <c r="M462" s="143"/>
      <c r="T462" s="53"/>
      <c r="AT462" s="17" t="s">
        <v>140</v>
      </c>
      <c r="AU462" s="17" t="s">
        <v>82</v>
      </c>
    </row>
    <row r="463" spans="2:63" s="11" customFormat="1" ht="22.9" customHeight="1">
      <c r="B463" s="115"/>
      <c r="D463" s="116" t="s">
        <v>71</v>
      </c>
      <c r="E463" s="125" t="s">
        <v>686</v>
      </c>
      <c r="F463" s="125" t="s">
        <v>687</v>
      </c>
      <c r="I463" s="118"/>
      <c r="J463" s="126">
        <f>BK463</f>
        <v>0</v>
      </c>
      <c r="L463" s="115"/>
      <c r="M463" s="120"/>
      <c r="P463" s="121">
        <f>SUM(P464:P490)</f>
        <v>0</v>
      </c>
      <c r="R463" s="121">
        <f>SUM(R464:R490)</f>
        <v>0.00426816</v>
      </c>
      <c r="T463" s="122">
        <f>SUM(T464:T490)</f>
        <v>0</v>
      </c>
      <c r="AR463" s="116" t="s">
        <v>82</v>
      </c>
      <c r="AT463" s="123" t="s">
        <v>71</v>
      </c>
      <c r="AU463" s="123" t="s">
        <v>80</v>
      </c>
      <c r="AY463" s="116" t="s">
        <v>128</v>
      </c>
      <c r="BK463" s="124">
        <f>SUM(BK464:BK490)</f>
        <v>0</v>
      </c>
    </row>
    <row r="464" spans="2:65" s="1" customFormat="1" ht="16.5" customHeight="1">
      <c r="B464" s="32"/>
      <c r="C464" s="127" t="s">
        <v>688</v>
      </c>
      <c r="D464" s="127" t="s">
        <v>131</v>
      </c>
      <c r="E464" s="128" t="s">
        <v>689</v>
      </c>
      <c r="F464" s="129" t="s">
        <v>690</v>
      </c>
      <c r="G464" s="130" t="s">
        <v>134</v>
      </c>
      <c r="H464" s="131">
        <v>7.488</v>
      </c>
      <c r="I464" s="132"/>
      <c r="J464" s="133">
        <f>ROUND(I464*H464,2)</f>
        <v>0</v>
      </c>
      <c r="K464" s="129" t="s">
        <v>135</v>
      </c>
      <c r="L464" s="32"/>
      <c r="M464" s="134" t="s">
        <v>19</v>
      </c>
      <c r="N464" s="135" t="s">
        <v>43</v>
      </c>
      <c r="P464" s="136">
        <f>O464*H464</f>
        <v>0</v>
      </c>
      <c r="Q464" s="136">
        <v>7E-05</v>
      </c>
      <c r="R464" s="136">
        <f>Q464*H464</f>
        <v>0.00052416</v>
      </c>
      <c r="S464" s="136">
        <v>0</v>
      </c>
      <c r="T464" s="137">
        <f>S464*H464</f>
        <v>0</v>
      </c>
      <c r="AR464" s="138" t="s">
        <v>229</v>
      </c>
      <c r="AT464" s="138" t="s">
        <v>131</v>
      </c>
      <c r="AU464" s="138" t="s">
        <v>82</v>
      </c>
      <c r="AY464" s="17" t="s">
        <v>128</v>
      </c>
      <c r="BE464" s="139">
        <f>IF(N464="základní",J464,0)</f>
        <v>0</v>
      </c>
      <c r="BF464" s="139">
        <f>IF(N464="snížená",J464,0)</f>
        <v>0</v>
      </c>
      <c r="BG464" s="139">
        <f>IF(N464="zákl. přenesená",J464,0)</f>
        <v>0</v>
      </c>
      <c r="BH464" s="139">
        <f>IF(N464="sníž. přenesená",J464,0)</f>
        <v>0</v>
      </c>
      <c r="BI464" s="139">
        <f>IF(N464="nulová",J464,0)</f>
        <v>0</v>
      </c>
      <c r="BJ464" s="17" t="s">
        <v>80</v>
      </c>
      <c r="BK464" s="139">
        <f>ROUND(I464*H464,2)</f>
        <v>0</v>
      </c>
      <c r="BL464" s="17" t="s">
        <v>229</v>
      </c>
      <c r="BM464" s="138" t="s">
        <v>691</v>
      </c>
    </row>
    <row r="465" spans="2:47" s="1" customFormat="1" ht="12">
      <c r="B465" s="32"/>
      <c r="D465" s="140" t="s">
        <v>138</v>
      </c>
      <c r="F465" s="141" t="s">
        <v>692</v>
      </c>
      <c r="I465" s="142"/>
      <c r="L465" s="32"/>
      <c r="M465" s="143"/>
      <c r="T465" s="53"/>
      <c r="AT465" s="17" t="s">
        <v>138</v>
      </c>
      <c r="AU465" s="17" t="s">
        <v>82</v>
      </c>
    </row>
    <row r="466" spans="2:47" s="1" customFormat="1" ht="12">
      <c r="B466" s="32"/>
      <c r="D466" s="144" t="s">
        <v>140</v>
      </c>
      <c r="F466" s="145" t="s">
        <v>693</v>
      </c>
      <c r="I466" s="142"/>
      <c r="L466" s="32"/>
      <c r="M466" s="143"/>
      <c r="T466" s="53"/>
      <c r="AT466" s="17" t="s">
        <v>140</v>
      </c>
      <c r="AU466" s="17" t="s">
        <v>82</v>
      </c>
    </row>
    <row r="467" spans="2:51" s="12" customFormat="1" ht="12">
      <c r="B467" s="146"/>
      <c r="D467" s="140" t="s">
        <v>142</v>
      </c>
      <c r="E467" s="147" t="s">
        <v>19</v>
      </c>
      <c r="F467" s="148" t="s">
        <v>660</v>
      </c>
      <c r="H467" s="147" t="s">
        <v>19</v>
      </c>
      <c r="I467" s="149"/>
      <c r="L467" s="146"/>
      <c r="M467" s="150"/>
      <c r="T467" s="151"/>
      <c r="AT467" s="147" t="s">
        <v>142</v>
      </c>
      <c r="AU467" s="147" t="s">
        <v>82</v>
      </c>
      <c r="AV467" s="12" t="s">
        <v>80</v>
      </c>
      <c r="AW467" s="12" t="s">
        <v>33</v>
      </c>
      <c r="AX467" s="12" t="s">
        <v>72</v>
      </c>
      <c r="AY467" s="147" t="s">
        <v>128</v>
      </c>
    </row>
    <row r="468" spans="2:51" s="13" customFormat="1" ht="12">
      <c r="B468" s="152"/>
      <c r="D468" s="140" t="s">
        <v>142</v>
      </c>
      <c r="E468" s="153" t="s">
        <v>19</v>
      </c>
      <c r="F468" s="154" t="s">
        <v>694</v>
      </c>
      <c r="H468" s="155">
        <v>4.032</v>
      </c>
      <c r="I468" s="156"/>
      <c r="L468" s="152"/>
      <c r="M468" s="157"/>
      <c r="T468" s="158"/>
      <c r="AT468" s="153" t="s">
        <v>142</v>
      </c>
      <c r="AU468" s="153" t="s">
        <v>82</v>
      </c>
      <c r="AV468" s="13" t="s">
        <v>82</v>
      </c>
      <c r="AW468" s="13" t="s">
        <v>33</v>
      </c>
      <c r="AX468" s="13" t="s">
        <v>72</v>
      </c>
      <c r="AY468" s="153" t="s">
        <v>128</v>
      </c>
    </row>
    <row r="469" spans="2:51" s="13" customFormat="1" ht="12">
      <c r="B469" s="152"/>
      <c r="D469" s="140" t="s">
        <v>142</v>
      </c>
      <c r="E469" s="153" t="s">
        <v>19</v>
      </c>
      <c r="F469" s="154" t="s">
        <v>695</v>
      </c>
      <c r="H469" s="155">
        <v>3.456</v>
      </c>
      <c r="I469" s="156"/>
      <c r="L469" s="152"/>
      <c r="M469" s="157"/>
      <c r="T469" s="158"/>
      <c r="AT469" s="153" t="s">
        <v>142</v>
      </c>
      <c r="AU469" s="153" t="s">
        <v>82</v>
      </c>
      <c r="AV469" s="13" t="s">
        <v>82</v>
      </c>
      <c r="AW469" s="13" t="s">
        <v>33</v>
      </c>
      <c r="AX469" s="13" t="s">
        <v>72</v>
      </c>
      <c r="AY469" s="153" t="s">
        <v>128</v>
      </c>
    </row>
    <row r="470" spans="2:51" s="14" customFormat="1" ht="12">
      <c r="B470" s="169"/>
      <c r="D470" s="140" t="s">
        <v>142</v>
      </c>
      <c r="E470" s="170" t="s">
        <v>19</v>
      </c>
      <c r="F470" s="171" t="s">
        <v>238</v>
      </c>
      <c r="H470" s="172">
        <v>7.4879999999999995</v>
      </c>
      <c r="I470" s="173"/>
      <c r="L470" s="169"/>
      <c r="M470" s="174"/>
      <c r="T470" s="175"/>
      <c r="AT470" s="170" t="s">
        <v>142</v>
      </c>
      <c r="AU470" s="170" t="s">
        <v>82</v>
      </c>
      <c r="AV470" s="14" t="s">
        <v>136</v>
      </c>
      <c r="AW470" s="14" t="s">
        <v>33</v>
      </c>
      <c r="AX470" s="14" t="s">
        <v>80</v>
      </c>
      <c r="AY470" s="170" t="s">
        <v>128</v>
      </c>
    </row>
    <row r="471" spans="2:65" s="1" customFormat="1" ht="16.5" customHeight="1">
      <c r="B471" s="32"/>
      <c r="C471" s="127" t="s">
        <v>696</v>
      </c>
      <c r="D471" s="127" t="s">
        <v>131</v>
      </c>
      <c r="E471" s="128" t="s">
        <v>697</v>
      </c>
      <c r="F471" s="129" t="s">
        <v>698</v>
      </c>
      <c r="G471" s="130" t="s">
        <v>134</v>
      </c>
      <c r="H471" s="131">
        <v>7.488</v>
      </c>
      <c r="I471" s="132"/>
      <c r="J471" s="133">
        <f>ROUND(I471*H471,2)</f>
        <v>0</v>
      </c>
      <c r="K471" s="129" t="s">
        <v>135</v>
      </c>
      <c r="L471" s="32"/>
      <c r="M471" s="134" t="s">
        <v>19</v>
      </c>
      <c r="N471" s="135" t="s">
        <v>43</v>
      </c>
      <c r="P471" s="136">
        <f>O471*H471</f>
        <v>0</v>
      </c>
      <c r="Q471" s="136">
        <v>8E-05</v>
      </c>
      <c r="R471" s="136">
        <f>Q471*H471</f>
        <v>0.0005990400000000001</v>
      </c>
      <c r="S471" s="136">
        <v>0</v>
      </c>
      <c r="T471" s="137">
        <f>S471*H471</f>
        <v>0</v>
      </c>
      <c r="AR471" s="138" t="s">
        <v>229</v>
      </c>
      <c r="AT471" s="138" t="s">
        <v>131</v>
      </c>
      <c r="AU471" s="138" t="s">
        <v>82</v>
      </c>
      <c r="AY471" s="17" t="s">
        <v>128</v>
      </c>
      <c r="BE471" s="139">
        <f>IF(N471="základní",J471,0)</f>
        <v>0</v>
      </c>
      <c r="BF471" s="139">
        <f>IF(N471="snížená",J471,0)</f>
        <v>0</v>
      </c>
      <c r="BG471" s="139">
        <f>IF(N471="zákl. přenesená",J471,0)</f>
        <v>0</v>
      </c>
      <c r="BH471" s="139">
        <f>IF(N471="sníž. přenesená",J471,0)</f>
        <v>0</v>
      </c>
      <c r="BI471" s="139">
        <f>IF(N471="nulová",J471,0)</f>
        <v>0</v>
      </c>
      <c r="BJ471" s="17" t="s">
        <v>80</v>
      </c>
      <c r="BK471" s="139">
        <f>ROUND(I471*H471,2)</f>
        <v>0</v>
      </c>
      <c r="BL471" s="17" t="s">
        <v>229</v>
      </c>
      <c r="BM471" s="138" t="s">
        <v>699</v>
      </c>
    </row>
    <row r="472" spans="2:47" s="1" customFormat="1" ht="12">
      <c r="B472" s="32"/>
      <c r="D472" s="140" t="s">
        <v>138</v>
      </c>
      <c r="F472" s="141" t="s">
        <v>700</v>
      </c>
      <c r="I472" s="142"/>
      <c r="L472" s="32"/>
      <c r="M472" s="143"/>
      <c r="T472" s="53"/>
      <c r="AT472" s="17" t="s">
        <v>138</v>
      </c>
      <c r="AU472" s="17" t="s">
        <v>82</v>
      </c>
    </row>
    <row r="473" spans="2:47" s="1" customFormat="1" ht="12">
      <c r="B473" s="32"/>
      <c r="D473" s="144" t="s">
        <v>140</v>
      </c>
      <c r="F473" s="145" t="s">
        <v>701</v>
      </c>
      <c r="I473" s="142"/>
      <c r="L473" s="32"/>
      <c r="M473" s="143"/>
      <c r="T473" s="53"/>
      <c r="AT473" s="17" t="s">
        <v>140</v>
      </c>
      <c r="AU473" s="17" t="s">
        <v>82</v>
      </c>
    </row>
    <row r="474" spans="2:51" s="12" customFormat="1" ht="12">
      <c r="B474" s="146"/>
      <c r="D474" s="140" t="s">
        <v>142</v>
      </c>
      <c r="E474" s="147" t="s">
        <v>19</v>
      </c>
      <c r="F474" s="148" t="s">
        <v>702</v>
      </c>
      <c r="H474" s="147" t="s">
        <v>19</v>
      </c>
      <c r="I474" s="149"/>
      <c r="L474" s="146"/>
      <c r="M474" s="150"/>
      <c r="T474" s="151"/>
      <c r="AT474" s="147" t="s">
        <v>142</v>
      </c>
      <c r="AU474" s="147" t="s">
        <v>82</v>
      </c>
      <c r="AV474" s="12" t="s">
        <v>80</v>
      </c>
      <c r="AW474" s="12" t="s">
        <v>33</v>
      </c>
      <c r="AX474" s="12" t="s">
        <v>72</v>
      </c>
      <c r="AY474" s="147" t="s">
        <v>128</v>
      </c>
    </row>
    <row r="475" spans="2:51" s="13" customFormat="1" ht="12">
      <c r="B475" s="152"/>
      <c r="D475" s="140" t="s">
        <v>142</v>
      </c>
      <c r="E475" s="153" t="s">
        <v>19</v>
      </c>
      <c r="F475" s="154" t="s">
        <v>703</v>
      </c>
      <c r="H475" s="155">
        <v>7.488</v>
      </c>
      <c r="I475" s="156"/>
      <c r="L475" s="152"/>
      <c r="M475" s="157"/>
      <c r="T475" s="158"/>
      <c r="AT475" s="153" t="s">
        <v>142</v>
      </c>
      <c r="AU475" s="153" t="s">
        <v>82</v>
      </c>
      <c r="AV475" s="13" t="s">
        <v>82</v>
      </c>
      <c r="AW475" s="13" t="s">
        <v>33</v>
      </c>
      <c r="AX475" s="13" t="s">
        <v>80</v>
      </c>
      <c r="AY475" s="153" t="s">
        <v>128</v>
      </c>
    </row>
    <row r="476" spans="2:65" s="1" customFormat="1" ht="16.5" customHeight="1">
      <c r="B476" s="32"/>
      <c r="C476" s="127" t="s">
        <v>704</v>
      </c>
      <c r="D476" s="127" t="s">
        <v>131</v>
      </c>
      <c r="E476" s="128" t="s">
        <v>705</v>
      </c>
      <c r="F476" s="129" t="s">
        <v>706</v>
      </c>
      <c r="G476" s="130" t="s">
        <v>134</v>
      </c>
      <c r="H476" s="131">
        <v>7.488</v>
      </c>
      <c r="I476" s="132"/>
      <c r="J476" s="133">
        <f>ROUND(I476*H476,2)</f>
        <v>0</v>
      </c>
      <c r="K476" s="129" t="s">
        <v>135</v>
      </c>
      <c r="L476" s="32"/>
      <c r="M476" s="134" t="s">
        <v>19</v>
      </c>
      <c r="N476" s="135" t="s">
        <v>43</v>
      </c>
      <c r="P476" s="136">
        <f>O476*H476</f>
        <v>0</v>
      </c>
      <c r="Q476" s="136">
        <v>0.00014</v>
      </c>
      <c r="R476" s="136">
        <f>Q476*H476</f>
        <v>0.00104832</v>
      </c>
      <c r="S476" s="136">
        <v>0</v>
      </c>
      <c r="T476" s="137">
        <f>S476*H476</f>
        <v>0</v>
      </c>
      <c r="AR476" s="138" t="s">
        <v>229</v>
      </c>
      <c r="AT476" s="138" t="s">
        <v>131</v>
      </c>
      <c r="AU476" s="138" t="s">
        <v>82</v>
      </c>
      <c r="AY476" s="17" t="s">
        <v>128</v>
      </c>
      <c r="BE476" s="139">
        <f>IF(N476="základní",J476,0)</f>
        <v>0</v>
      </c>
      <c r="BF476" s="139">
        <f>IF(N476="snížená",J476,0)</f>
        <v>0</v>
      </c>
      <c r="BG476" s="139">
        <f>IF(N476="zákl. přenesená",J476,0)</f>
        <v>0</v>
      </c>
      <c r="BH476" s="139">
        <f>IF(N476="sníž. přenesená",J476,0)</f>
        <v>0</v>
      </c>
      <c r="BI476" s="139">
        <f>IF(N476="nulová",J476,0)</f>
        <v>0</v>
      </c>
      <c r="BJ476" s="17" t="s">
        <v>80</v>
      </c>
      <c r="BK476" s="139">
        <f>ROUND(I476*H476,2)</f>
        <v>0</v>
      </c>
      <c r="BL476" s="17" t="s">
        <v>229</v>
      </c>
      <c r="BM476" s="138" t="s">
        <v>707</v>
      </c>
    </row>
    <row r="477" spans="2:47" s="1" customFormat="1" ht="12">
      <c r="B477" s="32"/>
      <c r="D477" s="140" t="s">
        <v>138</v>
      </c>
      <c r="F477" s="141" t="s">
        <v>708</v>
      </c>
      <c r="I477" s="142"/>
      <c r="L477" s="32"/>
      <c r="M477" s="143"/>
      <c r="T477" s="53"/>
      <c r="AT477" s="17" t="s">
        <v>138</v>
      </c>
      <c r="AU477" s="17" t="s">
        <v>82</v>
      </c>
    </row>
    <row r="478" spans="2:47" s="1" customFormat="1" ht="12">
      <c r="B478" s="32"/>
      <c r="D478" s="144" t="s">
        <v>140</v>
      </c>
      <c r="F478" s="145" t="s">
        <v>709</v>
      </c>
      <c r="I478" s="142"/>
      <c r="L478" s="32"/>
      <c r="M478" s="143"/>
      <c r="T478" s="53"/>
      <c r="AT478" s="17" t="s">
        <v>140</v>
      </c>
      <c r="AU478" s="17" t="s">
        <v>82</v>
      </c>
    </row>
    <row r="479" spans="2:51" s="12" customFormat="1" ht="12">
      <c r="B479" s="146"/>
      <c r="D479" s="140" t="s">
        <v>142</v>
      </c>
      <c r="E479" s="147" t="s">
        <v>19</v>
      </c>
      <c r="F479" s="148" t="s">
        <v>660</v>
      </c>
      <c r="H479" s="147" t="s">
        <v>19</v>
      </c>
      <c r="I479" s="149"/>
      <c r="L479" s="146"/>
      <c r="M479" s="150"/>
      <c r="T479" s="151"/>
      <c r="AT479" s="147" t="s">
        <v>142</v>
      </c>
      <c r="AU479" s="147" t="s">
        <v>82</v>
      </c>
      <c r="AV479" s="12" t="s">
        <v>80</v>
      </c>
      <c r="AW479" s="12" t="s">
        <v>33</v>
      </c>
      <c r="AX479" s="12" t="s">
        <v>72</v>
      </c>
      <c r="AY479" s="147" t="s">
        <v>128</v>
      </c>
    </row>
    <row r="480" spans="2:51" s="13" customFormat="1" ht="12">
      <c r="B480" s="152"/>
      <c r="D480" s="140" t="s">
        <v>142</v>
      </c>
      <c r="E480" s="153" t="s">
        <v>19</v>
      </c>
      <c r="F480" s="154" t="s">
        <v>703</v>
      </c>
      <c r="H480" s="155">
        <v>7.488</v>
      </c>
      <c r="I480" s="156"/>
      <c r="L480" s="152"/>
      <c r="M480" s="157"/>
      <c r="T480" s="158"/>
      <c r="AT480" s="153" t="s">
        <v>142</v>
      </c>
      <c r="AU480" s="153" t="s">
        <v>82</v>
      </c>
      <c r="AV480" s="13" t="s">
        <v>82</v>
      </c>
      <c r="AW480" s="13" t="s">
        <v>33</v>
      </c>
      <c r="AX480" s="13" t="s">
        <v>80</v>
      </c>
      <c r="AY480" s="153" t="s">
        <v>128</v>
      </c>
    </row>
    <row r="481" spans="2:65" s="1" customFormat="1" ht="16.5" customHeight="1">
      <c r="B481" s="32"/>
      <c r="C481" s="127" t="s">
        <v>710</v>
      </c>
      <c r="D481" s="127" t="s">
        <v>131</v>
      </c>
      <c r="E481" s="128" t="s">
        <v>711</v>
      </c>
      <c r="F481" s="129" t="s">
        <v>712</v>
      </c>
      <c r="G481" s="130" t="s">
        <v>134</v>
      </c>
      <c r="H481" s="131">
        <v>7.488</v>
      </c>
      <c r="I481" s="132"/>
      <c r="J481" s="133">
        <f>ROUND(I481*H481,2)</f>
        <v>0</v>
      </c>
      <c r="K481" s="129" t="s">
        <v>135</v>
      </c>
      <c r="L481" s="32"/>
      <c r="M481" s="134" t="s">
        <v>19</v>
      </c>
      <c r="N481" s="135" t="s">
        <v>43</v>
      </c>
      <c r="P481" s="136">
        <f>O481*H481</f>
        <v>0</v>
      </c>
      <c r="Q481" s="136">
        <v>0.00014</v>
      </c>
      <c r="R481" s="136">
        <f>Q481*H481</f>
        <v>0.00104832</v>
      </c>
      <c r="S481" s="136">
        <v>0</v>
      </c>
      <c r="T481" s="137">
        <f>S481*H481</f>
        <v>0</v>
      </c>
      <c r="AR481" s="138" t="s">
        <v>229</v>
      </c>
      <c r="AT481" s="138" t="s">
        <v>131</v>
      </c>
      <c r="AU481" s="138" t="s">
        <v>82</v>
      </c>
      <c r="AY481" s="17" t="s">
        <v>128</v>
      </c>
      <c r="BE481" s="139">
        <f>IF(N481="základní",J481,0)</f>
        <v>0</v>
      </c>
      <c r="BF481" s="139">
        <f>IF(N481="snížená",J481,0)</f>
        <v>0</v>
      </c>
      <c r="BG481" s="139">
        <f>IF(N481="zákl. přenesená",J481,0)</f>
        <v>0</v>
      </c>
      <c r="BH481" s="139">
        <f>IF(N481="sníž. přenesená",J481,0)</f>
        <v>0</v>
      </c>
      <c r="BI481" s="139">
        <f>IF(N481="nulová",J481,0)</f>
        <v>0</v>
      </c>
      <c r="BJ481" s="17" t="s">
        <v>80</v>
      </c>
      <c r="BK481" s="139">
        <f>ROUND(I481*H481,2)</f>
        <v>0</v>
      </c>
      <c r="BL481" s="17" t="s">
        <v>229</v>
      </c>
      <c r="BM481" s="138" t="s">
        <v>713</v>
      </c>
    </row>
    <row r="482" spans="2:47" s="1" customFormat="1" ht="12">
      <c r="B482" s="32"/>
      <c r="D482" s="140" t="s">
        <v>138</v>
      </c>
      <c r="F482" s="141" t="s">
        <v>714</v>
      </c>
      <c r="I482" s="142"/>
      <c r="L482" s="32"/>
      <c r="M482" s="143"/>
      <c r="T482" s="53"/>
      <c r="AT482" s="17" t="s">
        <v>138</v>
      </c>
      <c r="AU482" s="17" t="s">
        <v>82</v>
      </c>
    </row>
    <row r="483" spans="2:47" s="1" customFormat="1" ht="12">
      <c r="B483" s="32"/>
      <c r="D483" s="144" t="s">
        <v>140</v>
      </c>
      <c r="F483" s="145" t="s">
        <v>715</v>
      </c>
      <c r="I483" s="142"/>
      <c r="L483" s="32"/>
      <c r="M483" s="143"/>
      <c r="T483" s="53"/>
      <c r="AT483" s="17" t="s">
        <v>140</v>
      </c>
      <c r="AU483" s="17" t="s">
        <v>82</v>
      </c>
    </row>
    <row r="484" spans="2:51" s="12" customFormat="1" ht="12">
      <c r="B484" s="146"/>
      <c r="D484" s="140" t="s">
        <v>142</v>
      </c>
      <c r="E484" s="147" t="s">
        <v>19</v>
      </c>
      <c r="F484" s="148" t="s">
        <v>660</v>
      </c>
      <c r="H484" s="147" t="s">
        <v>19</v>
      </c>
      <c r="I484" s="149"/>
      <c r="L484" s="146"/>
      <c r="M484" s="150"/>
      <c r="T484" s="151"/>
      <c r="AT484" s="147" t="s">
        <v>142</v>
      </c>
      <c r="AU484" s="147" t="s">
        <v>82</v>
      </c>
      <c r="AV484" s="12" t="s">
        <v>80</v>
      </c>
      <c r="AW484" s="12" t="s">
        <v>33</v>
      </c>
      <c r="AX484" s="12" t="s">
        <v>72</v>
      </c>
      <c r="AY484" s="147" t="s">
        <v>128</v>
      </c>
    </row>
    <row r="485" spans="2:51" s="13" customFormat="1" ht="12">
      <c r="B485" s="152"/>
      <c r="D485" s="140" t="s">
        <v>142</v>
      </c>
      <c r="E485" s="153" t="s">
        <v>19</v>
      </c>
      <c r="F485" s="154" t="s">
        <v>703</v>
      </c>
      <c r="H485" s="155">
        <v>7.488</v>
      </c>
      <c r="I485" s="156"/>
      <c r="L485" s="152"/>
      <c r="M485" s="157"/>
      <c r="T485" s="158"/>
      <c r="AT485" s="153" t="s">
        <v>142</v>
      </c>
      <c r="AU485" s="153" t="s">
        <v>82</v>
      </c>
      <c r="AV485" s="13" t="s">
        <v>82</v>
      </c>
      <c r="AW485" s="13" t="s">
        <v>33</v>
      </c>
      <c r="AX485" s="13" t="s">
        <v>80</v>
      </c>
      <c r="AY485" s="153" t="s">
        <v>128</v>
      </c>
    </row>
    <row r="486" spans="2:65" s="1" customFormat="1" ht="16.5" customHeight="1">
      <c r="B486" s="32"/>
      <c r="C486" s="127" t="s">
        <v>716</v>
      </c>
      <c r="D486" s="127" t="s">
        <v>131</v>
      </c>
      <c r="E486" s="128" t="s">
        <v>717</v>
      </c>
      <c r="F486" s="129" t="s">
        <v>718</v>
      </c>
      <c r="G486" s="130" t="s">
        <v>134</v>
      </c>
      <c r="H486" s="131">
        <v>7.488</v>
      </c>
      <c r="I486" s="132"/>
      <c r="J486" s="133">
        <f>ROUND(I486*H486,2)</f>
        <v>0</v>
      </c>
      <c r="K486" s="129" t="s">
        <v>135</v>
      </c>
      <c r="L486" s="32"/>
      <c r="M486" s="134" t="s">
        <v>19</v>
      </c>
      <c r="N486" s="135" t="s">
        <v>43</v>
      </c>
      <c r="P486" s="136">
        <f>O486*H486</f>
        <v>0</v>
      </c>
      <c r="Q486" s="136">
        <v>0.00014</v>
      </c>
      <c r="R486" s="136">
        <f>Q486*H486</f>
        <v>0.00104832</v>
      </c>
      <c r="S486" s="136">
        <v>0</v>
      </c>
      <c r="T486" s="137">
        <f>S486*H486</f>
        <v>0</v>
      </c>
      <c r="AR486" s="138" t="s">
        <v>229</v>
      </c>
      <c r="AT486" s="138" t="s">
        <v>131</v>
      </c>
      <c r="AU486" s="138" t="s">
        <v>82</v>
      </c>
      <c r="AY486" s="17" t="s">
        <v>128</v>
      </c>
      <c r="BE486" s="139">
        <f>IF(N486="základní",J486,0)</f>
        <v>0</v>
      </c>
      <c r="BF486" s="139">
        <f>IF(N486="snížená",J486,0)</f>
        <v>0</v>
      </c>
      <c r="BG486" s="139">
        <f>IF(N486="zákl. přenesená",J486,0)</f>
        <v>0</v>
      </c>
      <c r="BH486" s="139">
        <f>IF(N486="sníž. přenesená",J486,0)</f>
        <v>0</v>
      </c>
      <c r="BI486" s="139">
        <f>IF(N486="nulová",J486,0)</f>
        <v>0</v>
      </c>
      <c r="BJ486" s="17" t="s">
        <v>80</v>
      </c>
      <c r="BK486" s="139">
        <f>ROUND(I486*H486,2)</f>
        <v>0</v>
      </c>
      <c r="BL486" s="17" t="s">
        <v>229</v>
      </c>
      <c r="BM486" s="138" t="s">
        <v>719</v>
      </c>
    </row>
    <row r="487" spans="2:47" s="1" customFormat="1" ht="12">
      <c r="B487" s="32"/>
      <c r="D487" s="140" t="s">
        <v>138</v>
      </c>
      <c r="F487" s="141" t="s">
        <v>720</v>
      </c>
      <c r="I487" s="142"/>
      <c r="L487" s="32"/>
      <c r="M487" s="143"/>
      <c r="T487" s="53"/>
      <c r="AT487" s="17" t="s">
        <v>138</v>
      </c>
      <c r="AU487" s="17" t="s">
        <v>82</v>
      </c>
    </row>
    <row r="488" spans="2:47" s="1" customFormat="1" ht="12">
      <c r="B488" s="32"/>
      <c r="D488" s="144" t="s">
        <v>140</v>
      </c>
      <c r="F488" s="145" t="s">
        <v>721</v>
      </c>
      <c r="I488" s="142"/>
      <c r="L488" s="32"/>
      <c r="M488" s="143"/>
      <c r="T488" s="53"/>
      <c r="AT488" s="17" t="s">
        <v>140</v>
      </c>
      <c r="AU488" s="17" t="s">
        <v>82</v>
      </c>
    </row>
    <row r="489" spans="2:51" s="12" customFormat="1" ht="12">
      <c r="B489" s="146"/>
      <c r="D489" s="140" t="s">
        <v>142</v>
      </c>
      <c r="E489" s="147" t="s">
        <v>19</v>
      </c>
      <c r="F489" s="148" t="s">
        <v>660</v>
      </c>
      <c r="H489" s="147" t="s">
        <v>19</v>
      </c>
      <c r="I489" s="149"/>
      <c r="L489" s="146"/>
      <c r="M489" s="150"/>
      <c r="T489" s="151"/>
      <c r="AT489" s="147" t="s">
        <v>142</v>
      </c>
      <c r="AU489" s="147" t="s">
        <v>82</v>
      </c>
      <c r="AV489" s="12" t="s">
        <v>80</v>
      </c>
      <c r="AW489" s="12" t="s">
        <v>33</v>
      </c>
      <c r="AX489" s="12" t="s">
        <v>72</v>
      </c>
      <c r="AY489" s="147" t="s">
        <v>128</v>
      </c>
    </row>
    <row r="490" spans="2:51" s="13" customFormat="1" ht="12">
      <c r="B490" s="152"/>
      <c r="D490" s="140" t="s">
        <v>142</v>
      </c>
      <c r="E490" s="153" t="s">
        <v>19</v>
      </c>
      <c r="F490" s="154" t="s">
        <v>703</v>
      </c>
      <c r="H490" s="155">
        <v>7.488</v>
      </c>
      <c r="I490" s="156"/>
      <c r="L490" s="152"/>
      <c r="M490" s="157"/>
      <c r="T490" s="158"/>
      <c r="AT490" s="153" t="s">
        <v>142</v>
      </c>
      <c r="AU490" s="153" t="s">
        <v>82</v>
      </c>
      <c r="AV490" s="13" t="s">
        <v>82</v>
      </c>
      <c r="AW490" s="13" t="s">
        <v>33</v>
      </c>
      <c r="AX490" s="13" t="s">
        <v>80</v>
      </c>
      <c r="AY490" s="153" t="s">
        <v>128</v>
      </c>
    </row>
    <row r="491" spans="2:63" s="11" customFormat="1" ht="25.9" customHeight="1">
      <c r="B491" s="115"/>
      <c r="D491" s="116" t="s">
        <v>71</v>
      </c>
      <c r="E491" s="117" t="s">
        <v>722</v>
      </c>
      <c r="F491" s="117" t="s">
        <v>723</v>
      </c>
      <c r="I491" s="118"/>
      <c r="J491" s="119">
        <f>BK491</f>
        <v>0</v>
      </c>
      <c r="L491" s="115"/>
      <c r="M491" s="120"/>
      <c r="P491" s="121">
        <f>SUM(P492:P506)</f>
        <v>0</v>
      </c>
      <c r="R491" s="121">
        <f>SUM(R492:R506)</f>
        <v>0</v>
      </c>
      <c r="T491" s="122">
        <f>SUM(T492:T506)</f>
        <v>0</v>
      </c>
      <c r="AR491" s="116" t="s">
        <v>136</v>
      </c>
      <c r="AT491" s="123" t="s">
        <v>71</v>
      </c>
      <c r="AU491" s="123" t="s">
        <v>72</v>
      </c>
      <c r="AY491" s="116" t="s">
        <v>128</v>
      </c>
      <c r="BK491" s="124">
        <f>SUM(BK492:BK506)</f>
        <v>0</v>
      </c>
    </row>
    <row r="492" spans="2:65" s="1" customFormat="1" ht="16.5" customHeight="1">
      <c r="B492" s="32"/>
      <c r="C492" s="127" t="s">
        <v>724</v>
      </c>
      <c r="D492" s="127" t="s">
        <v>131</v>
      </c>
      <c r="E492" s="128" t="s">
        <v>725</v>
      </c>
      <c r="F492" s="129" t="s">
        <v>726</v>
      </c>
      <c r="G492" s="130" t="s">
        <v>727</v>
      </c>
      <c r="H492" s="131">
        <v>50</v>
      </c>
      <c r="I492" s="132"/>
      <c r="J492" s="133">
        <f>ROUND(I492*H492,2)</f>
        <v>0</v>
      </c>
      <c r="K492" s="129" t="s">
        <v>135</v>
      </c>
      <c r="L492" s="32"/>
      <c r="M492" s="134" t="s">
        <v>19</v>
      </c>
      <c r="N492" s="135" t="s">
        <v>43</v>
      </c>
      <c r="P492" s="136">
        <f>O492*H492</f>
        <v>0</v>
      </c>
      <c r="Q492" s="136">
        <v>0</v>
      </c>
      <c r="R492" s="136">
        <f>Q492*H492</f>
        <v>0</v>
      </c>
      <c r="S492" s="136">
        <v>0</v>
      </c>
      <c r="T492" s="137">
        <f>S492*H492</f>
        <v>0</v>
      </c>
      <c r="AR492" s="138" t="s">
        <v>728</v>
      </c>
      <c r="AT492" s="138" t="s">
        <v>131</v>
      </c>
      <c r="AU492" s="138" t="s">
        <v>80</v>
      </c>
      <c r="AY492" s="17" t="s">
        <v>128</v>
      </c>
      <c r="BE492" s="139">
        <f>IF(N492="základní",J492,0)</f>
        <v>0</v>
      </c>
      <c r="BF492" s="139">
        <f>IF(N492="snížená",J492,0)</f>
        <v>0</v>
      </c>
      <c r="BG492" s="139">
        <f>IF(N492="zákl. přenesená",J492,0)</f>
        <v>0</v>
      </c>
      <c r="BH492" s="139">
        <f>IF(N492="sníž. přenesená",J492,0)</f>
        <v>0</v>
      </c>
      <c r="BI492" s="139">
        <f>IF(N492="nulová",J492,0)</f>
        <v>0</v>
      </c>
      <c r="BJ492" s="17" t="s">
        <v>80</v>
      </c>
      <c r="BK492" s="139">
        <f>ROUND(I492*H492,2)</f>
        <v>0</v>
      </c>
      <c r="BL492" s="17" t="s">
        <v>728</v>
      </c>
      <c r="BM492" s="138" t="s">
        <v>729</v>
      </c>
    </row>
    <row r="493" spans="2:47" s="1" customFormat="1" ht="12">
      <c r="B493" s="32"/>
      <c r="D493" s="140" t="s">
        <v>138</v>
      </c>
      <c r="F493" s="141" t="s">
        <v>730</v>
      </c>
      <c r="I493" s="142"/>
      <c r="L493" s="32"/>
      <c r="M493" s="143"/>
      <c r="T493" s="53"/>
      <c r="AT493" s="17" t="s">
        <v>138</v>
      </c>
      <c r="AU493" s="17" t="s">
        <v>80</v>
      </c>
    </row>
    <row r="494" spans="2:47" s="1" customFormat="1" ht="12">
      <c r="B494" s="32"/>
      <c r="D494" s="144" t="s">
        <v>140</v>
      </c>
      <c r="F494" s="145" t="s">
        <v>731</v>
      </c>
      <c r="I494" s="142"/>
      <c r="L494" s="32"/>
      <c r="M494" s="143"/>
      <c r="T494" s="53"/>
      <c r="AT494" s="17" t="s">
        <v>140</v>
      </c>
      <c r="AU494" s="17" t="s">
        <v>80</v>
      </c>
    </row>
    <row r="495" spans="2:65" s="1" customFormat="1" ht="16.5" customHeight="1">
      <c r="B495" s="32"/>
      <c r="C495" s="127" t="s">
        <v>732</v>
      </c>
      <c r="D495" s="127" t="s">
        <v>131</v>
      </c>
      <c r="E495" s="128" t="s">
        <v>733</v>
      </c>
      <c r="F495" s="129" t="s">
        <v>734</v>
      </c>
      <c r="G495" s="130" t="s">
        <v>727</v>
      </c>
      <c r="H495" s="131">
        <v>50</v>
      </c>
      <c r="I495" s="132"/>
      <c r="J495" s="133">
        <f>ROUND(I495*H495,2)</f>
        <v>0</v>
      </c>
      <c r="K495" s="129" t="s">
        <v>135</v>
      </c>
      <c r="L495" s="32"/>
      <c r="M495" s="134" t="s">
        <v>19</v>
      </c>
      <c r="N495" s="135" t="s">
        <v>43</v>
      </c>
      <c r="P495" s="136">
        <f>O495*H495</f>
        <v>0</v>
      </c>
      <c r="Q495" s="136">
        <v>0</v>
      </c>
      <c r="R495" s="136">
        <f>Q495*H495</f>
        <v>0</v>
      </c>
      <c r="S495" s="136">
        <v>0</v>
      </c>
      <c r="T495" s="137">
        <f>S495*H495</f>
        <v>0</v>
      </c>
      <c r="AR495" s="138" t="s">
        <v>728</v>
      </c>
      <c r="AT495" s="138" t="s">
        <v>131</v>
      </c>
      <c r="AU495" s="138" t="s">
        <v>80</v>
      </c>
      <c r="AY495" s="17" t="s">
        <v>128</v>
      </c>
      <c r="BE495" s="139">
        <f>IF(N495="základní",J495,0)</f>
        <v>0</v>
      </c>
      <c r="BF495" s="139">
        <f>IF(N495="snížená",J495,0)</f>
        <v>0</v>
      </c>
      <c r="BG495" s="139">
        <f>IF(N495="zákl. přenesená",J495,0)</f>
        <v>0</v>
      </c>
      <c r="BH495" s="139">
        <f>IF(N495="sníž. přenesená",J495,0)</f>
        <v>0</v>
      </c>
      <c r="BI495" s="139">
        <f>IF(N495="nulová",J495,0)</f>
        <v>0</v>
      </c>
      <c r="BJ495" s="17" t="s">
        <v>80</v>
      </c>
      <c r="BK495" s="139">
        <f>ROUND(I495*H495,2)</f>
        <v>0</v>
      </c>
      <c r="BL495" s="17" t="s">
        <v>728</v>
      </c>
      <c r="BM495" s="138" t="s">
        <v>735</v>
      </c>
    </row>
    <row r="496" spans="2:47" s="1" customFormat="1" ht="12">
      <c r="B496" s="32"/>
      <c r="D496" s="140" t="s">
        <v>138</v>
      </c>
      <c r="F496" s="141" t="s">
        <v>736</v>
      </c>
      <c r="I496" s="142"/>
      <c r="L496" s="32"/>
      <c r="M496" s="143"/>
      <c r="T496" s="53"/>
      <c r="AT496" s="17" t="s">
        <v>138</v>
      </c>
      <c r="AU496" s="17" t="s">
        <v>80</v>
      </c>
    </row>
    <row r="497" spans="2:47" s="1" customFormat="1" ht="12">
      <c r="B497" s="32"/>
      <c r="D497" s="144" t="s">
        <v>140</v>
      </c>
      <c r="F497" s="145" t="s">
        <v>737</v>
      </c>
      <c r="I497" s="142"/>
      <c r="L497" s="32"/>
      <c r="M497" s="143"/>
      <c r="T497" s="53"/>
      <c r="AT497" s="17" t="s">
        <v>140</v>
      </c>
      <c r="AU497" s="17" t="s">
        <v>80</v>
      </c>
    </row>
    <row r="498" spans="2:65" s="1" customFormat="1" ht="16.5" customHeight="1">
      <c r="B498" s="32"/>
      <c r="C498" s="127" t="s">
        <v>738</v>
      </c>
      <c r="D498" s="127" t="s">
        <v>131</v>
      </c>
      <c r="E498" s="128" t="s">
        <v>739</v>
      </c>
      <c r="F498" s="129" t="s">
        <v>740</v>
      </c>
      <c r="G498" s="130" t="s">
        <v>727</v>
      </c>
      <c r="H498" s="131">
        <v>25</v>
      </c>
      <c r="I498" s="132"/>
      <c r="J498" s="133">
        <f>ROUND(I498*H498,2)</f>
        <v>0</v>
      </c>
      <c r="K498" s="129" t="s">
        <v>135</v>
      </c>
      <c r="L498" s="32"/>
      <c r="M498" s="134" t="s">
        <v>19</v>
      </c>
      <c r="N498" s="135" t="s">
        <v>43</v>
      </c>
      <c r="P498" s="136">
        <f>O498*H498</f>
        <v>0</v>
      </c>
      <c r="Q498" s="136">
        <v>0</v>
      </c>
      <c r="R498" s="136">
        <f>Q498*H498</f>
        <v>0</v>
      </c>
      <c r="S498" s="136">
        <v>0</v>
      </c>
      <c r="T498" s="137">
        <f>S498*H498</f>
        <v>0</v>
      </c>
      <c r="AR498" s="138" t="s">
        <v>728</v>
      </c>
      <c r="AT498" s="138" t="s">
        <v>131</v>
      </c>
      <c r="AU498" s="138" t="s">
        <v>80</v>
      </c>
      <c r="AY498" s="17" t="s">
        <v>128</v>
      </c>
      <c r="BE498" s="139">
        <f>IF(N498="základní",J498,0)</f>
        <v>0</v>
      </c>
      <c r="BF498" s="139">
        <f>IF(N498="snížená",J498,0)</f>
        <v>0</v>
      </c>
      <c r="BG498" s="139">
        <f>IF(N498="zákl. přenesená",J498,0)</f>
        <v>0</v>
      </c>
      <c r="BH498" s="139">
        <f>IF(N498="sníž. přenesená",J498,0)</f>
        <v>0</v>
      </c>
      <c r="BI498" s="139">
        <f>IF(N498="nulová",J498,0)</f>
        <v>0</v>
      </c>
      <c r="BJ498" s="17" t="s">
        <v>80</v>
      </c>
      <c r="BK498" s="139">
        <f>ROUND(I498*H498,2)</f>
        <v>0</v>
      </c>
      <c r="BL498" s="17" t="s">
        <v>728</v>
      </c>
      <c r="BM498" s="138" t="s">
        <v>741</v>
      </c>
    </row>
    <row r="499" spans="2:47" s="1" customFormat="1" ht="12">
      <c r="B499" s="32"/>
      <c r="D499" s="140" t="s">
        <v>138</v>
      </c>
      <c r="F499" s="141" t="s">
        <v>742</v>
      </c>
      <c r="I499" s="142"/>
      <c r="L499" s="32"/>
      <c r="M499" s="143"/>
      <c r="T499" s="53"/>
      <c r="AT499" s="17" t="s">
        <v>138</v>
      </c>
      <c r="AU499" s="17" t="s">
        <v>80</v>
      </c>
    </row>
    <row r="500" spans="2:47" s="1" customFormat="1" ht="12">
      <c r="B500" s="32"/>
      <c r="D500" s="144" t="s">
        <v>140</v>
      </c>
      <c r="F500" s="145" t="s">
        <v>743</v>
      </c>
      <c r="I500" s="142"/>
      <c r="L500" s="32"/>
      <c r="M500" s="143"/>
      <c r="T500" s="53"/>
      <c r="AT500" s="17" t="s">
        <v>140</v>
      </c>
      <c r="AU500" s="17" t="s">
        <v>80</v>
      </c>
    </row>
    <row r="501" spans="2:65" s="1" customFormat="1" ht="16.5" customHeight="1">
      <c r="B501" s="32"/>
      <c r="C501" s="127" t="s">
        <v>744</v>
      </c>
      <c r="D501" s="127" t="s">
        <v>131</v>
      </c>
      <c r="E501" s="128" t="s">
        <v>745</v>
      </c>
      <c r="F501" s="129" t="s">
        <v>746</v>
      </c>
      <c r="G501" s="130" t="s">
        <v>727</v>
      </c>
      <c r="H501" s="131">
        <v>50</v>
      </c>
      <c r="I501" s="132"/>
      <c r="J501" s="133">
        <f>ROUND(I501*H501,2)</f>
        <v>0</v>
      </c>
      <c r="K501" s="129" t="s">
        <v>135</v>
      </c>
      <c r="L501" s="32"/>
      <c r="M501" s="134" t="s">
        <v>19</v>
      </c>
      <c r="N501" s="135" t="s">
        <v>43</v>
      </c>
      <c r="P501" s="136">
        <f>O501*H501</f>
        <v>0</v>
      </c>
      <c r="Q501" s="136">
        <v>0</v>
      </c>
      <c r="R501" s="136">
        <f>Q501*H501</f>
        <v>0</v>
      </c>
      <c r="S501" s="136">
        <v>0</v>
      </c>
      <c r="T501" s="137">
        <f>S501*H501</f>
        <v>0</v>
      </c>
      <c r="AR501" s="138" t="s">
        <v>728</v>
      </c>
      <c r="AT501" s="138" t="s">
        <v>131</v>
      </c>
      <c r="AU501" s="138" t="s">
        <v>80</v>
      </c>
      <c r="AY501" s="17" t="s">
        <v>128</v>
      </c>
      <c r="BE501" s="139">
        <f>IF(N501="základní",J501,0)</f>
        <v>0</v>
      </c>
      <c r="BF501" s="139">
        <f>IF(N501="snížená",J501,0)</f>
        <v>0</v>
      </c>
      <c r="BG501" s="139">
        <f>IF(N501="zákl. přenesená",J501,0)</f>
        <v>0</v>
      </c>
      <c r="BH501" s="139">
        <f>IF(N501="sníž. přenesená",J501,0)</f>
        <v>0</v>
      </c>
      <c r="BI501" s="139">
        <f>IF(N501="nulová",J501,0)</f>
        <v>0</v>
      </c>
      <c r="BJ501" s="17" t="s">
        <v>80</v>
      </c>
      <c r="BK501" s="139">
        <f>ROUND(I501*H501,2)</f>
        <v>0</v>
      </c>
      <c r="BL501" s="17" t="s">
        <v>728</v>
      </c>
      <c r="BM501" s="138" t="s">
        <v>747</v>
      </c>
    </row>
    <row r="502" spans="2:47" s="1" customFormat="1" ht="12">
      <c r="B502" s="32"/>
      <c r="D502" s="140" t="s">
        <v>138</v>
      </c>
      <c r="F502" s="141" t="s">
        <v>748</v>
      </c>
      <c r="I502" s="142"/>
      <c r="L502" s="32"/>
      <c r="M502" s="143"/>
      <c r="T502" s="53"/>
      <c r="AT502" s="17" t="s">
        <v>138</v>
      </c>
      <c r="AU502" s="17" t="s">
        <v>80</v>
      </c>
    </row>
    <row r="503" spans="2:47" s="1" customFormat="1" ht="12">
      <c r="B503" s="32"/>
      <c r="D503" s="144" t="s">
        <v>140</v>
      </c>
      <c r="F503" s="145" t="s">
        <v>749</v>
      </c>
      <c r="I503" s="142"/>
      <c r="L503" s="32"/>
      <c r="M503" s="143"/>
      <c r="T503" s="53"/>
      <c r="AT503" s="17" t="s">
        <v>140</v>
      </c>
      <c r="AU503" s="17" t="s">
        <v>80</v>
      </c>
    </row>
    <row r="504" spans="2:65" s="1" customFormat="1" ht="16.5" customHeight="1">
      <c r="B504" s="32"/>
      <c r="C504" s="127" t="s">
        <v>750</v>
      </c>
      <c r="D504" s="127" t="s">
        <v>131</v>
      </c>
      <c r="E504" s="128" t="s">
        <v>751</v>
      </c>
      <c r="F504" s="129" t="s">
        <v>752</v>
      </c>
      <c r="G504" s="130" t="s">
        <v>727</v>
      </c>
      <c r="H504" s="131">
        <v>25</v>
      </c>
      <c r="I504" s="132"/>
      <c r="J504" s="133">
        <f>ROUND(I504*H504,2)</f>
        <v>0</v>
      </c>
      <c r="K504" s="129" t="s">
        <v>135</v>
      </c>
      <c r="L504" s="32"/>
      <c r="M504" s="134" t="s">
        <v>19</v>
      </c>
      <c r="N504" s="135" t="s">
        <v>43</v>
      </c>
      <c r="P504" s="136">
        <f>O504*H504</f>
        <v>0</v>
      </c>
      <c r="Q504" s="136">
        <v>0</v>
      </c>
      <c r="R504" s="136">
        <f>Q504*H504</f>
        <v>0</v>
      </c>
      <c r="S504" s="136">
        <v>0</v>
      </c>
      <c r="T504" s="137">
        <f>S504*H504</f>
        <v>0</v>
      </c>
      <c r="AR504" s="138" t="s">
        <v>728</v>
      </c>
      <c r="AT504" s="138" t="s">
        <v>131</v>
      </c>
      <c r="AU504" s="138" t="s">
        <v>80</v>
      </c>
      <c r="AY504" s="17" t="s">
        <v>128</v>
      </c>
      <c r="BE504" s="139">
        <f>IF(N504="základní",J504,0)</f>
        <v>0</v>
      </c>
      <c r="BF504" s="139">
        <f>IF(N504="snížená",J504,0)</f>
        <v>0</v>
      </c>
      <c r="BG504" s="139">
        <f>IF(N504="zákl. přenesená",J504,0)</f>
        <v>0</v>
      </c>
      <c r="BH504" s="139">
        <f>IF(N504="sníž. přenesená",J504,0)</f>
        <v>0</v>
      </c>
      <c r="BI504" s="139">
        <f>IF(N504="nulová",J504,0)</f>
        <v>0</v>
      </c>
      <c r="BJ504" s="17" t="s">
        <v>80</v>
      </c>
      <c r="BK504" s="139">
        <f>ROUND(I504*H504,2)</f>
        <v>0</v>
      </c>
      <c r="BL504" s="17" t="s">
        <v>728</v>
      </c>
      <c r="BM504" s="138" t="s">
        <v>753</v>
      </c>
    </row>
    <row r="505" spans="2:47" s="1" customFormat="1" ht="12">
      <c r="B505" s="32"/>
      <c r="D505" s="140" t="s">
        <v>138</v>
      </c>
      <c r="F505" s="141" t="s">
        <v>754</v>
      </c>
      <c r="I505" s="142"/>
      <c r="L505" s="32"/>
      <c r="M505" s="143"/>
      <c r="T505" s="53"/>
      <c r="AT505" s="17" t="s">
        <v>138</v>
      </c>
      <c r="AU505" s="17" t="s">
        <v>80</v>
      </c>
    </row>
    <row r="506" spans="2:47" s="1" customFormat="1" ht="12">
      <c r="B506" s="32"/>
      <c r="D506" s="144" t="s">
        <v>140</v>
      </c>
      <c r="F506" s="145" t="s">
        <v>755</v>
      </c>
      <c r="I506" s="142"/>
      <c r="L506" s="32"/>
      <c r="M506" s="177"/>
      <c r="N506" s="178"/>
      <c r="O506" s="178"/>
      <c r="P506" s="178"/>
      <c r="Q506" s="178"/>
      <c r="R506" s="178"/>
      <c r="S506" s="178"/>
      <c r="T506" s="179"/>
      <c r="AT506" s="17" t="s">
        <v>140</v>
      </c>
      <c r="AU506" s="17" t="s">
        <v>80</v>
      </c>
    </row>
    <row r="507" spans="2:12" s="1" customFormat="1" ht="6.95" customHeight="1">
      <c r="B507" s="41"/>
      <c r="C507" s="42"/>
      <c r="D507" s="42"/>
      <c r="E507" s="42"/>
      <c r="F507" s="42"/>
      <c r="G507" s="42"/>
      <c r="H507" s="42"/>
      <c r="I507" s="42"/>
      <c r="J507" s="42"/>
      <c r="K507" s="42"/>
      <c r="L507" s="32"/>
    </row>
  </sheetData>
  <sheetProtection algorithmName="SHA-512" hashValue="mLepJudRSaRMIwIS4XHbn9oqepJgGO9sy+lX4G2hCK1KveyFDiX8uyo8M1KuvauKQEh4SPbD2FzrLxcyJ7pbxw==" saltValue="Np28jGEghQd6M20vEhHS/4FCqKPB+/pp4cjIG5B2DEkhRYBju/mRTeWE9auarnb3diojplNOrWcxbJqKP+A4YA==" spinCount="100000" sheet="1" objects="1" scenarios="1" formatColumns="0" formatRows="0" autoFilter="0"/>
  <autoFilter ref="C92:K506"/>
  <mergeCells count="9">
    <mergeCell ref="E50:H50"/>
    <mergeCell ref="E83:H83"/>
    <mergeCell ref="E85:H85"/>
    <mergeCell ref="L2:V2"/>
    <mergeCell ref="E7:H7"/>
    <mergeCell ref="E9:H9"/>
    <mergeCell ref="E18:H18"/>
    <mergeCell ref="E27:H27"/>
    <mergeCell ref="E48:H48"/>
  </mergeCells>
  <hyperlinks>
    <hyperlink ref="F98" r:id="rId1" display="https://podminky.urs.cz/item/CS_URS_2023_01/113107123"/>
    <hyperlink ref="F103" r:id="rId2" display="https://podminky.urs.cz/item/CS_URS_2023_01/113154124"/>
    <hyperlink ref="F108" r:id="rId3" display="https://podminky.urs.cz/item/CS_URS_2023_01/122351101"/>
    <hyperlink ref="F113" r:id="rId4" display="https://podminky.urs.cz/item/CS_URS_2023_01/122452203"/>
    <hyperlink ref="F118" r:id="rId5" display="https://podminky.urs.cz/item/CS_URS_2023_01/131351100"/>
    <hyperlink ref="F123" r:id="rId6" display="https://podminky.urs.cz/item/CS_URS_2023_01/132351251"/>
    <hyperlink ref="F128" r:id="rId7" display="https://podminky.urs.cz/item/CS_URS_2023_01/162751137"/>
    <hyperlink ref="F133" r:id="rId8" display="https://podminky.urs.cz/item/CS_URS_2023_01/162751139"/>
    <hyperlink ref="F137" r:id="rId9" display="https://podminky.urs.cz/item/CS_URS_2023_01/167151112"/>
    <hyperlink ref="F140" r:id="rId10" display="https://podminky.urs.cz/item/CS_URS_2023_01/174111101"/>
    <hyperlink ref="F145" r:id="rId11" display="https://podminky.urs.cz/item/CS_URS_2023_01/175111101"/>
    <hyperlink ref="F153" r:id="rId12" display="https://podminky.urs.cz/item/CS_URS_2023_01/181252305"/>
    <hyperlink ref="F161" r:id="rId13" display="https://podminky.urs.cz/item/CS_URS_2023_01/181951114"/>
    <hyperlink ref="F167" r:id="rId14" display="https://podminky.urs.cz/item/CS_URS_2023_01/271572211"/>
    <hyperlink ref="F172" r:id="rId15" display="https://podminky.urs.cz/item/CS_URS_2023_01/273321211"/>
    <hyperlink ref="F177" r:id="rId16" display="https://podminky.urs.cz/item/CS_URS_2023_01/273351121"/>
    <hyperlink ref="F182" r:id="rId17" display="https://podminky.urs.cz/item/CS_URS_2023_01/273351122"/>
    <hyperlink ref="F187" r:id="rId18" display="https://podminky.urs.cz/item/CS_URS_2023_01/273362021"/>
    <hyperlink ref="F193" r:id="rId19" display="https://podminky.urs.cz/item/CS_URS_2023_01/451317777"/>
    <hyperlink ref="F198" r:id="rId20" display="https://podminky.urs.cz/item/CS_URS_2023_01/451541111"/>
    <hyperlink ref="F203" r:id="rId21" display="https://podminky.urs.cz/item/CS_URS_2023_01/451573111"/>
    <hyperlink ref="F209" r:id="rId22" display="https://podminky.urs.cz/item/CS_URS_2023_01/564851011"/>
    <hyperlink ref="F214" r:id="rId23" display="https://podminky.urs.cz/item/CS_URS_2023_01/564861111"/>
    <hyperlink ref="F219" r:id="rId24" display="https://podminky.urs.cz/item/CS_URS_2023_01/565155101"/>
    <hyperlink ref="F224" r:id="rId25" display="https://podminky.urs.cz/item/CS_URS_2023_01/567123813"/>
    <hyperlink ref="F229" r:id="rId26" display="https://podminky.urs.cz/item/CS_URS_2023_01/569851111"/>
    <hyperlink ref="F234" r:id="rId27" display="https://podminky.urs.cz/item/CS_URS_2023_01/573191111"/>
    <hyperlink ref="F239" r:id="rId28" display="https://podminky.urs.cz/item/CS_URS_2023_01/573231106"/>
    <hyperlink ref="F244" r:id="rId29" display="https://podminky.urs.cz/item/CS_URS_2023_01/577134131"/>
    <hyperlink ref="F249" r:id="rId30" display="https://podminky.urs.cz/item/CS_URS_2023_01/597161111"/>
    <hyperlink ref="F256" r:id="rId31" display="https://podminky.urs.cz/item/CS_URS_2023_01/597661111"/>
    <hyperlink ref="F262" r:id="rId32" display="https://podminky.urs.cz/item/CS_URS_2023_01/894201161"/>
    <hyperlink ref="F267" r:id="rId33" display="https://podminky.urs.cz/item/CS_URS_2023_01/894201261"/>
    <hyperlink ref="F272" r:id="rId34" display="https://podminky.urs.cz/item/CS_URS_2023_01/894502101"/>
    <hyperlink ref="F277" r:id="rId35" display="https://podminky.urs.cz/item/CS_URS_2023_01/894502201"/>
    <hyperlink ref="F283" r:id="rId36" display="https://podminky.urs.cz/item/CS_URS_2023_01/894608112"/>
    <hyperlink ref="F291" r:id="rId37" display="https://podminky.urs.cz/item/CS_URS_2023_01/894608211"/>
    <hyperlink ref="F298" r:id="rId38" display="https://podminky.urs.cz/item/CS_URS_2023_01/899501221"/>
    <hyperlink ref="F304" r:id="rId39" display="https://podminky.urs.cz/item/CS_URS_2023_01/914111111"/>
    <hyperlink ref="F314" r:id="rId40" display="https://podminky.urs.cz/item/CS_URS_2023_01/914511111"/>
    <hyperlink ref="F321" r:id="rId41" display="https://podminky.urs.cz/item/CS_URS_2023_01/916131213"/>
    <hyperlink ref="F329" r:id="rId42" display="https://podminky.urs.cz/item/CS_URS_2023_01/919551014"/>
    <hyperlink ref="F337" r:id="rId43" display="https://podminky.urs.cz/item/CS_URS_2023_01/919732221"/>
    <hyperlink ref="F345" r:id="rId44" display="https://podminky.urs.cz/item/CS_URS_2023_01/919735112"/>
    <hyperlink ref="F350" r:id="rId45" display="https://podminky.urs.cz/item/CS_URS_2023_01/935112211"/>
    <hyperlink ref="F357" r:id="rId46" display="https://podminky.urs.cz/item/CS_URS_2023_01/938909612"/>
    <hyperlink ref="F362" r:id="rId47" display="https://podminky.urs.cz/item/CS_URS_2023_01/953961215"/>
    <hyperlink ref="F367" r:id="rId48" display="https://podminky.urs.cz/item/CS_URS_2023_01/953965131"/>
    <hyperlink ref="F372" r:id="rId49" display="https://podminky.urs.cz/item/CS_URS_2023_01/966008113"/>
    <hyperlink ref="F377" r:id="rId50" display="https://podminky.urs.cz/item/CS_URS_2023_01/966008212"/>
    <hyperlink ref="F382" r:id="rId51" display="https://podminky.urs.cz/item/CS_URS_2023_01/966008311"/>
    <hyperlink ref="F388" r:id="rId52" display="https://podminky.urs.cz/item/CS_URS_2023_01/997221551"/>
    <hyperlink ref="F391" r:id="rId53" display="https://podminky.urs.cz/item/CS_URS_2023_01/997221559"/>
    <hyperlink ref="F395" r:id="rId54" display="https://podminky.urs.cz/item/CS_URS_2023_01/997221611"/>
    <hyperlink ref="F398" r:id="rId55" display="https://podminky.urs.cz/item/CS_URS_2023_01/997221625"/>
    <hyperlink ref="F402" r:id="rId56" display="https://podminky.urs.cz/item/CS_URS_2023_01/997221655"/>
    <hyperlink ref="F412" r:id="rId57" display="https://podminky.urs.cz/item/CS_URS_2023_01/997221875"/>
    <hyperlink ref="F418" r:id="rId58" display="https://podminky.urs.cz/item/CS_URS_2023_01/998225111"/>
    <hyperlink ref="F423" r:id="rId59" display="https://podminky.urs.cz/item/CS_URS_2023_01/711112001"/>
    <hyperlink ref="F431" r:id="rId60" display="https://podminky.urs.cz/item/CS_URS_2023_01/711112002"/>
    <hyperlink ref="F439" r:id="rId61" display="https://podminky.urs.cz/item/CS_URS_2023_01/998711201"/>
    <hyperlink ref="F443" r:id="rId62" display="https://podminky.urs.cz/item/CS_URS_2023_01/767163121"/>
    <hyperlink ref="F462" r:id="rId63" display="https://podminky.urs.cz/item/CS_URS_2023_01/998767201"/>
    <hyperlink ref="F466" r:id="rId64" display="https://podminky.urs.cz/item/CS_URS_2023_01/783301303"/>
    <hyperlink ref="F473" r:id="rId65" display="https://podminky.urs.cz/item/CS_URS_2023_01/783301311"/>
    <hyperlink ref="F478" r:id="rId66" display="https://podminky.urs.cz/item/CS_URS_2023_01/783314203"/>
    <hyperlink ref="F483" r:id="rId67" display="https://podminky.urs.cz/item/CS_URS_2023_01/783315103"/>
    <hyperlink ref="F488" r:id="rId68" display="https://podminky.urs.cz/item/CS_URS_2023_01/783317105"/>
    <hyperlink ref="F494" r:id="rId69" display="https://podminky.urs.cz/item/CS_URS_2023_01/HZS1212"/>
    <hyperlink ref="F497" r:id="rId70" display="https://podminky.urs.cz/item/CS_URS_2023_01/HZS1322"/>
    <hyperlink ref="F500" r:id="rId71" display="https://podminky.urs.cz/item/CS_URS_2023_01/HZS1412"/>
    <hyperlink ref="F503" r:id="rId72" display="https://podminky.urs.cz/item/CS_URS_2023_01/HZS1422"/>
    <hyperlink ref="F506" r:id="rId73" display="https://podminky.urs.cz/item/CS_URS_2023_01/HZS144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87"/>
  <sheetViews>
    <sheetView showGridLines="0" workbookViewId="0" topLeftCell="A40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92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1" t="str">
        <f>'Rekapitulace stavby'!K6</f>
        <v>OPRAVA VOZOVKY S OPĚRNOU ZDÍ</v>
      </c>
      <c r="F7" s="302"/>
      <c r="G7" s="302"/>
      <c r="H7" s="302"/>
      <c r="L7" s="20"/>
    </row>
    <row r="8" spans="2:12" s="1" customFormat="1" ht="12" customHeight="1">
      <c r="B8" s="32"/>
      <c r="D8" s="27" t="s">
        <v>93</v>
      </c>
      <c r="L8" s="32"/>
    </row>
    <row r="9" spans="2:12" s="1" customFormat="1" ht="16.5" customHeight="1">
      <c r="B9" s="32"/>
      <c r="E9" s="284" t="s">
        <v>756</v>
      </c>
      <c r="F9" s="300"/>
      <c r="G9" s="300"/>
      <c r="H9" s="300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>
        <f>'Rekapitulace stavby'!AN8</f>
        <v>44928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3" t="str">
        <f>'Rekapitulace stavby'!E14</f>
        <v>Vyplň údaj</v>
      </c>
      <c r="F18" s="274"/>
      <c r="G18" s="274"/>
      <c r="H18" s="274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25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25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78" t="s">
        <v>19</v>
      </c>
      <c r="F27" s="278"/>
      <c r="G27" s="278"/>
      <c r="H27" s="278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ROUND(J94,2)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ROUND((SUM(BE94:BE386)),2)</f>
        <v>0</v>
      </c>
      <c r="I33" s="89">
        <v>0.21</v>
      </c>
      <c r="J33" s="88">
        <f>ROUND(((SUM(BE94:BE386))*I33),2)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ROUND((SUM(BF94:BF386)),2)</f>
        <v>0</v>
      </c>
      <c r="I34" s="89">
        <v>0.15</v>
      </c>
      <c r="J34" s="88">
        <f>ROUND(((SUM(BF94:BF386))*I34),2)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ROUND((SUM(BG94:BG386)),2)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ROUND((SUM(BH94:BH386)),2)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ROUND((SUM(BI94:BI386)),2)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95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1" t="str">
        <f>E7</f>
        <v>OPRAVA VOZOVKY S OPĚRNOU ZDÍ</v>
      </c>
      <c r="F48" s="302"/>
      <c r="G48" s="302"/>
      <c r="H48" s="302"/>
      <c r="L48" s="32"/>
    </row>
    <row r="49" spans="2:12" s="1" customFormat="1" ht="12" customHeight="1">
      <c r="B49" s="32"/>
      <c r="C49" s="27" t="s">
        <v>93</v>
      </c>
      <c r="L49" s="32"/>
    </row>
    <row r="50" spans="2:12" s="1" customFormat="1" ht="16.5" customHeight="1">
      <c r="B50" s="32"/>
      <c r="E50" s="284" t="str">
        <f>E9</f>
        <v>2023-02-D.2.1 - LEŠANY-OPĚRNÁ ZEĎ</v>
      </c>
      <c r="F50" s="300"/>
      <c r="G50" s="300"/>
      <c r="H50" s="300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Lešany </v>
      </c>
      <c r="I52" s="27" t="s">
        <v>23</v>
      </c>
      <c r="J52" s="49">
        <f>IF(J12="","",J12)</f>
        <v>44928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24</v>
      </c>
      <c r="F54" s="25" t="str">
        <f>E15</f>
        <v>Středočeský kraj,Zborovská 11,Praha 5</v>
      </c>
      <c r="I54" s="27" t="s">
        <v>31</v>
      </c>
      <c r="J54" s="30" t="str">
        <f>E21</f>
        <v>DiK Janák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ing. Stanislav Janák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96</v>
      </c>
      <c r="D57" s="90"/>
      <c r="E57" s="90"/>
      <c r="F57" s="90"/>
      <c r="G57" s="90"/>
      <c r="H57" s="90"/>
      <c r="I57" s="90"/>
      <c r="J57" s="97" t="s">
        <v>97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J94</f>
        <v>0</v>
      </c>
      <c r="L59" s="32"/>
      <c r="AU59" s="17" t="s">
        <v>98</v>
      </c>
    </row>
    <row r="60" spans="2:12" s="8" customFormat="1" ht="24.95" customHeight="1">
      <c r="B60" s="99"/>
      <c r="D60" s="100" t="s">
        <v>99</v>
      </c>
      <c r="E60" s="101"/>
      <c r="F60" s="101"/>
      <c r="G60" s="101"/>
      <c r="H60" s="101"/>
      <c r="I60" s="101"/>
      <c r="J60" s="102">
        <f>J95</f>
        <v>0</v>
      </c>
      <c r="L60" s="99"/>
    </row>
    <row r="61" spans="2:12" s="9" customFormat="1" ht="19.9" customHeight="1">
      <c r="B61" s="103"/>
      <c r="D61" s="104" t="s">
        <v>100</v>
      </c>
      <c r="E61" s="105"/>
      <c r="F61" s="105"/>
      <c r="G61" s="105"/>
      <c r="H61" s="105"/>
      <c r="I61" s="105"/>
      <c r="J61" s="106">
        <f>J96</f>
        <v>0</v>
      </c>
      <c r="L61" s="103"/>
    </row>
    <row r="62" spans="2:12" s="9" customFormat="1" ht="19.9" customHeight="1">
      <c r="B62" s="103"/>
      <c r="D62" s="104" t="s">
        <v>101</v>
      </c>
      <c r="E62" s="105"/>
      <c r="F62" s="105"/>
      <c r="G62" s="105"/>
      <c r="H62" s="105"/>
      <c r="I62" s="105"/>
      <c r="J62" s="106">
        <f>J136</f>
        <v>0</v>
      </c>
      <c r="L62" s="103"/>
    </row>
    <row r="63" spans="2:12" s="9" customFormat="1" ht="19.9" customHeight="1">
      <c r="B63" s="103"/>
      <c r="D63" s="104" t="s">
        <v>757</v>
      </c>
      <c r="E63" s="105"/>
      <c r="F63" s="105"/>
      <c r="G63" s="105"/>
      <c r="H63" s="105"/>
      <c r="I63" s="105"/>
      <c r="J63" s="106">
        <f>J213</f>
        <v>0</v>
      </c>
      <c r="L63" s="103"/>
    </row>
    <row r="64" spans="2:12" s="9" customFormat="1" ht="19.9" customHeight="1">
      <c r="B64" s="103"/>
      <c r="D64" s="104" t="s">
        <v>102</v>
      </c>
      <c r="E64" s="105"/>
      <c r="F64" s="105"/>
      <c r="G64" s="105"/>
      <c r="H64" s="105"/>
      <c r="I64" s="105"/>
      <c r="J64" s="106">
        <f>J248</f>
        <v>0</v>
      </c>
      <c r="L64" s="103"/>
    </row>
    <row r="65" spans="2:12" s="9" customFormat="1" ht="19.9" customHeight="1">
      <c r="B65" s="103"/>
      <c r="D65" s="104" t="s">
        <v>103</v>
      </c>
      <c r="E65" s="105"/>
      <c r="F65" s="105"/>
      <c r="G65" s="105"/>
      <c r="H65" s="105"/>
      <c r="I65" s="105"/>
      <c r="J65" s="106">
        <f>J254</f>
        <v>0</v>
      </c>
      <c r="L65" s="103"/>
    </row>
    <row r="66" spans="2:12" s="9" customFormat="1" ht="19.9" customHeight="1">
      <c r="B66" s="103"/>
      <c r="D66" s="104" t="s">
        <v>758</v>
      </c>
      <c r="E66" s="105"/>
      <c r="F66" s="105"/>
      <c r="G66" s="105"/>
      <c r="H66" s="105"/>
      <c r="I66" s="105"/>
      <c r="J66" s="106">
        <f>J260</f>
        <v>0</v>
      </c>
      <c r="L66" s="103"/>
    </row>
    <row r="67" spans="2:12" s="9" customFormat="1" ht="19.9" customHeight="1">
      <c r="B67" s="103"/>
      <c r="D67" s="104" t="s">
        <v>104</v>
      </c>
      <c r="E67" s="105"/>
      <c r="F67" s="105"/>
      <c r="G67" s="105"/>
      <c r="H67" s="105"/>
      <c r="I67" s="105"/>
      <c r="J67" s="106">
        <f>J271</f>
        <v>0</v>
      </c>
      <c r="L67" s="103"/>
    </row>
    <row r="68" spans="2:12" s="9" customFormat="1" ht="19.9" customHeight="1">
      <c r="B68" s="103"/>
      <c r="D68" s="104" t="s">
        <v>105</v>
      </c>
      <c r="E68" s="105"/>
      <c r="F68" s="105"/>
      <c r="G68" s="105"/>
      <c r="H68" s="105"/>
      <c r="I68" s="105"/>
      <c r="J68" s="106">
        <f>J277</f>
        <v>0</v>
      </c>
      <c r="L68" s="103"/>
    </row>
    <row r="69" spans="2:12" s="9" customFormat="1" ht="19.9" customHeight="1">
      <c r="B69" s="103"/>
      <c r="D69" s="104" t="s">
        <v>106</v>
      </c>
      <c r="E69" s="105"/>
      <c r="F69" s="105"/>
      <c r="G69" s="105"/>
      <c r="H69" s="105"/>
      <c r="I69" s="105"/>
      <c r="J69" s="106">
        <f>J338</f>
        <v>0</v>
      </c>
      <c r="L69" s="103"/>
    </row>
    <row r="70" spans="2:12" s="9" customFormat="1" ht="19.9" customHeight="1">
      <c r="B70" s="103"/>
      <c r="D70" s="104" t="s">
        <v>107</v>
      </c>
      <c r="E70" s="105"/>
      <c r="F70" s="105"/>
      <c r="G70" s="105"/>
      <c r="H70" s="105"/>
      <c r="I70" s="105"/>
      <c r="J70" s="106">
        <f>J346</f>
        <v>0</v>
      </c>
      <c r="L70" s="103"/>
    </row>
    <row r="71" spans="2:12" s="8" customFormat="1" ht="24.95" customHeight="1">
      <c r="B71" s="99"/>
      <c r="D71" s="100" t="s">
        <v>108</v>
      </c>
      <c r="E71" s="101"/>
      <c r="F71" s="101"/>
      <c r="G71" s="101"/>
      <c r="H71" s="101"/>
      <c r="I71" s="101"/>
      <c r="J71" s="102">
        <f>J350</f>
        <v>0</v>
      </c>
      <c r="L71" s="99"/>
    </row>
    <row r="72" spans="2:12" s="9" customFormat="1" ht="19.9" customHeight="1">
      <c r="B72" s="103"/>
      <c r="D72" s="104" t="s">
        <v>109</v>
      </c>
      <c r="E72" s="105"/>
      <c r="F72" s="105"/>
      <c r="G72" s="105"/>
      <c r="H72" s="105"/>
      <c r="I72" s="105"/>
      <c r="J72" s="106">
        <f>J351</f>
        <v>0</v>
      </c>
      <c r="L72" s="103"/>
    </row>
    <row r="73" spans="2:12" s="9" customFormat="1" ht="19.9" customHeight="1">
      <c r="B73" s="103"/>
      <c r="D73" s="104" t="s">
        <v>111</v>
      </c>
      <c r="E73" s="105"/>
      <c r="F73" s="105"/>
      <c r="G73" s="105"/>
      <c r="H73" s="105"/>
      <c r="I73" s="105"/>
      <c r="J73" s="106">
        <f>J368</f>
        <v>0</v>
      </c>
      <c r="L73" s="103"/>
    </row>
    <row r="74" spans="2:12" s="8" customFormat="1" ht="24.95" customHeight="1">
      <c r="B74" s="99"/>
      <c r="D74" s="100" t="s">
        <v>112</v>
      </c>
      <c r="E74" s="101"/>
      <c r="F74" s="101"/>
      <c r="G74" s="101"/>
      <c r="H74" s="101"/>
      <c r="I74" s="101"/>
      <c r="J74" s="102">
        <f>J374</f>
        <v>0</v>
      </c>
      <c r="L74" s="99"/>
    </row>
    <row r="75" spans="2:12" s="1" customFormat="1" ht="21.75" customHeight="1">
      <c r="B75" s="32"/>
      <c r="L75" s="32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2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2"/>
    </row>
    <row r="81" spans="2:12" s="1" customFormat="1" ht="24.95" customHeight="1">
      <c r="B81" s="32"/>
      <c r="C81" s="21" t="s">
        <v>113</v>
      </c>
      <c r="L81" s="32"/>
    </row>
    <row r="82" spans="2:12" s="1" customFormat="1" ht="6.95" customHeight="1">
      <c r="B82" s="32"/>
      <c r="L82" s="32"/>
    </row>
    <row r="83" spans="2:12" s="1" customFormat="1" ht="12" customHeight="1">
      <c r="B83" s="32"/>
      <c r="C83" s="27" t="s">
        <v>16</v>
      </c>
      <c r="L83" s="32"/>
    </row>
    <row r="84" spans="2:12" s="1" customFormat="1" ht="16.5" customHeight="1">
      <c r="B84" s="32"/>
      <c r="E84" s="301" t="str">
        <f>E7</f>
        <v>OPRAVA VOZOVKY S OPĚRNOU ZDÍ</v>
      </c>
      <c r="F84" s="302"/>
      <c r="G84" s="302"/>
      <c r="H84" s="302"/>
      <c r="L84" s="32"/>
    </row>
    <row r="85" spans="2:12" s="1" customFormat="1" ht="12" customHeight="1">
      <c r="B85" s="32"/>
      <c r="C85" s="27" t="s">
        <v>93</v>
      </c>
      <c r="L85" s="32"/>
    </row>
    <row r="86" spans="2:12" s="1" customFormat="1" ht="16.5" customHeight="1">
      <c r="B86" s="32"/>
      <c r="E86" s="284" t="str">
        <f>E9</f>
        <v>2023-02-D.2.1 - LEŠANY-OPĚRNÁ ZEĎ</v>
      </c>
      <c r="F86" s="300"/>
      <c r="G86" s="300"/>
      <c r="H86" s="300"/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21</v>
      </c>
      <c r="F88" s="25" t="str">
        <f>F12</f>
        <v xml:space="preserve">Lešany </v>
      </c>
      <c r="I88" s="27" t="s">
        <v>23</v>
      </c>
      <c r="J88" s="49">
        <f>IF(J12="","",J12)</f>
        <v>44928</v>
      </c>
      <c r="L88" s="32"/>
    </row>
    <row r="89" spans="2:12" s="1" customFormat="1" ht="6.95" customHeight="1">
      <c r="B89" s="32"/>
      <c r="L89" s="32"/>
    </row>
    <row r="90" spans="2:12" s="1" customFormat="1" ht="15.2" customHeight="1">
      <c r="B90" s="32"/>
      <c r="C90" s="27" t="s">
        <v>24</v>
      </c>
      <c r="F90" s="25" t="str">
        <f>E15</f>
        <v>Středočeský kraj,Zborovská 11,Praha 5</v>
      </c>
      <c r="I90" s="27" t="s">
        <v>31</v>
      </c>
      <c r="J90" s="30" t="str">
        <f>E21</f>
        <v>DiK Janák s.r.o.</v>
      </c>
      <c r="L90" s="32"/>
    </row>
    <row r="91" spans="2:12" s="1" customFormat="1" ht="15.2" customHeight="1">
      <c r="B91" s="32"/>
      <c r="C91" s="27" t="s">
        <v>29</v>
      </c>
      <c r="F91" s="25" t="str">
        <f>IF(E18="","",E18)</f>
        <v>Vyplň údaj</v>
      </c>
      <c r="I91" s="27" t="s">
        <v>34</v>
      </c>
      <c r="J91" s="30" t="str">
        <f>E24</f>
        <v>ing. Stanislav Janák</v>
      </c>
      <c r="L91" s="32"/>
    </row>
    <row r="92" spans="2:12" s="1" customFormat="1" ht="10.35" customHeight="1">
      <c r="B92" s="32"/>
      <c r="L92" s="32"/>
    </row>
    <row r="93" spans="2:20" s="10" customFormat="1" ht="29.25" customHeight="1">
      <c r="B93" s="107"/>
      <c r="C93" s="108" t="s">
        <v>114</v>
      </c>
      <c r="D93" s="109" t="s">
        <v>57</v>
      </c>
      <c r="E93" s="109" t="s">
        <v>53</v>
      </c>
      <c r="F93" s="109" t="s">
        <v>54</v>
      </c>
      <c r="G93" s="109" t="s">
        <v>115</v>
      </c>
      <c r="H93" s="109" t="s">
        <v>116</v>
      </c>
      <c r="I93" s="109" t="s">
        <v>117</v>
      </c>
      <c r="J93" s="109" t="s">
        <v>97</v>
      </c>
      <c r="K93" s="110" t="s">
        <v>118</v>
      </c>
      <c r="L93" s="107"/>
      <c r="M93" s="56" t="s">
        <v>19</v>
      </c>
      <c r="N93" s="57" t="s">
        <v>42</v>
      </c>
      <c r="O93" s="57" t="s">
        <v>119</v>
      </c>
      <c r="P93" s="57" t="s">
        <v>120</v>
      </c>
      <c r="Q93" s="57" t="s">
        <v>121</v>
      </c>
      <c r="R93" s="57" t="s">
        <v>122</v>
      </c>
      <c r="S93" s="57" t="s">
        <v>123</v>
      </c>
      <c r="T93" s="58" t="s">
        <v>124</v>
      </c>
    </row>
    <row r="94" spans="2:63" s="1" customFormat="1" ht="22.9" customHeight="1">
      <c r="B94" s="32"/>
      <c r="C94" s="61" t="s">
        <v>125</v>
      </c>
      <c r="J94" s="111">
        <f>BK94</f>
        <v>0</v>
      </c>
      <c r="L94" s="32"/>
      <c r="M94" s="59"/>
      <c r="N94" s="50"/>
      <c r="O94" s="50"/>
      <c r="P94" s="112">
        <f>P95+P350+P374</f>
        <v>0</v>
      </c>
      <c r="Q94" s="50"/>
      <c r="R94" s="112">
        <f>R95+R350+R374</f>
        <v>359.78662567000003</v>
      </c>
      <c r="S94" s="50"/>
      <c r="T94" s="113">
        <f>T95+T350+T374</f>
        <v>2.2557440000000004</v>
      </c>
      <c r="AT94" s="17" t="s">
        <v>71</v>
      </c>
      <c r="AU94" s="17" t="s">
        <v>98</v>
      </c>
      <c r="BK94" s="114">
        <f>BK95+BK350+BK374</f>
        <v>0</v>
      </c>
    </row>
    <row r="95" spans="2:63" s="11" customFormat="1" ht="25.9" customHeight="1">
      <c r="B95" s="115"/>
      <c r="D95" s="116" t="s">
        <v>71</v>
      </c>
      <c r="E95" s="117" t="s">
        <v>126</v>
      </c>
      <c r="F95" s="117" t="s">
        <v>127</v>
      </c>
      <c r="I95" s="118"/>
      <c r="J95" s="119">
        <f>BK95</f>
        <v>0</v>
      </c>
      <c r="L95" s="115"/>
      <c r="M95" s="120"/>
      <c r="P95" s="121">
        <f>P96+P136+P213+P248+P254+P260+P271+P277+P338+P346</f>
        <v>0</v>
      </c>
      <c r="R95" s="121">
        <f>R96+R136+R213+R248+R254+R260+R271+R277+R338+R346</f>
        <v>359.68856667000006</v>
      </c>
      <c r="T95" s="122">
        <f>T96+T136+T213+T248+T254+T260+T271+T277+T338+T346</f>
        <v>2.2557440000000004</v>
      </c>
      <c r="AR95" s="116" t="s">
        <v>80</v>
      </c>
      <c r="AT95" s="123" t="s">
        <v>71</v>
      </c>
      <c r="AU95" s="123" t="s">
        <v>72</v>
      </c>
      <c r="AY95" s="116" t="s">
        <v>128</v>
      </c>
      <c r="BK95" s="124">
        <f>BK96+BK136+BK213+BK248+BK254+BK260+BK271+BK277+BK338+BK346</f>
        <v>0</v>
      </c>
    </row>
    <row r="96" spans="2:63" s="11" customFormat="1" ht="22.9" customHeight="1">
      <c r="B96" s="115"/>
      <c r="D96" s="116" t="s">
        <v>71</v>
      </c>
      <c r="E96" s="125" t="s">
        <v>80</v>
      </c>
      <c r="F96" s="125" t="s">
        <v>129</v>
      </c>
      <c r="I96" s="118"/>
      <c r="J96" s="126">
        <f>BK96</f>
        <v>0</v>
      </c>
      <c r="L96" s="115"/>
      <c r="M96" s="120"/>
      <c r="P96" s="121">
        <f>SUM(P97:P135)</f>
        <v>0</v>
      </c>
      <c r="R96" s="121">
        <f>SUM(R97:R135)</f>
        <v>1.1459039999999998</v>
      </c>
      <c r="T96" s="122">
        <f>SUM(T97:T135)</f>
        <v>0</v>
      </c>
      <c r="AR96" s="116" t="s">
        <v>80</v>
      </c>
      <c r="AT96" s="123" t="s">
        <v>71</v>
      </c>
      <c r="AU96" s="123" t="s">
        <v>80</v>
      </c>
      <c r="AY96" s="116" t="s">
        <v>128</v>
      </c>
      <c r="BK96" s="124">
        <f>SUM(BK97:BK135)</f>
        <v>0</v>
      </c>
    </row>
    <row r="97" spans="2:65" s="1" customFormat="1" ht="21.75" customHeight="1">
      <c r="B97" s="32"/>
      <c r="C97" s="127" t="s">
        <v>633</v>
      </c>
      <c r="D97" s="127" t="s">
        <v>131</v>
      </c>
      <c r="E97" s="128" t="s">
        <v>759</v>
      </c>
      <c r="F97" s="129" t="s">
        <v>760</v>
      </c>
      <c r="G97" s="130" t="s">
        <v>155</v>
      </c>
      <c r="H97" s="131">
        <v>88.2</v>
      </c>
      <c r="I97" s="132"/>
      <c r="J97" s="133">
        <f>ROUND(I97*H97,2)</f>
        <v>0</v>
      </c>
      <c r="K97" s="129" t="s">
        <v>761</v>
      </c>
      <c r="L97" s="32"/>
      <c r="M97" s="134" t="s">
        <v>19</v>
      </c>
      <c r="N97" s="135" t="s">
        <v>43</v>
      </c>
      <c r="P97" s="136">
        <f>O97*H97</f>
        <v>0</v>
      </c>
      <c r="Q97" s="136">
        <v>0</v>
      </c>
      <c r="R97" s="136">
        <f>Q97*H97</f>
        <v>0</v>
      </c>
      <c r="S97" s="136">
        <v>0</v>
      </c>
      <c r="T97" s="137">
        <f>S97*H97</f>
        <v>0</v>
      </c>
      <c r="AR97" s="138" t="s">
        <v>136</v>
      </c>
      <c r="AT97" s="138" t="s">
        <v>131</v>
      </c>
      <c r="AU97" s="138" t="s">
        <v>82</v>
      </c>
      <c r="AY97" s="17" t="s">
        <v>128</v>
      </c>
      <c r="BE97" s="139">
        <f>IF(N97="základní",J97,0)</f>
        <v>0</v>
      </c>
      <c r="BF97" s="139">
        <f>IF(N97="snížená",J97,0)</f>
        <v>0</v>
      </c>
      <c r="BG97" s="139">
        <f>IF(N97="zákl. přenesená",J97,0)</f>
        <v>0</v>
      </c>
      <c r="BH97" s="139">
        <f>IF(N97="sníž. přenesená",J97,0)</f>
        <v>0</v>
      </c>
      <c r="BI97" s="139">
        <f>IF(N97="nulová",J97,0)</f>
        <v>0</v>
      </c>
      <c r="BJ97" s="17" t="s">
        <v>80</v>
      </c>
      <c r="BK97" s="139">
        <f>ROUND(I97*H97,2)</f>
        <v>0</v>
      </c>
      <c r="BL97" s="17" t="s">
        <v>136</v>
      </c>
      <c r="BM97" s="138" t="s">
        <v>762</v>
      </c>
    </row>
    <row r="98" spans="2:47" s="1" customFormat="1" ht="12">
      <c r="B98" s="32"/>
      <c r="D98" s="140" t="s">
        <v>138</v>
      </c>
      <c r="F98" s="141" t="s">
        <v>763</v>
      </c>
      <c r="I98" s="142"/>
      <c r="L98" s="32"/>
      <c r="M98" s="143"/>
      <c r="T98" s="53"/>
      <c r="AT98" s="17" t="s">
        <v>138</v>
      </c>
      <c r="AU98" s="17" t="s">
        <v>82</v>
      </c>
    </row>
    <row r="99" spans="2:47" s="1" customFormat="1" ht="12">
      <c r="B99" s="32"/>
      <c r="D99" s="144" t="s">
        <v>140</v>
      </c>
      <c r="F99" s="145" t="s">
        <v>764</v>
      </c>
      <c r="I99" s="142"/>
      <c r="L99" s="32"/>
      <c r="M99" s="143"/>
      <c r="T99" s="53"/>
      <c r="AT99" s="17" t="s">
        <v>140</v>
      </c>
      <c r="AU99" s="17" t="s">
        <v>82</v>
      </c>
    </row>
    <row r="100" spans="2:51" s="12" customFormat="1" ht="12">
      <c r="B100" s="146"/>
      <c r="D100" s="140" t="s">
        <v>142</v>
      </c>
      <c r="E100" s="147" t="s">
        <v>19</v>
      </c>
      <c r="F100" s="148" t="s">
        <v>765</v>
      </c>
      <c r="H100" s="147" t="s">
        <v>19</v>
      </c>
      <c r="I100" s="149"/>
      <c r="L100" s="146"/>
      <c r="M100" s="150"/>
      <c r="T100" s="151"/>
      <c r="AT100" s="147" t="s">
        <v>142</v>
      </c>
      <c r="AU100" s="147" t="s">
        <v>82</v>
      </c>
      <c r="AV100" s="12" t="s">
        <v>80</v>
      </c>
      <c r="AW100" s="12" t="s">
        <v>33</v>
      </c>
      <c r="AX100" s="12" t="s">
        <v>72</v>
      </c>
      <c r="AY100" s="147" t="s">
        <v>128</v>
      </c>
    </row>
    <row r="101" spans="2:51" s="13" customFormat="1" ht="12">
      <c r="B101" s="152"/>
      <c r="D101" s="140" t="s">
        <v>142</v>
      </c>
      <c r="E101" s="153" t="s">
        <v>19</v>
      </c>
      <c r="F101" s="154" t="s">
        <v>766</v>
      </c>
      <c r="H101" s="155">
        <v>88.2</v>
      </c>
      <c r="I101" s="156"/>
      <c r="L101" s="152"/>
      <c r="M101" s="157"/>
      <c r="T101" s="158"/>
      <c r="AT101" s="153" t="s">
        <v>142</v>
      </c>
      <c r="AU101" s="153" t="s">
        <v>82</v>
      </c>
      <c r="AV101" s="13" t="s">
        <v>82</v>
      </c>
      <c r="AW101" s="13" t="s">
        <v>33</v>
      </c>
      <c r="AX101" s="13" t="s">
        <v>80</v>
      </c>
      <c r="AY101" s="153" t="s">
        <v>128</v>
      </c>
    </row>
    <row r="102" spans="2:65" s="1" customFormat="1" ht="16.5" customHeight="1">
      <c r="B102" s="32"/>
      <c r="C102" s="127" t="s">
        <v>508</v>
      </c>
      <c r="D102" s="127" t="s">
        <v>131</v>
      </c>
      <c r="E102" s="128" t="s">
        <v>767</v>
      </c>
      <c r="F102" s="129" t="s">
        <v>768</v>
      </c>
      <c r="G102" s="130" t="s">
        <v>155</v>
      </c>
      <c r="H102" s="131">
        <v>4.8</v>
      </c>
      <c r="I102" s="132"/>
      <c r="J102" s="133">
        <f>ROUND(I102*H102,2)</f>
        <v>0</v>
      </c>
      <c r="K102" s="129" t="s">
        <v>135</v>
      </c>
      <c r="L102" s="32"/>
      <c r="M102" s="134" t="s">
        <v>19</v>
      </c>
      <c r="N102" s="135" t="s">
        <v>43</v>
      </c>
      <c r="P102" s="136">
        <f>O102*H102</f>
        <v>0</v>
      </c>
      <c r="Q102" s="136">
        <v>0.00123</v>
      </c>
      <c r="R102" s="136">
        <f>Q102*H102</f>
        <v>0.0059039999999999995</v>
      </c>
      <c r="S102" s="136">
        <v>0</v>
      </c>
      <c r="T102" s="137">
        <f>S102*H102</f>
        <v>0</v>
      </c>
      <c r="AR102" s="138" t="s">
        <v>136</v>
      </c>
      <c r="AT102" s="138" t="s">
        <v>131</v>
      </c>
      <c r="AU102" s="138" t="s">
        <v>82</v>
      </c>
      <c r="AY102" s="17" t="s">
        <v>128</v>
      </c>
      <c r="BE102" s="139">
        <f>IF(N102="základní",J102,0)</f>
        <v>0</v>
      </c>
      <c r="BF102" s="139">
        <f>IF(N102="snížená",J102,0)</f>
        <v>0</v>
      </c>
      <c r="BG102" s="139">
        <f>IF(N102="zákl. přenesená",J102,0)</f>
        <v>0</v>
      </c>
      <c r="BH102" s="139">
        <f>IF(N102="sníž. přenesená",J102,0)</f>
        <v>0</v>
      </c>
      <c r="BI102" s="139">
        <f>IF(N102="nulová",J102,0)</f>
        <v>0</v>
      </c>
      <c r="BJ102" s="17" t="s">
        <v>80</v>
      </c>
      <c r="BK102" s="139">
        <f>ROUND(I102*H102,2)</f>
        <v>0</v>
      </c>
      <c r="BL102" s="17" t="s">
        <v>136</v>
      </c>
      <c r="BM102" s="138" t="s">
        <v>769</v>
      </c>
    </row>
    <row r="103" spans="2:47" s="1" customFormat="1" ht="12">
      <c r="B103" s="32"/>
      <c r="D103" s="140" t="s">
        <v>138</v>
      </c>
      <c r="F103" s="141" t="s">
        <v>770</v>
      </c>
      <c r="I103" s="142"/>
      <c r="L103" s="32"/>
      <c r="M103" s="143"/>
      <c r="T103" s="53"/>
      <c r="AT103" s="17" t="s">
        <v>138</v>
      </c>
      <c r="AU103" s="17" t="s">
        <v>82</v>
      </c>
    </row>
    <row r="104" spans="2:47" s="1" customFormat="1" ht="12">
      <c r="B104" s="32"/>
      <c r="D104" s="144" t="s">
        <v>140</v>
      </c>
      <c r="F104" s="145" t="s">
        <v>771</v>
      </c>
      <c r="I104" s="142"/>
      <c r="L104" s="32"/>
      <c r="M104" s="143"/>
      <c r="T104" s="53"/>
      <c r="AT104" s="17" t="s">
        <v>140</v>
      </c>
      <c r="AU104" s="17" t="s">
        <v>82</v>
      </c>
    </row>
    <row r="105" spans="2:51" s="12" customFormat="1" ht="12">
      <c r="B105" s="146"/>
      <c r="D105" s="140" t="s">
        <v>142</v>
      </c>
      <c r="E105" s="147" t="s">
        <v>19</v>
      </c>
      <c r="F105" s="148" t="s">
        <v>772</v>
      </c>
      <c r="H105" s="147" t="s">
        <v>19</v>
      </c>
      <c r="I105" s="149"/>
      <c r="L105" s="146"/>
      <c r="M105" s="150"/>
      <c r="T105" s="151"/>
      <c r="AT105" s="147" t="s">
        <v>142</v>
      </c>
      <c r="AU105" s="147" t="s">
        <v>82</v>
      </c>
      <c r="AV105" s="12" t="s">
        <v>80</v>
      </c>
      <c r="AW105" s="12" t="s">
        <v>33</v>
      </c>
      <c r="AX105" s="12" t="s">
        <v>72</v>
      </c>
      <c r="AY105" s="147" t="s">
        <v>128</v>
      </c>
    </row>
    <row r="106" spans="2:51" s="13" customFormat="1" ht="12">
      <c r="B106" s="152"/>
      <c r="D106" s="140" t="s">
        <v>142</v>
      </c>
      <c r="E106" s="153" t="s">
        <v>19</v>
      </c>
      <c r="F106" s="154" t="s">
        <v>773</v>
      </c>
      <c r="H106" s="155">
        <v>4.8</v>
      </c>
      <c r="I106" s="156"/>
      <c r="L106" s="152"/>
      <c r="M106" s="157"/>
      <c r="T106" s="158"/>
      <c r="AT106" s="153" t="s">
        <v>142</v>
      </c>
      <c r="AU106" s="153" t="s">
        <v>82</v>
      </c>
      <c r="AV106" s="13" t="s">
        <v>82</v>
      </c>
      <c r="AW106" s="13" t="s">
        <v>33</v>
      </c>
      <c r="AX106" s="13" t="s">
        <v>80</v>
      </c>
      <c r="AY106" s="153" t="s">
        <v>128</v>
      </c>
    </row>
    <row r="107" spans="2:65" s="1" customFormat="1" ht="21.75" customHeight="1">
      <c r="B107" s="32"/>
      <c r="C107" s="127" t="s">
        <v>628</v>
      </c>
      <c r="D107" s="127" t="s">
        <v>131</v>
      </c>
      <c r="E107" s="128" t="s">
        <v>774</v>
      </c>
      <c r="F107" s="129" t="s">
        <v>775</v>
      </c>
      <c r="G107" s="130" t="s">
        <v>155</v>
      </c>
      <c r="H107" s="131">
        <v>5.28</v>
      </c>
      <c r="I107" s="132"/>
      <c r="J107" s="133">
        <f>ROUND(I107*H107,2)</f>
        <v>0</v>
      </c>
      <c r="K107" s="129" t="s">
        <v>761</v>
      </c>
      <c r="L107" s="32"/>
      <c r="M107" s="134" t="s">
        <v>19</v>
      </c>
      <c r="N107" s="135" t="s">
        <v>43</v>
      </c>
      <c r="P107" s="136">
        <f>O107*H107</f>
        <v>0</v>
      </c>
      <c r="Q107" s="136">
        <v>0</v>
      </c>
      <c r="R107" s="136">
        <f>Q107*H107</f>
        <v>0</v>
      </c>
      <c r="S107" s="136">
        <v>0</v>
      </c>
      <c r="T107" s="137">
        <f>S107*H107</f>
        <v>0</v>
      </c>
      <c r="AR107" s="138" t="s">
        <v>136</v>
      </c>
      <c r="AT107" s="138" t="s">
        <v>131</v>
      </c>
      <c r="AU107" s="138" t="s">
        <v>82</v>
      </c>
      <c r="AY107" s="17" t="s">
        <v>128</v>
      </c>
      <c r="BE107" s="139">
        <f>IF(N107="základní",J107,0)</f>
        <v>0</v>
      </c>
      <c r="BF107" s="139">
        <f>IF(N107="snížená",J107,0)</f>
        <v>0</v>
      </c>
      <c r="BG107" s="139">
        <f>IF(N107="zákl. přenesená",J107,0)</f>
        <v>0</v>
      </c>
      <c r="BH107" s="139">
        <f>IF(N107="sníž. přenesená",J107,0)</f>
        <v>0</v>
      </c>
      <c r="BI107" s="139">
        <f>IF(N107="nulová",J107,0)</f>
        <v>0</v>
      </c>
      <c r="BJ107" s="17" t="s">
        <v>80</v>
      </c>
      <c r="BK107" s="139">
        <f>ROUND(I107*H107,2)</f>
        <v>0</v>
      </c>
      <c r="BL107" s="17" t="s">
        <v>136</v>
      </c>
      <c r="BM107" s="138" t="s">
        <v>776</v>
      </c>
    </row>
    <row r="108" spans="2:47" s="1" customFormat="1" ht="19.5">
      <c r="B108" s="32"/>
      <c r="D108" s="140" t="s">
        <v>138</v>
      </c>
      <c r="F108" s="141" t="s">
        <v>777</v>
      </c>
      <c r="I108" s="142"/>
      <c r="L108" s="32"/>
      <c r="M108" s="143"/>
      <c r="T108" s="53"/>
      <c r="AT108" s="17" t="s">
        <v>138</v>
      </c>
      <c r="AU108" s="17" t="s">
        <v>82</v>
      </c>
    </row>
    <row r="109" spans="2:47" s="1" customFormat="1" ht="12">
      <c r="B109" s="32"/>
      <c r="D109" s="144" t="s">
        <v>140</v>
      </c>
      <c r="F109" s="145" t="s">
        <v>778</v>
      </c>
      <c r="I109" s="142"/>
      <c r="L109" s="32"/>
      <c r="M109" s="143"/>
      <c r="T109" s="53"/>
      <c r="AT109" s="17" t="s">
        <v>140</v>
      </c>
      <c r="AU109" s="17" t="s">
        <v>82</v>
      </c>
    </row>
    <row r="110" spans="2:51" s="12" customFormat="1" ht="12">
      <c r="B110" s="146"/>
      <c r="D110" s="140" t="s">
        <v>142</v>
      </c>
      <c r="E110" s="147" t="s">
        <v>19</v>
      </c>
      <c r="F110" s="148" t="s">
        <v>779</v>
      </c>
      <c r="H110" s="147" t="s">
        <v>19</v>
      </c>
      <c r="I110" s="149"/>
      <c r="L110" s="146"/>
      <c r="M110" s="150"/>
      <c r="T110" s="151"/>
      <c r="AT110" s="147" t="s">
        <v>142</v>
      </c>
      <c r="AU110" s="147" t="s">
        <v>82</v>
      </c>
      <c r="AV110" s="12" t="s">
        <v>80</v>
      </c>
      <c r="AW110" s="12" t="s">
        <v>33</v>
      </c>
      <c r="AX110" s="12" t="s">
        <v>72</v>
      </c>
      <c r="AY110" s="147" t="s">
        <v>128</v>
      </c>
    </row>
    <row r="111" spans="2:51" s="13" customFormat="1" ht="12">
      <c r="B111" s="152"/>
      <c r="D111" s="140" t="s">
        <v>142</v>
      </c>
      <c r="E111" s="153" t="s">
        <v>19</v>
      </c>
      <c r="F111" s="154" t="s">
        <v>780</v>
      </c>
      <c r="H111" s="155">
        <v>5.28</v>
      </c>
      <c r="I111" s="156"/>
      <c r="L111" s="152"/>
      <c r="M111" s="157"/>
      <c r="T111" s="158"/>
      <c r="AT111" s="153" t="s">
        <v>142</v>
      </c>
      <c r="AU111" s="153" t="s">
        <v>82</v>
      </c>
      <c r="AV111" s="13" t="s">
        <v>82</v>
      </c>
      <c r="AW111" s="13" t="s">
        <v>33</v>
      </c>
      <c r="AX111" s="13" t="s">
        <v>80</v>
      </c>
      <c r="AY111" s="153" t="s">
        <v>128</v>
      </c>
    </row>
    <row r="112" spans="2:65" s="1" customFormat="1" ht="16.5" customHeight="1">
      <c r="B112" s="32"/>
      <c r="C112" s="127" t="s">
        <v>326</v>
      </c>
      <c r="D112" s="127" t="s">
        <v>131</v>
      </c>
      <c r="E112" s="128" t="s">
        <v>781</v>
      </c>
      <c r="F112" s="129" t="s">
        <v>782</v>
      </c>
      <c r="G112" s="130" t="s">
        <v>433</v>
      </c>
      <c r="H112" s="131">
        <v>60</v>
      </c>
      <c r="I112" s="132"/>
      <c r="J112" s="133">
        <f>ROUND(I112*H112,2)</f>
        <v>0</v>
      </c>
      <c r="K112" s="129" t="s">
        <v>135</v>
      </c>
      <c r="L112" s="32"/>
      <c r="M112" s="134" t="s">
        <v>19</v>
      </c>
      <c r="N112" s="135" t="s">
        <v>43</v>
      </c>
      <c r="P112" s="136">
        <f>O112*H112</f>
        <v>0</v>
      </c>
      <c r="Q112" s="136">
        <v>0.019</v>
      </c>
      <c r="R112" s="136">
        <f>Q112*H112</f>
        <v>1.14</v>
      </c>
      <c r="S112" s="136">
        <v>0</v>
      </c>
      <c r="T112" s="137">
        <f>S112*H112</f>
        <v>0</v>
      </c>
      <c r="AR112" s="138" t="s">
        <v>136</v>
      </c>
      <c r="AT112" s="138" t="s">
        <v>131</v>
      </c>
      <c r="AU112" s="138" t="s">
        <v>82</v>
      </c>
      <c r="AY112" s="17" t="s">
        <v>128</v>
      </c>
      <c r="BE112" s="139">
        <f>IF(N112="základní",J112,0)</f>
        <v>0</v>
      </c>
      <c r="BF112" s="139">
        <f>IF(N112="snížená",J112,0)</f>
        <v>0</v>
      </c>
      <c r="BG112" s="139">
        <f>IF(N112="zákl. přenesená",J112,0)</f>
        <v>0</v>
      </c>
      <c r="BH112" s="139">
        <f>IF(N112="sníž. přenesená",J112,0)</f>
        <v>0</v>
      </c>
      <c r="BI112" s="139">
        <f>IF(N112="nulová",J112,0)</f>
        <v>0</v>
      </c>
      <c r="BJ112" s="17" t="s">
        <v>80</v>
      </c>
      <c r="BK112" s="139">
        <f>ROUND(I112*H112,2)</f>
        <v>0</v>
      </c>
      <c r="BL112" s="17" t="s">
        <v>136</v>
      </c>
      <c r="BM112" s="138" t="s">
        <v>783</v>
      </c>
    </row>
    <row r="113" spans="2:47" s="1" customFormat="1" ht="12">
      <c r="B113" s="32"/>
      <c r="D113" s="140" t="s">
        <v>138</v>
      </c>
      <c r="F113" s="141" t="s">
        <v>784</v>
      </c>
      <c r="I113" s="142"/>
      <c r="L113" s="32"/>
      <c r="M113" s="143"/>
      <c r="T113" s="53"/>
      <c r="AT113" s="17" t="s">
        <v>138</v>
      </c>
      <c r="AU113" s="17" t="s">
        <v>82</v>
      </c>
    </row>
    <row r="114" spans="2:47" s="1" customFormat="1" ht="12">
      <c r="B114" s="32"/>
      <c r="D114" s="144" t="s">
        <v>140</v>
      </c>
      <c r="F114" s="145" t="s">
        <v>785</v>
      </c>
      <c r="I114" s="142"/>
      <c r="L114" s="32"/>
      <c r="M114" s="143"/>
      <c r="T114" s="53"/>
      <c r="AT114" s="17" t="s">
        <v>140</v>
      </c>
      <c r="AU114" s="17" t="s">
        <v>82</v>
      </c>
    </row>
    <row r="115" spans="2:51" s="12" customFormat="1" ht="12">
      <c r="B115" s="146"/>
      <c r="D115" s="140" t="s">
        <v>142</v>
      </c>
      <c r="E115" s="147" t="s">
        <v>19</v>
      </c>
      <c r="F115" s="148" t="s">
        <v>786</v>
      </c>
      <c r="H115" s="147" t="s">
        <v>19</v>
      </c>
      <c r="I115" s="149"/>
      <c r="L115" s="146"/>
      <c r="M115" s="150"/>
      <c r="T115" s="151"/>
      <c r="AT115" s="147" t="s">
        <v>142</v>
      </c>
      <c r="AU115" s="147" t="s">
        <v>82</v>
      </c>
      <c r="AV115" s="12" t="s">
        <v>80</v>
      </c>
      <c r="AW115" s="12" t="s">
        <v>33</v>
      </c>
      <c r="AX115" s="12" t="s">
        <v>72</v>
      </c>
      <c r="AY115" s="147" t="s">
        <v>128</v>
      </c>
    </row>
    <row r="116" spans="2:51" s="13" customFormat="1" ht="12">
      <c r="B116" s="152"/>
      <c r="D116" s="140" t="s">
        <v>142</v>
      </c>
      <c r="E116" s="153" t="s">
        <v>19</v>
      </c>
      <c r="F116" s="154" t="s">
        <v>176</v>
      </c>
      <c r="H116" s="155">
        <v>60</v>
      </c>
      <c r="I116" s="156"/>
      <c r="L116" s="152"/>
      <c r="M116" s="157"/>
      <c r="T116" s="158"/>
      <c r="AT116" s="153" t="s">
        <v>142</v>
      </c>
      <c r="AU116" s="153" t="s">
        <v>82</v>
      </c>
      <c r="AV116" s="13" t="s">
        <v>82</v>
      </c>
      <c r="AW116" s="13" t="s">
        <v>33</v>
      </c>
      <c r="AX116" s="13" t="s">
        <v>80</v>
      </c>
      <c r="AY116" s="153" t="s">
        <v>128</v>
      </c>
    </row>
    <row r="117" spans="2:65" s="1" customFormat="1" ht="21.75" customHeight="1">
      <c r="B117" s="32"/>
      <c r="C117" s="127" t="s">
        <v>480</v>
      </c>
      <c r="D117" s="127" t="s">
        <v>131</v>
      </c>
      <c r="E117" s="128" t="s">
        <v>185</v>
      </c>
      <c r="F117" s="129" t="s">
        <v>186</v>
      </c>
      <c r="G117" s="130" t="s">
        <v>155</v>
      </c>
      <c r="H117" s="131">
        <v>98.28</v>
      </c>
      <c r="I117" s="132"/>
      <c r="J117" s="133">
        <f>ROUND(I117*H117,2)</f>
        <v>0</v>
      </c>
      <c r="K117" s="129" t="s">
        <v>135</v>
      </c>
      <c r="L117" s="32"/>
      <c r="M117" s="134" t="s">
        <v>19</v>
      </c>
      <c r="N117" s="135" t="s">
        <v>43</v>
      </c>
      <c r="P117" s="136">
        <f>O117*H117</f>
        <v>0</v>
      </c>
      <c r="Q117" s="136">
        <v>0</v>
      </c>
      <c r="R117" s="136">
        <f>Q117*H117</f>
        <v>0</v>
      </c>
      <c r="S117" s="136">
        <v>0</v>
      </c>
      <c r="T117" s="137">
        <f>S117*H117</f>
        <v>0</v>
      </c>
      <c r="AR117" s="138" t="s">
        <v>136</v>
      </c>
      <c r="AT117" s="138" t="s">
        <v>131</v>
      </c>
      <c r="AU117" s="138" t="s">
        <v>82</v>
      </c>
      <c r="AY117" s="17" t="s">
        <v>128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80</v>
      </c>
      <c r="BK117" s="139">
        <f>ROUND(I117*H117,2)</f>
        <v>0</v>
      </c>
      <c r="BL117" s="17" t="s">
        <v>136</v>
      </c>
      <c r="BM117" s="138" t="s">
        <v>787</v>
      </c>
    </row>
    <row r="118" spans="2:47" s="1" customFormat="1" ht="19.5">
      <c r="B118" s="32"/>
      <c r="D118" s="140" t="s">
        <v>138</v>
      </c>
      <c r="F118" s="141" t="s">
        <v>188</v>
      </c>
      <c r="I118" s="142"/>
      <c r="L118" s="32"/>
      <c r="M118" s="143"/>
      <c r="T118" s="53"/>
      <c r="AT118" s="17" t="s">
        <v>138</v>
      </c>
      <c r="AU118" s="17" t="s">
        <v>82</v>
      </c>
    </row>
    <row r="119" spans="2:47" s="1" customFormat="1" ht="12">
      <c r="B119" s="32"/>
      <c r="D119" s="144" t="s">
        <v>140</v>
      </c>
      <c r="F119" s="145" t="s">
        <v>189</v>
      </c>
      <c r="I119" s="142"/>
      <c r="L119" s="32"/>
      <c r="M119" s="143"/>
      <c r="T119" s="53"/>
      <c r="AT119" s="17" t="s">
        <v>140</v>
      </c>
      <c r="AU119" s="17" t="s">
        <v>82</v>
      </c>
    </row>
    <row r="120" spans="2:51" s="13" customFormat="1" ht="12">
      <c r="B120" s="152"/>
      <c r="D120" s="140" t="s">
        <v>142</v>
      </c>
      <c r="E120" s="153" t="s">
        <v>19</v>
      </c>
      <c r="F120" s="154" t="s">
        <v>788</v>
      </c>
      <c r="H120" s="155">
        <v>98.28</v>
      </c>
      <c r="I120" s="156"/>
      <c r="L120" s="152"/>
      <c r="M120" s="157"/>
      <c r="T120" s="158"/>
      <c r="AT120" s="153" t="s">
        <v>142</v>
      </c>
      <c r="AU120" s="153" t="s">
        <v>82</v>
      </c>
      <c r="AV120" s="13" t="s">
        <v>82</v>
      </c>
      <c r="AW120" s="13" t="s">
        <v>33</v>
      </c>
      <c r="AX120" s="13" t="s">
        <v>80</v>
      </c>
      <c r="AY120" s="153" t="s">
        <v>128</v>
      </c>
    </row>
    <row r="121" spans="2:65" s="1" customFormat="1" ht="24.2" customHeight="1">
      <c r="B121" s="32"/>
      <c r="C121" s="127" t="s">
        <v>488</v>
      </c>
      <c r="D121" s="127" t="s">
        <v>131</v>
      </c>
      <c r="E121" s="128" t="s">
        <v>193</v>
      </c>
      <c r="F121" s="129" t="s">
        <v>194</v>
      </c>
      <c r="G121" s="130" t="s">
        <v>155</v>
      </c>
      <c r="H121" s="131">
        <v>491.4</v>
      </c>
      <c r="I121" s="132"/>
      <c r="J121" s="133">
        <f>ROUND(I121*H121,2)</f>
        <v>0</v>
      </c>
      <c r="K121" s="129" t="s">
        <v>135</v>
      </c>
      <c r="L121" s="32"/>
      <c r="M121" s="134" t="s">
        <v>19</v>
      </c>
      <c r="N121" s="135" t="s">
        <v>43</v>
      </c>
      <c r="P121" s="136">
        <f>O121*H121</f>
        <v>0</v>
      </c>
      <c r="Q121" s="136">
        <v>0</v>
      </c>
      <c r="R121" s="136">
        <f>Q121*H121</f>
        <v>0</v>
      </c>
      <c r="S121" s="136">
        <v>0</v>
      </c>
      <c r="T121" s="137">
        <f>S121*H121</f>
        <v>0</v>
      </c>
      <c r="AR121" s="138" t="s">
        <v>136</v>
      </c>
      <c r="AT121" s="138" t="s">
        <v>131</v>
      </c>
      <c r="AU121" s="138" t="s">
        <v>82</v>
      </c>
      <c r="AY121" s="17" t="s">
        <v>128</v>
      </c>
      <c r="BE121" s="139">
        <f>IF(N121="základní",J121,0)</f>
        <v>0</v>
      </c>
      <c r="BF121" s="139">
        <f>IF(N121="snížená",J121,0)</f>
        <v>0</v>
      </c>
      <c r="BG121" s="139">
        <f>IF(N121="zákl. přenesená",J121,0)</f>
        <v>0</v>
      </c>
      <c r="BH121" s="139">
        <f>IF(N121="sníž. přenesená",J121,0)</f>
        <v>0</v>
      </c>
      <c r="BI121" s="139">
        <f>IF(N121="nulová",J121,0)</f>
        <v>0</v>
      </c>
      <c r="BJ121" s="17" t="s">
        <v>80</v>
      </c>
      <c r="BK121" s="139">
        <f>ROUND(I121*H121,2)</f>
        <v>0</v>
      </c>
      <c r="BL121" s="17" t="s">
        <v>136</v>
      </c>
      <c r="BM121" s="138" t="s">
        <v>789</v>
      </c>
    </row>
    <row r="122" spans="2:47" s="1" customFormat="1" ht="19.5">
      <c r="B122" s="32"/>
      <c r="D122" s="140" t="s">
        <v>138</v>
      </c>
      <c r="F122" s="141" t="s">
        <v>196</v>
      </c>
      <c r="I122" s="142"/>
      <c r="L122" s="32"/>
      <c r="M122" s="143"/>
      <c r="T122" s="53"/>
      <c r="AT122" s="17" t="s">
        <v>138</v>
      </c>
      <c r="AU122" s="17" t="s">
        <v>82</v>
      </c>
    </row>
    <row r="123" spans="2:47" s="1" customFormat="1" ht="12">
      <c r="B123" s="32"/>
      <c r="D123" s="144" t="s">
        <v>140</v>
      </c>
      <c r="F123" s="145" t="s">
        <v>197</v>
      </c>
      <c r="I123" s="142"/>
      <c r="L123" s="32"/>
      <c r="M123" s="143"/>
      <c r="T123" s="53"/>
      <c r="AT123" s="17" t="s">
        <v>140</v>
      </c>
      <c r="AU123" s="17" t="s">
        <v>82</v>
      </c>
    </row>
    <row r="124" spans="2:51" s="13" customFormat="1" ht="12">
      <c r="B124" s="152"/>
      <c r="D124" s="140" t="s">
        <v>142</v>
      </c>
      <c r="E124" s="153" t="s">
        <v>19</v>
      </c>
      <c r="F124" s="154" t="s">
        <v>790</v>
      </c>
      <c r="H124" s="155">
        <v>98.28</v>
      </c>
      <c r="I124" s="156"/>
      <c r="L124" s="152"/>
      <c r="M124" s="157"/>
      <c r="T124" s="158"/>
      <c r="AT124" s="153" t="s">
        <v>142</v>
      </c>
      <c r="AU124" s="153" t="s">
        <v>82</v>
      </c>
      <c r="AV124" s="13" t="s">
        <v>82</v>
      </c>
      <c r="AW124" s="13" t="s">
        <v>33</v>
      </c>
      <c r="AX124" s="13" t="s">
        <v>80</v>
      </c>
      <c r="AY124" s="153" t="s">
        <v>128</v>
      </c>
    </row>
    <row r="125" spans="2:51" s="13" customFormat="1" ht="12">
      <c r="B125" s="152"/>
      <c r="D125" s="140" t="s">
        <v>142</v>
      </c>
      <c r="F125" s="154" t="s">
        <v>791</v>
      </c>
      <c r="H125" s="155">
        <v>491.4</v>
      </c>
      <c r="I125" s="156"/>
      <c r="L125" s="152"/>
      <c r="M125" s="157"/>
      <c r="T125" s="158"/>
      <c r="AT125" s="153" t="s">
        <v>142</v>
      </c>
      <c r="AU125" s="153" t="s">
        <v>82</v>
      </c>
      <c r="AV125" s="13" t="s">
        <v>82</v>
      </c>
      <c r="AW125" s="13" t="s">
        <v>4</v>
      </c>
      <c r="AX125" s="13" t="s">
        <v>80</v>
      </c>
      <c r="AY125" s="153" t="s">
        <v>128</v>
      </c>
    </row>
    <row r="126" spans="2:65" s="1" customFormat="1" ht="16.5" customHeight="1">
      <c r="B126" s="32"/>
      <c r="C126" s="127" t="s">
        <v>293</v>
      </c>
      <c r="D126" s="127" t="s">
        <v>131</v>
      </c>
      <c r="E126" s="128" t="s">
        <v>792</v>
      </c>
      <c r="F126" s="129" t="s">
        <v>793</v>
      </c>
      <c r="G126" s="130" t="s">
        <v>155</v>
      </c>
      <c r="H126" s="131">
        <v>98.28</v>
      </c>
      <c r="I126" s="132"/>
      <c r="J126" s="133">
        <f>ROUND(I126*H126,2)</f>
        <v>0</v>
      </c>
      <c r="K126" s="129" t="s">
        <v>135</v>
      </c>
      <c r="L126" s="32"/>
      <c r="M126" s="134" t="s">
        <v>19</v>
      </c>
      <c r="N126" s="135" t="s">
        <v>43</v>
      </c>
      <c r="P126" s="136">
        <f>O126*H126</f>
        <v>0</v>
      </c>
      <c r="Q126" s="136">
        <v>0</v>
      </c>
      <c r="R126" s="136">
        <f>Q126*H126</f>
        <v>0</v>
      </c>
      <c r="S126" s="136">
        <v>0</v>
      </c>
      <c r="T126" s="137">
        <f>S126*H126</f>
        <v>0</v>
      </c>
      <c r="AR126" s="138" t="s">
        <v>136</v>
      </c>
      <c r="AT126" s="138" t="s">
        <v>131</v>
      </c>
      <c r="AU126" s="138" t="s">
        <v>82</v>
      </c>
      <c r="AY126" s="17" t="s">
        <v>128</v>
      </c>
      <c r="BE126" s="139">
        <f>IF(N126="základní",J126,0)</f>
        <v>0</v>
      </c>
      <c r="BF126" s="139">
        <f>IF(N126="snížená",J126,0)</f>
        <v>0</v>
      </c>
      <c r="BG126" s="139">
        <f>IF(N126="zákl. přenesená",J126,0)</f>
        <v>0</v>
      </c>
      <c r="BH126" s="139">
        <f>IF(N126="sníž. přenesená",J126,0)</f>
        <v>0</v>
      </c>
      <c r="BI126" s="139">
        <f>IF(N126="nulová",J126,0)</f>
        <v>0</v>
      </c>
      <c r="BJ126" s="17" t="s">
        <v>80</v>
      </c>
      <c r="BK126" s="139">
        <f>ROUND(I126*H126,2)</f>
        <v>0</v>
      </c>
      <c r="BL126" s="17" t="s">
        <v>136</v>
      </c>
      <c r="BM126" s="138" t="s">
        <v>794</v>
      </c>
    </row>
    <row r="127" spans="2:47" s="1" customFormat="1" ht="19.5">
      <c r="B127" s="32"/>
      <c r="D127" s="140" t="s">
        <v>138</v>
      </c>
      <c r="F127" s="141" t="s">
        <v>795</v>
      </c>
      <c r="I127" s="142"/>
      <c r="L127" s="32"/>
      <c r="M127" s="143"/>
      <c r="T127" s="53"/>
      <c r="AT127" s="17" t="s">
        <v>138</v>
      </c>
      <c r="AU127" s="17" t="s">
        <v>82</v>
      </c>
    </row>
    <row r="128" spans="2:47" s="1" customFormat="1" ht="12">
      <c r="B128" s="32"/>
      <c r="D128" s="144" t="s">
        <v>140</v>
      </c>
      <c r="F128" s="145" t="s">
        <v>796</v>
      </c>
      <c r="I128" s="142"/>
      <c r="L128" s="32"/>
      <c r="M128" s="143"/>
      <c r="T128" s="53"/>
      <c r="AT128" s="17" t="s">
        <v>140</v>
      </c>
      <c r="AU128" s="17" t="s">
        <v>82</v>
      </c>
    </row>
    <row r="129" spans="2:65" s="1" customFormat="1" ht="16.5" customHeight="1">
      <c r="B129" s="32"/>
      <c r="C129" s="127" t="s">
        <v>213</v>
      </c>
      <c r="D129" s="127" t="s">
        <v>131</v>
      </c>
      <c r="E129" s="128" t="s">
        <v>797</v>
      </c>
      <c r="F129" s="129" t="s">
        <v>591</v>
      </c>
      <c r="G129" s="130" t="s">
        <v>225</v>
      </c>
      <c r="H129" s="131">
        <v>186.732</v>
      </c>
      <c r="I129" s="132"/>
      <c r="J129" s="133">
        <f>ROUND(I129*H129,2)</f>
        <v>0</v>
      </c>
      <c r="K129" s="129" t="s">
        <v>135</v>
      </c>
      <c r="L129" s="32"/>
      <c r="M129" s="134" t="s">
        <v>19</v>
      </c>
      <c r="N129" s="135" t="s">
        <v>43</v>
      </c>
      <c r="P129" s="136">
        <f>O129*H129</f>
        <v>0</v>
      </c>
      <c r="Q129" s="136">
        <v>0</v>
      </c>
      <c r="R129" s="136">
        <f>Q129*H129</f>
        <v>0</v>
      </c>
      <c r="S129" s="136">
        <v>0</v>
      </c>
      <c r="T129" s="137">
        <f>S129*H129</f>
        <v>0</v>
      </c>
      <c r="AR129" s="138" t="s">
        <v>136</v>
      </c>
      <c r="AT129" s="138" t="s">
        <v>131</v>
      </c>
      <c r="AU129" s="138" t="s">
        <v>82</v>
      </c>
      <c r="AY129" s="17" t="s">
        <v>128</v>
      </c>
      <c r="BE129" s="139">
        <f>IF(N129="základní",J129,0)</f>
        <v>0</v>
      </c>
      <c r="BF129" s="139">
        <f>IF(N129="snížená",J129,0)</f>
        <v>0</v>
      </c>
      <c r="BG129" s="139">
        <f>IF(N129="zákl. přenesená",J129,0)</f>
        <v>0</v>
      </c>
      <c r="BH129" s="139">
        <f>IF(N129="sníž. přenesená",J129,0)</f>
        <v>0</v>
      </c>
      <c r="BI129" s="139">
        <f>IF(N129="nulová",J129,0)</f>
        <v>0</v>
      </c>
      <c r="BJ129" s="17" t="s">
        <v>80</v>
      </c>
      <c r="BK129" s="139">
        <f>ROUND(I129*H129,2)</f>
        <v>0</v>
      </c>
      <c r="BL129" s="17" t="s">
        <v>136</v>
      </c>
      <c r="BM129" s="138" t="s">
        <v>798</v>
      </c>
    </row>
    <row r="130" spans="2:47" s="1" customFormat="1" ht="12">
      <c r="B130" s="32"/>
      <c r="D130" s="140" t="s">
        <v>138</v>
      </c>
      <c r="F130" s="141" t="s">
        <v>593</v>
      </c>
      <c r="I130" s="142"/>
      <c r="L130" s="32"/>
      <c r="M130" s="143"/>
      <c r="T130" s="53"/>
      <c r="AT130" s="17" t="s">
        <v>138</v>
      </c>
      <c r="AU130" s="17" t="s">
        <v>82</v>
      </c>
    </row>
    <row r="131" spans="2:47" s="1" customFormat="1" ht="12">
      <c r="B131" s="32"/>
      <c r="D131" s="144" t="s">
        <v>140</v>
      </c>
      <c r="F131" s="145" t="s">
        <v>799</v>
      </c>
      <c r="I131" s="142"/>
      <c r="L131" s="32"/>
      <c r="M131" s="143"/>
      <c r="T131" s="53"/>
      <c r="AT131" s="17" t="s">
        <v>140</v>
      </c>
      <c r="AU131" s="17" t="s">
        <v>82</v>
      </c>
    </row>
    <row r="132" spans="2:51" s="13" customFormat="1" ht="12">
      <c r="B132" s="152"/>
      <c r="D132" s="140" t="s">
        <v>142</v>
      </c>
      <c r="E132" s="153" t="s">
        <v>19</v>
      </c>
      <c r="F132" s="154" t="s">
        <v>800</v>
      </c>
      <c r="H132" s="155">
        <v>186.732</v>
      </c>
      <c r="I132" s="156"/>
      <c r="L132" s="152"/>
      <c r="M132" s="157"/>
      <c r="T132" s="158"/>
      <c r="AT132" s="153" t="s">
        <v>142</v>
      </c>
      <c r="AU132" s="153" t="s">
        <v>82</v>
      </c>
      <c r="AV132" s="13" t="s">
        <v>82</v>
      </c>
      <c r="AW132" s="13" t="s">
        <v>33</v>
      </c>
      <c r="AX132" s="13" t="s">
        <v>80</v>
      </c>
      <c r="AY132" s="153" t="s">
        <v>128</v>
      </c>
    </row>
    <row r="133" spans="2:65" s="1" customFormat="1" ht="16.5" customHeight="1">
      <c r="B133" s="32"/>
      <c r="C133" s="127" t="s">
        <v>301</v>
      </c>
      <c r="D133" s="127" t="s">
        <v>131</v>
      </c>
      <c r="E133" s="128" t="s">
        <v>801</v>
      </c>
      <c r="F133" s="129" t="s">
        <v>802</v>
      </c>
      <c r="G133" s="130" t="s">
        <v>155</v>
      </c>
      <c r="H133" s="131">
        <v>98.28</v>
      </c>
      <c r="I133" s="132"/>
      <c r="J133" s="133">
        <f>ROUND(I133*H133,2)</f>
        <v>0</v>
      </c>
      <c r="K133" s="129" t="s">
        <v>135</v>
      </c>
      <c r="L133" s="32"/>
      <c r="M133" s="134" t="s">
        <v>19</v>
      </c>
      <c r="N133" s="135" t="s">
        <v>43</v>
      </c>
      <c r="P133" s="136">
        <f>O133*H133</f>
        <v>0</v>
      </c>
      <c r="Q133" s="136">
        <v>0</v>
      </c>
      <c r="R133" s="136">
        <f>Q133*H133</f>
        <v>0</v>
      </c>
      <c r="S133" s="136">
        <v>0</v>
      </c>
      <c r="T133" s="137">
        <f>S133*H133</f>
        <v>0</v>
      </c>
      <c r="AR133" s="138" t="s">
        <v>136</v>
      </c>
      <c r="AT133" s="138" t="s">
        <v>131</v>
      </c>
      <c r="AU133" s="138" t="s">
        <v>82</v>
      </c>
      <c r="AY133" s="17" t="s">
        <v>128</v>
      </c>
      <c r="BE133" s="139">
        <f>IF(N133="základní",J133,0)</f>
        <v>0</v>
      </c>
      <c r="BF133" s="139">
        <f>IF(N133="snížená",J133,0)</f>
        <v>0</v>
      </c>
      <c r="BG133" s="139">
        <f>IF(N133="zákl. přenesená",J133,0)</f>
        <v>0</v>
      </c>
      <c r="BH133" s="139">
        <f>IF(N133="sníž. přenesená",J133,0)</f>
        <v>0</v>
      </c>
      <c r="BI133" s="139">
        <f>IF(N133="nulová",J133,0)</f>
        <v>0</v>
      </c>
      <c r="BJ133" s="17" t="s">
        <v>80</v>
      </c>
      <c r="BK133" s="139">
        <f>ROUND(I133*H133,2)</f>
        <v>0</v>
      </c>
      <c r="BL133" s="17" t="s">
        <v>136</v>
      </c>
      <c r="BM133" s="138" t="s">
        <v>803</v>
      </c>
    </row>
    <row r="134" spans="2:47" s="1" customFormat="1" ht="12">
      <c r="B134" s="32"/>
      <c r="D134" s="140" t="s">
        <v>138</v>
      </c>
      <c r="F134" s="141" t="s">
        <v>804</v>
      </c>
      <c r="I134" s="142"/>
      <c r="L134" s="32"/>
      <c r="M134" s="143"/>
      <c r="T134" s="53"/>
      <c r="AT134" s="17" t="s">
        <v>138</v>
      </c>
      <c r="AU134" s="17" t="s">
        <v>82</v>
      </c>
    </row>
    <row r="135" spans="2:47" s="1" customFormat="1" ht="12">
      <c r="B135" s="32"/>
      <c r="D135" s="144" t="s">
        <v>140</v>
      </c>
      <c r="F135" s="145" t="s">
        <v>805</v>
      </c>
      <c r="I135" s="142"/>
      <c r="L135" s="32"/>
      <c r="M135" s="143"/>
      <c r="T135" s="53"/>
      <c r="AT135" s="17" t="s">
        <v>140</v>
      </c>
      <c r="AU135" s="17" t="s">
        <v>82</v>
      </c>
    </row>
    <row r="136" spans="2:63" s="11" customFormat="1" ht="22.9" customHeight="1">
      <c r="B136" s="115"/>
      <c r="D136" s="116" t="s">
        <v>71</v>
      </c>
      <c r="E136" s="125" t="s">
        <v>82</v>
      </c>
      <c r="F136" s="125" t="s">
        <v>246</v>
      </c>
      <c r="I136" s="118"/>
      <c r="J136" s="126">
        <f>BK136</f>
        <v>0</v>
      </c>
      <c r="L136" s="115"/>
      <c r="M136" s="120"/>
      <c r="P136" s="121">
        <f>SUM(P137:P212)</f>
        <v>0</v>
      </c>
      <c r="R136" s="121">
        <f>SUM(R137:R212)</f>
        <v>96.73609110999998</v>
      </c>
      <c r="T136" s="122">
        <f>SUM(T137:T212)</f>
        <v>0</v>
      </c>
      <c r="AR136" s="116" t="s">
        <v>80</v>
      </c>
      <c r="AT136" s="123" t="s">
        <v>71</v>
      </c>
      <c r="AU136" s="123" t="s">
        <v>80</v>
      </c>
      <c r="AY136" s="116" t="s">
        <v>128</v>
      </c>
      <c r="BK136" s="124">
        <f>SUM(BK137:BK212)</f>
        <v>0</v>
      </c>
    </row>
    <row r="137" spans="2:65" s="1" customFormat="1" ht="16.5" customHeight="1">
      <c r="B137" s="32"/>
      <c r="C137" s="127" t="s">
        <v>80</v>
      </c>
      <c r="D137" s="127" t="s">
        <v>131</v>
      </c>
      <c r="E137" s="128" t="s">
        <v>806</v>
      </c>
      <c r="F137" s="129" t="s">
        <v>807</v>
      </c>
      <c r="G137" s="130" t="s">
        <v>134</v>
      </c>
      <c r="H137" s="131">
        <v>60</v>
      </c>
      <c r="I137" s="132"/>
      <c r="J137" s="133">
        <f>ROUND(I137*H137,2)</f>
        <v>0</v>
      </c>
      <c r="K137" s="129" t="s">
        <v>135</v>
      </c>
      <c r="L137" s="32"/>
      <c r="M137" s="134" t="s">
        <v>19</v>
      </c>
      <c r="N137" s="135" t="s">
        <v>43</v>
      </c>
      <c r="P137" s="136">
        <f>O137*H137</f>
        <v>0</v>
      </c>
      <c r="Q137" s="136">
        <v>0</v>
      </c>
      <c r="R137" s="136">
        <f>Q137*H137</f>
        <v>0</v>
      </c>
      <c r="S137" s="136">
        <v>0</v>
      </c>
      <c r="T137" s="137">
        <f>S137*H137</f>
        <v>0</v>
      </c>
      <c r="AR137" s="138" t="s">
        <v>136</v>
      </c>
      <c r="AT137" s="138" t="s">
        <v>131</v>
      </c>
      <c r="AU137" s="138" t="s">
        <v>82</v>
      </c>
      <c r="AY137" s="17" t="s">
        <v>128</v>
      </c>
      <c r="BE137" s="139">
        <f>IF(N137="základní",J137,0)</f>
        <v>0</v>
      </c>
      <c r="BF137" s="139">
        <f>IF(N137="snížená",J137,0)</f>
        <v>0</v>
      </c>
      <c r="BG137" s="139">
        <f>IF(N137="zákl. přenesená",J137,0)</f>
        <v>0</v>
      </c>
      <c r="BH137" s="139">
        <f>IF(N137="sníž. přenesená",J137,0)</f>
        <v>0</v>
      </c>
      <c r="BI137" s="139">
        <f>IF(N137="nulová",J137,0)</f>
        <v>0</v>
      </c>
      <c r="BJ137" s="17" t="s">
        <v>80</v>
      </c>
      <c r="BK137" s="139">
        <f>ROUND(I137*H137,2)</f>
        <v>0</v>
      </c>
      <c r="BL137" s="17" t="s">
        <v>136</v>
      </c>
      <c r="BM137" s="138" t="s">
        <v>808</v>
      </c>
    </row>
    <row r="138" spans="2:47" s="1" customFormat="1" ht="12">
      <c r="B138" s="32"/>
      <c r="D138" s="140" t="s">
        <v>138</v>
      </c>
      <c r="F138" s="141" t="s">
        <v>809</v>
      </c>
      <c r="I138" s="142"/>
      <c r="L138" s="32"/>
      <c r="M138" s="143"/>
      <c r="T138" s="53"/>
      <c r="AT138" s="17" t="s">
        <v>138</v>
      </c>
      <c r="AU138" s="17" t="s">
        <v>82</v>
      </c>
    </row>
    <row r="139" spans="2:47" s="1" customFormat="1" ht="12">
      <c r="B139" s="32"/>
      <c r="D139" s="144" t="s">
        <v>140</v>
      </c>
      <c r="F139" s="145" t="s">
        <v>810</v>
      </c>
      <c r="I139" s="142"/>
      <c r="L139" s="32"/>
      <c r="M139" s="143"/>
      <c r="T139" s="53"/>
      <c r="AT139" s="17" t="s">
        <v>140</v>
      </c>
      <c r="AU139" s="17" t="s">
        <v>82</v>
      </c>
    </row>
    <row r="140" spans="2:51" s="12" customFormat="1" ht="12">
      <c r="B140" s="146"/>
      <c r="D140" s="140" t="s">
        <v>142</v>
      </c>
      <c r="E140" s="147" t="s">
        <v>19</v>
      </c>
      <c r="F140" s="148" t="s">
        <v>811</v>
      </c>
      <c r="H140" s="147" t="s">
        <v>19</v>
      </c>
      <c r="I140" s="149"/>
      <c r="L140" s="146"/>
      <c r="M140" s="150"/>
      <c r="T140" s="151"/>
      <c r="AT140" s="147" t="s">
        <v>142</v>
      </c>
      <c r="AU140" s="147" t="s">
        <v>82</v>
      </c>
      <c r="AV140" s="12" t="s">
        <v>80</v>
      </c>
      <c r="AW140" s="12" t="s">
        <v>33</v>
      </c>
      <c r="AX140" s="12" t="s">
        <v>72</v>
      </c>
      <c r="AY140" s="147" t="s">
        <v>128</v>
      </c>
    </row>
    <row r="141" spans="2:51" s="13" customFormat="1" ht="12">
      <c r="B141" s="152"/>
      <c r="D141" s="140" t="s">
        <v>142</v>
      </c>
      <c r="E141" s="153" t="s">
        <v>19</v>
      </c>
      <c r="F141" s="154" t="s">
        <v>812</v>
      </c>
      <c r="H141" s="155">
        <v>60</v>
      </c>
      <c r="I141" s="156"/>
      <c r="L141" s="152"/>
      <c r="M141" s="157"/>
      <c r="T141" s="158"/>
      <c r="AT141" s="153" t="s">
        <v>142</v>
      </c>
      <c r="AU141" s="153" t="s">
        <v>82</v>
      </c>
      <c r="AV141" s="13" t="s">
        <v>82</v>
      </c>
      <c r="AW141" s="13" t="s">
        <v>33</v>
      </c>
      <c r="AX141" s="13" t="s">
        <v>80</v>
      </c>
      <c r="AY141" s="153" t="s">
        <v>128</v>
      </c>
    </row>
    <row r="142" spans="2:65" s="1" customFormat="1" ht="16.5" customHeight="1">
      <c r="B142" s="32"/>
      <c r="C142" s="159" t="s">
        <v>82</v>
      </c>
      <c r="D142" s="159" t="s">
        <v>222</v>
      </c>
      <c r="E142" s="160" t="s">
        <v>813</v>
      </c>
      <c r="F142" s="161" t="s">
        <v>814</v>
      </c>
      <c r="G142" s="162" t="s">
        <v>155</v>
      </c>
      <c r="H142" s="163">
        <v>20.7</v>
      </c>
      <c r="I142" s="164"/>
      <c r="J142" s="165">
        <f>ROUND(I142*H142,2)</f>
        <v>0</v>
      </c>
      <c r="K142" s="161" t="s">
        <v>135</v>
      </c>
      <c r="L142" s="166"/>
      <c r="M142" s="167" t="s">
        <v>19</v>
      </c>
      <c r="N142" s="168" t="s">
        <v>43</v>
      </c>
      <c r="P142" s="136">
        <f>O142*H142</f>
        <v>0</v>
      </c>
      <c r="Q142" s="136">
        <v>2.429</v>
      </c>
      <c r="R142" s="136">
        <f>Q142*H142</f>
        <v>50.2803</v>
      </c>
      <c r="S142" s="136">
        <v>0</v>
      </c>
      <c r="T142" s="137">
        <f>S142*H142</f>
        <v>0</v>
      </c>
      <c r="AR142" s="138" t="s">
        <v>226</v>
      </c>
      <c r="AT142" s="138" t="s">
        <v>222</v>
      </c>
      <c r="AU142" s="138" t="s">
        <v>82</v>
      </c>
      <c r="AY142" s="17" t="s">
        <v>128</v>
      </c>
      <c r="BE142" s="139">
        <f>IF(N142="základní",J142,0)</f>
        <v>0</v>
      </c>
      <c r="BF142" s="139">
        <f>IF(N142="snížená",J142,0)</f>
        <v>0</v>
      </c>
      <c r="BG142" s="139">
        <f>IF(N142="zákl. přenesená",J142,0)</f>
        <v>0</v>
      </c>
      <c r="BH142" s="139">
        <f>IF(N142="sníž. přenesená",J142,0)</f>
        <v>0</v>
      </c>
      <c r="BI142" s="139">
        <f>IF(N142="nulová",J142,0)</f>
        <v>0</v>
      </c>
      <c r="BJ142" s="17" t="s">
        <v>80</v>
      </c>
      <c r="BK142" s="139">
        <f>ROUND(I142*H142,2)</f>
        <v>0</v>
      </c>
      <c r="BL142" s="17" t="s">
        <v>136</v>
      </c>
      <c r="BM142" s="138" t="s">
        <v>815</v>
      </c>
    </row>
    <row r="143" spans="2:47" s="1" customFormat="1" ht="12">
      <c r="B143" s="32"/>
      <c r="D143" s="140" t="s">
        <v>138</v>
      </c>
      <c r="F143" s="141" t="s">
        <v>814</v>
      </c>
      <c r="I143" s="142"/>
      <c r="L143" s="32"/>
      <c r="M143" s="143"/>
      <c r="T143" s="53"/>
      <c r="AT143" s="17" t="s">
        <v>138</v>
      </c>
      <c r="AU143" s="17" t="s">
        <v>82</v>
      </c>
    </row>
    <row r="144" spans="2:51" s="13" customFormat="1" ht="12">
      <c r="B144" s="152"/>
      <c r="D144" s="140" t="s">
        <v>142</v>
      </c>
      <c r="F144" s="154" t="s">
        <v>816</v>
      </c>
      <c r="H144" s="155">
        <v>20.7</v>
      </c>
      <c r="I144" s="156"/>
      <c r="L144" s="152"/>
      <c r="M144" s="157"/>
      <c r="T144" s="158"/>
      <c r="AT144" s="153" t="s">
        <v>142</v>
      </c>
      <c r="AU144" s="153" t="s">
        <v>82</v>
      </c>
      <c r="AV144" s="13" t="s">
        <v>82</v>
      </c>
      <c r="AW144" s="13" t="s">
        <v>4</v>
      </c>
      <c r="AX144" s="13" t="s">
        <v>80</v>
      </c>
      <c r="AY144" s="153" t="s">
        <v>128</v>
      </c>
    </row>
    <row r="145" spans="2:65" s="1" customFormat="1" ht="21.75" customHeight="1">
      <c r="B145" s="32"/>
      <c r="C145" s="127" t="s">
        <v>136</v>
      </c>
      <c r="D145" s="127" t="s">
        <v>131</v>
      </c>
      <c r="E145" s="128" t="s">
        <v>817</v>
      </c>
      <c r="F145" s="129" t="s">
        <v>818</v>
      </c>
      <c r="G145" s="130" t="s">
        <v>134</v>
      </c>
      <c r="H145" s="131">
        <v>60</v>
      </c>
      <c r="I145" s="132"/>
      <c r="J145" s="133">
        <f>ROUND(I145*H145,2)</f>
        <v>0</v>
      </c>
      <c r="K145" s="129" t="s">
        <v>135</v>
      </c>
      <c r="L145" s="32"/>
      <c r="M145" s="134" t="s">
        <v>19</v>
      </c>
      <c r="N145" s="135" t="s">
        <v>43</v>
      </c>
      <c r="P145" s="136">
        <f>O145*H145</f>
        <v>0</v>
      </c>
      <c r="Q145" s="136">
        <v>0.0095</v>
      </c>
      <c r="R145" s="136">
        <f>Q145*H145</f>
        <v>0.57</v>
      </c>
      <c r="S145" s="136">
        <v>0</v>
      </c>
      <c r="T145" s="137">
        <f>S145*H145</f>
        <v>0</v>
      </c>
      <c r="AR145" s="138" t="s">
        <v>136</v>
      </c>
      <c r="AT145" s="138" t="s">
        <v>131</v>
      </c>
      <c r="AU145" s="138" t="s">
        <v>82</v>
      </c>
      <c r="AY145" s="17" t="s">
        <v>128</v>
      </c>
      <c r="BE145" s="139">
        <f>IF(N145="základní",J145,0)</f>
        <v>0</v>
      </c>
      <c r="BF145" s="139">
        <f>IF(N145="snížená",J145,0)</f>
        <v>0</v>
      </c>
      <c r="BG145" s="139">
        <f>IF(N145="zákl. přenesená",J145,0)</f>
        <v>0</v>
      </c>
      <c r="BH145" s="139">
        <f>IF(N145="sníž. přenesená",J145,0)</f>
        <v>0</v>
      </c>
      <c r="BI145" s="139">
        <f>IF(N145="nulová",J145,0)</f>
        <v>0</v>
      </c>
      <c r="BJ145" s="17" t="s">
        <v>80</v>
      </c>
      <c r="BK145" s="139">
        <f>ROUND(I145*H145,2)</f>
        <v>0</v>
      </c>
      <c r="BL145" s="17" t="s">
        <v>136</v>
      </c>
      <c r="BM145" s="138" t="s">
        <v>819</v>
      </c>
    </row>
    <row r="146" spans="2:47" s="1" customFormat="1" ht="12">
      <c r="B146" s="32"/>
      <c r="D146" s="140" t="s">
        <v>138</v>
      </c>
      <c r="F146" s="141" t="s">
        <v>820</v>
      </c>
      <c r="I146" s="142"/>
      <c r="L146" s="32"/>
      <c r="M146" s="143"/>
      <c r="T146" s="53"/>
      <c r="AT146" s="17" t="s">
        <v>138</v>
      </c>
      <c r="AU146" s="17" t="s">
        <v>82</v>
      </c>
    </row>
    <row r="147" spans="2:47" s="1" customFormat="1" ht="12">
      <c r="B147" s="32"/>
      <c r="D147" s="144" t="s">
        <v>140</v>
      </c>
      <c r="F147" s="145" t="s">
        <v>821</v>
      </c>
      <c r="I147" s="142"/>
      <c r="L147" s="32"/>
      <c r="M147" s="143"/>
      <c r="T147" s="53"/>
      <c r="AT147" s="17" t="s">
        <v>140</v>
      </c>
      <c r="AU147" s="17" t="s">
        <v>82</v>
      </c>
    </row>
    <row r="148" spans="2:51" s="12" customFormat="1" ht="12">
      <c r="B148" s="146"/>
      <c r="D148" s="140" t="s">
        <v>142</v>
      </c>
      <c r="E148" s="147" t="s">
        <v>19</v>
      </c>
      <c r="F148" s="148" t="s">
        <v>786</v>
      </c>
      <c r="H148" s="147" t="s">
        <v>19</v>
      </c>
      <c r="I148" s="149"/>
      <c r="L148" s="146"/>
      <c r="M148" s="150"/>
      <c r="T148" s="151"/>
      <c r="AT148" s="147" t="s">
        <v>142</v>
      </c>
      <c r="AU148" s="147" t="s">
        <v>82</v>
      </c>
      <c r="AV148" s="12" t="s">
        <v>80</v>
      </c>
      <c r="AW148" s="12" t="s">
        <v>33</v>
      </c>
      <c r="AX148" s="12" t="s">
        <v>72</v>
      </c>
      <c r="AY148" s="147" t="s">
        <v>128</v>
      </c>
    </row>
    <row r="149" spans="2:51" s="13" customFormat="1" ht="12">
      <c r="B149" s="152"/>
      <c r="D149" s="140" t="s">
        <v>142</v>
      </c>
      <c r="E149" s="153" t="s">
        <v>19</v>
      </c>
      <c r="F149" s="154" t="s">
        <v>176</v>
      </c>
      <c r="H149" s="155">
        <v>60</v>
      </c>
      <c r="I149" s="156"/>
      <c r="L149" s="152"/>
      <c r="M149" s="157"/>
      <c r="T149" s="158"/>
      <c r="AT149" s="153" t="s">
        <v>142</v>
      </c>
      <c r="AU149" s="153" t="s">
        <v>82</v>
      </c>
      <c r="AV149" s="13" t="s">
        <v>82</v>
      </c>
      <c r="AW149" s="13" t="s">
        <v>33</v>
      </c>
      <c r="AX149" s="13" t="s">
        <v>80</v>
      </c>
      <c r="AY149" s="153" t="s">
        <v>128</v>
      </c>
    </row>
    <row r="150" spans="2:65" s="1" customFormat="1" ht="16.5" customHeight="1">
      <c r="B150" s="32"/>
      <c r="C150" s="127" t="s">
        <v>308</v>
      </c>
      <c r="D150" s="127" t="s">
        <v>131</v>
      </c>
      <c r="E150" s="128" t="s">
        <v>822</v>
      </c>
      <c r="F150" s="129" t="s">
        <v>823</v>
      </c>
      <c r="G150" s="130" t="s">
        <v>155</v>
      </c>
      <c r="H150" s="131">
        <v>2.86</v>
      </c>
      <c r="I150" s="132"/>
      <c r="J150" s="133">
        <f>ROUND(I150*H150,2)</f>
        <v>0</v>
      </c>
      <c r="K150" s="129" t="s">
        <v>135</v>
      </c>
      <c r="L150" s="32"/>
      <c r="M150" s="134" t="s">
        <v>19</v>
      </c>
      <c r="N150" s="135" t="s">
        <v>43</v>
      </c>
      <c r="P150" s="136">
        <f>O150*H150</f>
        <v>0</v>
      </c>
      <c r="Q150" s="136">
        <v>1.665</v>
      </c>
      <c r="R150" s="136">
        <f>Q150*H150</f>
        <v>4.7619</v>
      </c>
      <c r="S150" s="136">
        <v>0</v>
      </c>
      <c r="T150" s="137">
        <f>S150*H150</f>
        <v>0</v>
      </c>
      <c r="AR150" s="138" t="s">
        <v>136</v>
      </c>
      <c r="AT150" s="138" t="s">
        <v>131</v>
      </c>
      <c r="AU150" s="138" t="s">
        <v>82</v>
      </c>
      <c r="AY150" s="17" t="s">
        <v>128</v>
      </c>
      <c r="BE150" s="139">
        <f>IF(N150="základní",J150,0)</f>
        <v>0</v>
      </c>
      <c r="BF150" s="139">
        <f>IF(N150="snížená",J150,0)</f>
        <v>0</v>
      </c>
      <c r="BG150" s="139">
        <f>IF(N150="zákl. přenesená",J150,0)</f>
        <v>0</v>
      </c>
      <c r="BH150" s="139">
        <f>IF(N150="sníž. přenesená",J150,0)</f>
        <v>0</v>
      </c>
      <c r="BI150" s="139">
        <f>IF(N150="nulová",J150,0)</f>
        <v>0</v>
      </c>
      <c r="BJ150" s="17" t="s">
        <v>80</v>
      </c>
      <c r="BK150" s="139">
        <f>ROUND(I150*H150,2)</f>
        <v>0</v>
      </c>
      <c r="BL150" s="17" t="s">
        <v>136</v>
      </c>
      <c r="BM150" s="138" t="s">
        <v>824</v>
      </c>
    </row>
    <row r="151" spans="2:47" s="1" customFormat="1" ht="19.5">
      <c r="B151" s="32"/>
      <c r="D151" s="140" t="s">
        <v>138</v>
      </c>
      <c r="F151" s="141" t="s">
        <v>825</v>
      </c>
      <c r="I151" s="142"/>
      <c r="L151" s="32"/>
      <c r="M151" s="143"/>
      <c r="T151" s="53"/>
      <c r="AT151" s="17" t="s">
        <v>138</v>
      </c>
      <c r="AU151" s="17" t="s">
        <v>82</v>
      </c>
    </row>
    <row r="152" spans="2:47" s="1" customFormat="1" ht="12">
      <c r="B152" s="32"/>
      <c r="D152" s="144" t="s">
        <v>140</v>
      </c>
      <c r="F152" s="145" t="s">
        <v>826</v>
      </c>
      <c r="I152" s="142"/>
      <c r="L152" s="32"/>
      <c r="M152" s="143"/>
      <c r="T152" s="53"/>
      <c r="AT152" s="17" t="s">
        <v>140</v>
      </c>
      <c r="AU152" s="17" t="s">
        <v>82</v>
      </c>
    </row>
    <row r="153" spans="2:51" s="12" customFormat="1" ht="12">
      <c r="B153" s="146"/>
      <c r="D153" s="140" t="s">
        <v>142</v>
      </c>
      <c r="E153" s="147" t="s">
        <v>19</v>
      </c>
      <c r="F153" s="148" t="s">
        <v>827</v>
      </c>
      <c r="H153" s="147" t="s">
        <v>19</v>
      </c>
      <c r="I153" s="149"/>
      <c r="L153" s="146"/>
      <c r="M153" s="150"/>
      <c r="T153" s="151"/>
      <c r="AT153" s="147" t="s">
        <v>142</v>
      </c>
      <c r="AU153" s="147" t="s">
        <v>82</v>
      </c>
      <c r="AV153" s="12" t="s">
        <v>80</v>
      </c>
      <c r="AW153" s="12" t="s">
        <v>33</v>
      </c>
      <c r="AX153" s="12" t="s">
        <v>72</v>
      </c>
      <c r="AY153" s="147" t="s">
        <v>128</v>
      </c>
    </row>
    <row r="154" spans="2:51" s="13" customFormat="1" ht="12">
      <c r="B154" s="152"/>
      <c r="D154" s="140" t="s">
        <v>142</v>
      </c>
      <c r="E154" s="153" t="s">
        <v>19</v>
      </c>
      <c r="F154" s="154" t="s">
        <v>828</v>
      </c>
      <c r="H154" s="155">
        <v>2.86</v>
      </c>
      <c r="I154" s="156"/>
      <c r="L154" s="152"/>
      <c r="M154" s="157"/>
      <c r="T154" s="158"/>
      <c r="AT154" s="153" t="s">
        <v>142</v>
      </c>
      <c r="AU154" s="153" t="s">
        <v>82</v>
      </c>
      <c r="AV154" s="13" t="s">
        <v>82</v>
      </c>
      <c r="AW154" s="13" t="s">
        <v>33</v>
      </c>
      <c r="AX154" s="13" t="s">
        <v>80</v>
      </c>
      <c r="AY154" s="153" t="s">
        <v>128</v>
      </c>
    </row>
    <row r="155" spans="2:65" s="1" customFormat="1" ht="16.5" customHeight="1">
      <c r="B155" s="32"/>
      <c r="C155" s="127" t="s">
        <v>318</v>
      </c>
      <c r="D155" s="127" t="s">
        <v>131</v>
      </c>
      <c r="E155" s="128" t="s">
        <v>829</v>
      </c>
      <c r="F155" s="129" t="s">
        <v>830</v>
      </c>
      <c r="G155" s="130" t="s">
        <v>134</v>
      </c>
      <c r="H155" s="131">
        <v>12.434</v>
      </c>
      <c r="I155" s="132"/>
      <c r="J155" s="133">
        <f>ROUND(I155*H155,2)</f>
        <v>0</v>
      </c>
      <c r="K155" s="129" t="s">
        <v>135</v>
      </c>
      <c r="L155" s="32"/>
      <c r="M155" s="134" t="s">
        <v>19</v>
      </c>
      <c r="N155" s="135" t="s">
        <v>43</v>
      </c>
      <c r="P155" s="136">
        <f>O155*H155</f>
        <v>0</v>
      </c>
      <c r="Q155" s="136">
        <v>0.00031</v>
      </c>
      <c r="R155" s="136">
        <f>Q155*H155</f>
        <v>0.0038545399999999996</v>
      </c>
      <c r="S155" s="136">
        <v>0</v>
      </c>
      <c r="T155" s="137">
        <f>S155*H155</f>
        <v>0</v>
      </c>
      <c r="AR155" s="138" t="s">
        <v>136</v>
      </c>
      <c r="AT155" s="138" t="s">
        <v>131</v>
      </c>
      <c r="AU155" s="138" t="s">
        <v>82</v>
      </c>
      <c r="AY155" s="17" t="s">
        <v>128</v>
      </c>
      <c r="BE155" s="139">
        <f>IF(N155="základní",J155,0)</f>
        <v>0</v>
      </c>
      <c r="BF155" s="139">
        <f>IF(N155="snížená",J155,0)</f>
        <v>0</v>
      </c>
      <c r="BG155" s="139">
        <f>IF(N155="zákl. přenesená",J155,0)</f>
        <v>0</v>
      </c>
      <c r="BH155" s="139">
        <f>IF(N155="sníž. přenesená",J155,0)</f>
        <v>0</v>
      </c>
      <c r="BI155" s="139">
        <f>IF(N155="nulová",J155,0)</f>
        <v>0</v>
      </c>
      <c r="BJ155" s="17" t="s">
        <v>80</v>
      </c>
      <c r="BK155" s="139">
        <f>ROUND(I155*H155,2)</f>
        <v>0</v>
      </c>
      <c r="BL155" s="17" t="s">
        <v>136</v>
      </c>
      <c r="BM155" s="138" t="s">
        <v>831</v>
      </c>
    </row>
    <row r="156" spans="2:47" s="1" customFormat="1" ht="19.5">
      <c r="B156" s="32"/>
      <c r="D156" s="140" t="s">
        <v>138</v>
      </c>
      <c r="F156" s="141" t="s">
        <v>832</v>
      </c>
      <c r="I156" s="142"/>
      <c r="L156" s="32"/>
      <c r="M156" s="143"/>
      <c r="T156" s="53"/>
      <c r="AT156" s="17" t="s">
        <v>138</v>
      </c>
      <c r="AU156" s="17" t="s">
        <v>82</v>
      </c>
    </row>
    <row r="157" spans="2:47" s="1" customFormat="1" ht="12">
      <c r="B157" s="32"/>
      <c r="D157" s="144" t="s">
        <v>140</v>
      </c>
      <c r="F157" s="145" t="s">
        <v>833</v>
      </c>
      <c r="I157" s="142"/>
      <c r="L157" s="32"/>
      <c r="M157" s="143"/>
      <c r="T157" s="53"/>
      <c r="AT157" s="17" t="s">
        <v>140</v>
      </c>
      <c r="AU157" s="17" t="s">
        <v>82</v>
      </c>
    </row>
    <row r="158" spans="2:51" s="12" customFormat="1" ht="12">
      <c r="B158" s="146"/>
      <c r="D158" s="140" t="s">
        <v>142</v>
      </c>
      <c r="E158" s="147" t="s">
        <v>19</v>
      </c>
      <c r="F158" s="148" t="s">
        <v>827</v>
      </c>
      <c r="H158" s="147" t="s">
        <v>19</v>
      </c>
      <c r="I158" s="149"/>
      <c r="L158" s="146"/>
      <c r="M158" s="150"/>
      <c r="T158" s="151"/>
      <c r="AT158" s="147" t="s">
        <v>142</v>
      </c>
      <c r="AU158" s="147" t="s">
        <v>82</v>
      </c>
      <c r="AV158" s="12" t="s">
        <v>80</v>
      </c>
      <c r="AW158" s="12" t="s">
        <v>33</v>
      </c>
      <c r="AX158" s="12" t="s">
        <v>72</v>
      </c>
      <c r="AY158" s="147" t="s">
        <v>128</v>
      </c>
    </row>
    <row r="159" spans="2:51" s="13" customFormat="1" ht="12">
      <c r="B159" s="152"/>
      <c r="D159" s="140" t="s">
        <v>142</v>
      </c>
      <c r="E159" s="153" t="s">
        <v>19</v>
      </c>
      <c r="F159" s="154" t="s">
        <v>834</v>
      </c>
      <c r="H159" s="155">
        <v>12.434</v>
      </c>
      <c r="I159" s="156"/>
      <c r="L159" s="152"/>
      <c r="M159" s="157"/>
      <c r="T159" s="158"/>
      <c r="AT159" s="153" t="s">
        <v>142</v>
      </c>
      <c r="AU159" s="153" t="s">
        <v>82</v>
      </c>
      <c r="AV159" s="13" t="s">
        <v>82</v>
      </c>
      <c r="AW159" s="13" t="s">
        <v>33</v>
      </c>
      <c r="AX159" s="13" t="s">
        <v>80</v>
      </c>
      <c r="AY159" s="153" t="s">
        <v>128</v>
      </c>
    </row>
    <row r="160" spans="2:65" s="1" customFormat="1" ht="16.5" customHeight="1">
      <c r="B160" s="32"/>
      <c r="C160" s="159" t="s">
        <v>310</v>
      </c>
      <c r="D160" s="159" t="s">
        <v>222</v>
      </c>
      <c r="E160" s="160" t="s">
        <v>835</v>
      </c>
      <c r="F160" s="161" t="s">
        <v>836</v>
      </c>
      <c r="G160" s="162" t="s">
        <v>134</v>
      </c>
      <c r="H160" s="163">
        <v>14.728</v>
      </c>
      <c r="I160" s="164"/>
      <c r="J160" s="165">
        <f>ROUND(I160*H160,2)</f>
        <v>0</v>
      </c>
      <c r="K160" s="161" t="s">
        <v>135</v>
      </c>
      <c r="L160" s="166"/>
      <c r="M160" s="167" t="s">
        <v>19</v>
      </c>
      <c r="N160" s="168" t="s">
        <v>43</v>
      </c>
      <c r="P160" s="136">
        <f>O160*H160</f>
        <v>0</v>
      </c>
      <c r="Q160" s="136">
        <v>0.0002</v>
      </c>
      <c r="R160" s="136">
        <f>Q160*H160</f>
        <v>0.0029456</v>
      </c>
      <c r="S160" s="136">
        <v>0</v>
      </c>
      <c r="T160" s="137">
        <f>S160*H160</f>
        <v>0</v>
      </c>
      <c r="AR160" s="138" t="s">
        <v>226</v>
      </c>
      <c r="AT160" s="138" t="s">
        <v>222</v>
      </c>
      <c r="AU160" s="138" t="s">
        <v>82</v>
      </c>
      <c r="AY160" s="17" t="s">
        <v>128</v>
      </c>
      <c r="BE160" s="139">
        <f>IF(N160="základní",J160,0)</f>
        <v>0</v>
      </c>
      <c r="BF160" s="139">
        <f>IF(N160="snížená",J160,0)</f>
        <v>0</v>
      </c>
      <c r="BG160" s="139">
        <f>IF(N160="zákl. přenesená",J160,0)</f>
        <v>0</v>
      </c>
      <c r="BH160" s="139">
        <f>IF(N160="sníž. přenesená",J160,0)</f>
        <v>0</v>
      </c>
      <c r="BI160" s="139">
        <f>IF(N160="nulová",J160,0)</f>
        <v>0</v>
      </c>
      <c r="BJ160" s="17" t="s">
        <v>80</v>
      </c>
      <c r="BK160" s="139">
        <f>ROUND(I160*H160,2)</f>
        <v>0</v>
      </c>
      <c r="BL160" s="17" t="s">
        <v>136</v>
      </c>
      <c r="BM160" s="138" t="s">
        <v>837</v>
      </c>
    </row>
    <row r="161" spans="2:47" s="1" customFormat="1" ht="12">
      <c r="B161" s="32"/>
      <c r="D161" s="140" t="s">
        <v>138</v>
      </c>
      <c r="F161" s="141" t="s">
        <v>836</v>
      </c>
      <c r="I161" s="142"/>
      <c r="L161" s="32"/>
      <c r="M161" s="143"/>
      <c r="T161" s="53"/>
      <c r="AT161" s="17" t="s">
        <v>138</v>
      </c>
      <c r="AU161" s="17" t="s">
        <v>82</v>
      </c>
    </row>
    <row r="162" spans="2:51" s="13" customFormat="1" ht="12">
      <c r="B162" s="152"/>
      <c r="D162" s="140" t="s">
        <v>142</v>
      </c>
      <c r="F162" s="154" t="s">
        <v>838</v>
      </c>
      <c r="H162" s="155">
        <v>14.728</v>
      </c>
      <c r="I162" s="156"/>
      <c r="L162" s="152"/>
      <c r="M162" s="157"/>
      <c r="T162" s="158"/>
      <c r="AT162" s="153" t="s">
        <v>142</v>
      </c>
      <c r="AU162" s="153" t="s">
        <v>82</v>
      </c>
      <c r="AV162" s="13" t="s">
        <v>82</v>
      </c>
      <c r="AW162" s="13" t="s">
        <v>4</v>
      </c>
      <c r="AX162" s="13" t="s">
        <v>80</v>
      </c>
      <c r="AY162" s="153" t="s">
        <v>128</v>
      </c>
    </row>
    <row r="163" spans="2:65" s="1" customFormat="1" ht="16.5" customHeight="1">
      <c r="B163" s="32"/>
      <c r="C163" s="127" t="s">
        <v>226</v>
      </c>
      <c r="D163" s="127" t="s">
        <v>131</v>
      </c>
      <c r="E163" s="128" t="s">
        <v>839</v>
      </c>
      <c r="F163" s="129" t="s">
        <v>840</v>
      </c>
      <c r="G163" s="130" t="s">
        <v>155</v>
      </c>
      <c r="H163" s="131">
        <v>2.64</v>
      </c>
      <c r="I163" s="132"/>
      <c r="J163" s="133">
        <f>ROUND(I163*H163,2)</f>
        <v>0</v>
      </c>
      <c r="K163" s="129" t="s">
        <v>135</v>
      </c>
      <c r="L163" s="32"/>
      <c r="M163" s="134" t="s">
        <v>19</v>
      </c>
      <c r="N163" s="135" t="s">
        <v>43</v>
      </c>
      <c r="P163" s="136">
        <f>O163*H163</f>
        <v>0</v>
      </c>
      <c r="Q163" s="136">
        <v>2.30102</v>
      </c>
      <c r="R163" s="136">
        <f>Q163*H163</f>
        <v>6.0746928</v>
      </c>
      <c r="S163" s="136">
        <v>0</v>
      </c>
      <c r="T163" s="137">
        <f>S163*H163</f>
        <v>0</v>
      </c>
      <c r="AR163" s="138" t="s">
        <v>136</v>
      </c>
      <c r="AT163" s="138" t="s">
        <v>131</v>
      </c>
      <c r="AU163" s="138" t="s">
        <v>82</v>
      </c>
      <c r="AY163" s="17" t="s">
        <v>128</v>
      </c>
      <c r="BE163" s="139">
        <f>IF(N163="základní",J163,0)</f>
        <v>0</v>
      </c>
      <c r="BF163" s="139">
        <f>IF(N163="snížená",J163,0)</f>
        <v>0</v>
      </c>
      <c r="BG163" s="139">
        <f>IF(N163="zákl. přenesená",J163,0)</f>
        <v>0</v>
      </c>
      <c r="BH163" s="139">
        <f>IF(N163="sníž. přenesená",J163,0)</f>
        <v>0</v>
      </c>
      <c r="BI163" s="139">
        <f>IF(N163="nulová",J163,0)</f>
        <v>0</v>
      </c>
      <c r="BJ163" s="17" t="s">
        <v>80</v>
      </c>
      <c r="BK163" s="139">
        <f>ROUND(I163*H163,2)</f>
        <v>0</v>
      </c>
      <c r="BL163" s="17" t="s">
        <v>136</v>
      </c>
      <c r="BM163" s="138" t="s">
        <v>841</v>
      </c>
    </row>
    <row r="164" spans="2:47" s="1" customFormat="1" ht="12">
      <c r="B164" s="32"/>
      <c r="D164" s="140" t="s">
        <v>138</v>
      </c>
      <c r="F164" s="141" t="s">
        <v>840</v>
      </c>
      <c r="I164" s="142"/>
      <c r="L164" s="32"/>
      <c r="M164" s="143"/>
      <c r="T164" s="53"/>
      <c r="AT164" s="17" t="s">
        <v>138</v>
      </c>
      <c r="AU164" s="17" t="s">
        <v>82</v>
      </c>
    </row>
    <row r="165" spans="2:47" s="1" customFormat="1" ht="12">
      <c r="B165" s="32"/>
      <c r="D165" s="144" t="s">
        <v>140</v>
      </c>
      <c r="F165" s="145" t="s">
        <v>842</v>
      </c>
      <c r="I165" s="142"/>
      <c r="L165" s="32"/>
      <c r="M165" s="143"/>
      <c r="T165" s="53"/>
      <c r="AT165" s="17" t="s">
        <v>140</v>
      </c>
      <c r="AU165" s="17" t="s">
        <v>82</v>
      </c>
    </row>
    <row r="166" spans="2:51" s="12" customFormat="1" ht="12">
      <c r="B166" s="146"/>
      <c r="D166" s="140" t="s">
        <v>142</v>
      </c>
      <c r="E166" s="147" t="s">
        <v>19</v>
      </c>
      <c r="F166" s="148" t="s">
        <v>843</v>
      </c>
      <c r="H166" s="147" t="s">
        <v>19</v>
      </c>
      <c r="I166" s="149"/>
      <c r="L166" s="146"/>
      <c r="M166" s="150"/>
      <c r="T166" s="151"/>
      <c r="AT166" s="147" t="s">
        <v>142</v>
      </c>
      <c r="AU166" s="147" t="s">
        <v>82</v>
      </c>
      <c r="AV166" s="12" t="s">
        <v>80</v>
      </c>
      <c r="AW166" s="12" t="s">
        <v>33</v>
      </c>
      <c r="AX166" s="12" t="s">
        <v>72</v>
      </c>
      <c r="AY166" s="147" t="s">
        <v>128</v>
      </c>
    </row>
    <row r="167" spans="2:51" s="13" customFormat="1" ht="12">
      <c r="B167" s="152"/>
      <c r="D167" s="140" t="s">
        <v>142</v>
      </c>
      <c r="E167" s="153" t="s">
        <v>19</v>
      </c>
      <c r="F167" s="154" t="s">
        <v>844</v>
      </c>
      <c r="H167" s="155">
        <v>2.64</v>
      </c>
      <c r="I167" s="156"/>
      <c r="L167" s="152"/>
      <c r="M167" s="157"/>
      <c r="T167" s="158"/>
      <c r="AT167" s="153" t="s">
        <v>142</v>
      </c>
      <c r="AU167" s="153" t="s">
        <v>82</v>
      </c>
      <c r="AV167" s="13" t="s">
        <v>82</v>
      </c>
      <c r="AW167" s="13" t="s">
        <v>33</v>
      </c>
      <c r="AX167" s="13" t="s">
        <v>80</v>
      </c>
      <c r="AY167" s="153" t="s">
        <v>128</v>
      </c>
    </row>
    <row r="168" spans="2:65" s="1" customFormat="1" ht="16.5" customHeight="1">
      <c r="B168" s="32"/>
      <c r="C168" s="127" t="s">
        <v>439</v>
      </c>
      <c r="D168" s="127" t="s">
        <v>131</v>
      </c>
      <c r="E168" s="128" t="s">
        <v>845</v>
      </c>
      <c r="F168" s="129" t="s">
        <v>846</v>
      </c>
      <c r="G168" s="130" t="s">
        <v>470</v>
      </c>
      <c r="H168" s="131">
        <v>6</v>
      </c>
      <c r="I168" s="132"/>
      <c r="J168" s="133">
        <f>ROUND(I168*H168,2)</f>
        <v>0</v>
      </c>
      <c r="K168" s="129" t="s">
        <v>135</v>
      </c>
      <c r="L168" s="32"/>
      <c r="M168" s="134" t="s">
        <v>19</v>
      </c>
      <c r="N168" s="135" t="s">
        <v>43</v>
      </c>
      <c r="P168" s="136">
        <f>O168*H168</f>
        <v>0</v>
      </c>
      <c r="Q168" s="136">
        <v>0.00079</v>
      </c>
      <c r="R168" s="136">
        <f>Q168*H168</f>
        <v>0.00474</v>
      </c>
      <c r="S168" s="136">
        <v>0</v>
      </c>
      <c r="T168" s="137">
        <f>S168*H168</f>
        <v>0</v>
      </c>
      <c r="AR168" s="138" t="s">
        <v>136</v>
      </c>
      <c r="AT168" s="138" t="s">
        <v>131</v>
      </c>
      <c r="AU168" s="138" t="s">
        <v>82</v>
      </c>
      <c r="AY168" s="17" t="s">
        <v>128</v>
      </c>
      <c r="BE168" s="139">
        <f>IF(N168="základní",J168,0)</f>
        <v>0</v>
      </c>
      <c r="BF168" s="139">
        <f>IF(N168="snížená",J168,0)</f>
        <v>0</v>
      </c>
      <c r="BG168" s="139">
        <f>IF(N168="zákl. přenesená",J168,0)</f>
        <v>0</v>
      </c>
      <c r="BH168" s="139">
        <f>IF(N168="sníž. přenesená",J168,0)</f>
        <v>0</v>
      </c>
      <c r="BI168" s="139">
        <f>IF(N168="nulová",J168,0)</f>
        <v>0</v>
      </c>
      <c r="BJ168" s="17" t="s">
        <v>80</v>
      </c>
      <c r="BK168" s="139">
        <f>ROUND(I168*H168,2)</f>
        <v>0</v>
      </c>
      <c r="BL168" s="17" t="s">
        <v>136</v>
      </c>
      <c r="BM168" s="138" t="s">
        <v>847</v>
      </c>
    </row>
    <row r="169" spans="2:47" s="1" customFormat="1" ht="12">
      <c r="B169" s="32"/>
      <c r="D169" s="140" t="s">
        <v>138</v>
      </c>
      <c r="F169" s="141" t="s">
        <v>848</v>
      </c>
      <c r="I169" s="142"/>
      <c r="L169" s="32"/>
      <c r="M169" s="143"/>
      <c r="T169" s="53"/>
      <c r="AT169" s="17" t="s">
        <v>138</v>
      </c>
      <c r="AU169" s="17" t="s">
        <v>82</v>
      </c>
    </row>
    <row r="170" spans="2:47" s="1" customFormat="1" ht="12">
      <c r="B170" s="32"/>
      <c r="D170" s="144" t="s">
        <v>140</v>
      </c>
      <c r="F170" s="145" t="s">
        <v>849</v>
      </c>
      <c r="I170" s="142"/>
      <c r="L170" s="32"/>
      <c r="M170" s="143"/>
      <c r="T170" s="53"/>
      <c r="AT170" s="17" t="s">
        <v>140</v>
      </c>
      <c r="AU170" s="17" t="s">
        <v>82</v>
      </c>
    </row>
    <row r="171" spans="2:51" s="12" customFormat="1" ht="12">
      <c r="B171" s="146"/>
      <c r="D171" s="140" t="s">
        <v>142</v>
      </c>
      <c r="E171" s="147" t="s">
        <v>19</v>
      </c>
      <c r="F171" s="148" t="s">
        <v>850</v>
      </c>
      <c r="H171" s="147" t="s">
        <v>19</v>
      </c>
      <c r="I171" s="149"/>
      <c r="L171" s="146"/>
      <c r="M171" s="150"/>
      <c r="T171" s="151"/>
      <c r="AT171" s="147" t="s">
        <v>142</v>
      </c>
      <c r="AU171" s="147" t="s">
        <v>82</v>
      </c>
      <c r="AV171" s="12" t="s">
        <v>80</v>
      </c>
      <c r="AW171" s="12" t="s">
        <v>33</v>
      </c>
      <c r="AX171" s="12" t="s">
        <v>72</v>
      </c>
      <c r="AY171" s="147" t="s">
        <v>128</v>
      </c>
    </row>
    <row r="172" spans="2:51" s="13" customFormat="1" ht="12">
      <c r="B172" s="152"/>
      <c r="D172" s="140" t="s">
        <v>142</v>
      </c>
      <c r="E172" s="153" t="s">
        <v>19</v>
      </c>
      <c r="F172" s="154" t="s">
        <v>851</v>
      </c>
      <c r="H172" s="155">
        <v>6</v>
      </c>
      <c r="I172" s="156"/>
      <c r="L172" s="152"/>
      <c r="M172" s="157"/>
      <c r="T172" s="158"/>
      <c r="AT172" s="153" t="s">
        <v>142</v>
      </c>
      <c r="AU172" s="153" t="s">
        <v>82</v>
      </c>
      <c r="AV172" s="13" t="s">
        <v>82</v>
      </c>
      <c r="AW172" s="13" t="s">
        <v>33</v>
      </c>
      <c r="AX172" s="13" t="s">
        <v>80</v>
      </c>
      <c r="AY172" s="153" t="s">
        <v>128</v>
      </c>
    </row>
    <row r="173" spans="2:65" s="1" customFormat="1" ht="16.5" customHeight="1">
      <c r="B173" s="32"/>
      <c r="C173" s="127" t="s">
        <v>467</v>
      </c>
      <c r="D173" s="127" t="s">
        <v>131</v>
      </c>
      <c r="E173" s="128" t="s">
        <v>852</v>
      </c>
      <c r="F173" s="129" t="s">
        <v>853</v>
      </c>
      <c r="G173" s="130" t="s">
        <v>470</v>
      </c>
      <c r="H173" s="131">
        <v>22</v>
      </c>
      <c r="I173" s="132"/>
      <c r="J173" s="133">
        <f>ROUND(I173*H173,2)</f>
        <v>0</v>
      </c>
      <c r="K173" s="129" t="s">
        <v>135</v>
      </c>
      <c r="L173" s="32"/>
      <c r="M173" s="134" t="s">
        <v>19</v>
      </c>
      <c r="N173" s="135" t="s">
        <v>43</v>
      </c>
      <c r="P173" s="136">
        <f>O173*H173</f>
        <v>0</v>
      </c>
      <c r="Q173" s="136">
        <v>0.00142</v>
      </c>
      <c r="R173" s="136">
        <f>Q173*H173</f>
        <v>0.03124</v>
      </c>
      <c r="S173" s="136">
        <v>0</v>
      </c>
      <c r="T173" s="137">
        <f>S173*H173</f>
        <v>0</v>
      </c>
      <c r="AR173" s="138" t="s">
        <v>136</v>
      </c>
      <c r="AT173" s="138" t="s">
        <v>131</v>
      </c>
      <c r="AU173" s="138" t="s">
        <v>82</v>
      </c>
      <c r="AY173" s="17" t="s">
        <v>128</v>
      </c>
      <c r="BE173" s="139">
        <f>IF(N173="základní",J173,0)</f>
        <v>0</v>
      </c>
      <c r="BF173" s="139">
        <f>IF(N173="snížená",J173,0)</f>
        <v>0</v>
      </c>
      <c r="BG173" s="139">
        <f>IF(N173="zákl. přenesená",J173,0)</f>
        <v>0</v>
      </c>
      <c r="BH173" s="139">
        <f>IF(N173="sníž. přenesená",J173,0)</f>
        <v>0</v>
      </c>
      <c r="BI173" s="139">
        <f>IF(N173="nulová",J173,0)</f>
        <v>0</v>
      </c>
      <c r="BJ173" s="17" t="s">
        <v>80</v>
      </c>
      <c r="BK173" s="139">
        <f>ROUND(I173*H173,2)</f>
        <v>0</v>
      </c>
      <c r="BL173" s="17" t="s">
        <v>136</v>
      </c>
      <c r="BM173" s="138" t="s">
        <v>854</v>
      </c>
    </row>
    <row r="174" spans="2:47" s="1" customFormat="1" ht="12">
      <c r="B174" s="32"/>
      <c r="D174" s="140" t="s">
        <v>138</v>
      </c>
      <c r="F174" s="141" t="s">
        <v>855</v>
      </c>
      <c r="I174" s="142"/>
      <c r="L174" s="32"/>
      <c r="M174" s="143"/>
      <c r="T174" s="53"/>
      <c r="AT174" s="17" t="s">
        <v>138</v>
      </c>
      <c r="AU174" s="17" t="s">
        <v>82</v>
      </c>
    </row>
    <row r="175" spans="2:47" s="1" customFormat="1" ht="12">
      <c r="B175" s="32"/>
      <c r="D175" s="144" t="s">
        <v>140</v>
      </c>
      <c r="F175" s="145" t="s">
        <v>856</v>
      </c>
      <c r="I175" s="142"/>
      <c r="L175" s="32"/>
      <c r="M175" s="143"/>
      <c r="T175" s="53"/>
      <c r="AT175" s="17" t="s">
        <v>140</v>
      </c>
      <c r="AU175" s="17" t="s">
        <v>82</v>
      </c>
    </row>
    <row r="176" spans="2:51" s="12" customFormat="1" ht="12">
      <c r="B176" s="146"/>
      <c r="D176" s="140" t="s">
        <v>142</v>
      </c>
      <c r="E176" s="147" t="s">
        <v>19</v>
      </c>
      <c r="F176" s="148" t="s">
        <v>827</v>
      </c>
      <c r="H176" s="147" t="s">
        <v>19</v>
      </c>
      <c r="I176" s="149"/>
      <c r="L176" s="146"/>
      <c r="M176" s="150"/>
      <c r="T176" s="151"/>
      <c r="AT176" s="147" t="s">
        <v>142</v>
      </c>
      <c r="AU176" s="147" t="s">
        <v>82</v>
      </c>
      <c r="AV176" s="12" t="s">
        <v>80</v>
      </c>
      <c r="AW176" s="12" t="s">
        <v>33</v>
      </c>
      <c r="AX176" s="12" t="s">
        <v>72</v>
      </c>
      <c r="AY176" s="147" t="s">
        <v>128</v>
      </c>
    </row>
    <row r="177" spans="2:51" s="13" customFormat="1" ht="12">
      <c r="B177" s="152"/>
      <c r="D177" s="140" t="s">
        <v>142</v>
      </c>
      <c r="E177" s="153" t="s">
        <v>19</v>
      </c>
      <c r="F177" s="154" t="s">
        <v>388</v>
      </c>
      <c r="H177" s="155">
        <v>22</v>
      </c>
      <c r="I177" s="156"/>
      <c r="L177" s="152"/>
      <c r="M177" s="157"/>
      <c r="T177" s="158"/>
      <c r="AT177" s="153" t="s">
        <v>142</v>
      </c>
      <c r="AU177" s="153" t="s">
        <v>82</v>
      </c>
      <c r="AV177" s="13" t="s">
        <v>82</v>
      </c>
      <c r="AW177" s="13" t="s">
        <v>33</v>
      </c>
      <c r="AX177" s="13" t="s">
        <v>80</v>
      </c>
      <c r="AY177" s="153" t="s">
        <v>128</v>
      </c>
    </row>
    <row r="178" spans="2:65" s="1" customFormat="1" ht="16.5" customHeight="1">
      <c r="B178" s="32"/>
      <c r="C178" s="127" t="s">
        <v>475</v>
      </c>
      <c r="D178" s="127" t="s">
        <v>131</v>
      </c>
      <c r="E178" s="128" t="s">
        <v>857</v>
      </c>
      <c r="F178" s="129" t="s">
        <v>858</v>
      </c>
      <c r="G178" s="130" t="s">
        <v>470</v>
      </c>
      <c r="H178" s="131">
        <v>30</v>
      </c>
      <c r="I178" s="132"/>
      <c r="J178" s="133">
        <f>ROUND(I178*H178,2)</f>
        <v>0</v>
      </c>
      <c r="K178" s="129" t="s">
        <v>135</v>
      </c>
      <c r="L178" s="32"/>
      <c r="M178" s="134" t="s">
        <v>19</v>
      </c>
      <c r="N178" s="135" t="s">
        <v>43</v>
      </c>
      <c r="P178" s="136">
        <f>O178*H178</f>
        <v>0</v>
      </c>
      <c r="Q178" s="136">
        <v>0.00011</v>
      </c>
      <c r="R178" s="136">
        <f>Q178*H178</f>
        <v>0.0033</v>
      </c>
      <c r="S178" s="136">
        <v>0</v>
      </c>
      <c r="T178" s="137">
        <f>S178*H178</f>
        <v>0</v>
      </c>
      <c r="AR178" s="138" t="s">
        <v>136</v>
      </c>
      <c r="AT178" s="138" t="s">
        <v>131</v>
      </c>
      <c r="AU178" s="138" t="s">
        <v>82</v>
      </c>
      <c r="AY178" s="17" t="s">
        <v>128</v>
      </c>
      <c r="BE178" s="139">
        <f>IF(N178="základní",J178,0)</f>
        <v>0</v>
      </c>
      <c r="BF178" s="139">
        <f>IF(N178="snížená",J178,0)</f>
        <v>0</v>
      </c>
      <c r="BG178" s="139">
        <f>IF(N178="zákl. přenesená",J178,0)</f>
        <v>0</v>
      </c>
      <c r="BH178" s="139">
        <f>IF(N178="sníž. přenesená",J178,0)</f>
        <v>0</v>
      </c>
      <c r="BI178" s="139">
        <f>IF(N178="nulová",J178,0)</f>
        <v>0</v>
      </c>
      <c r="BJ178" s="17" t="s">
        <v>80</v>
      </c>
      <c r="BK178" s="139">
        <f>ROUND(I178*H178,2)</f>
        <v>0</v>
      </c>
      <c r="BL178" s="17" t="s">
        <v>136</v>
      </c>
      <c r="BM178" s="138" t="s">
        <v>859</v>
      </c>
    </row>
    <row r="179" spans="2:47" s="1" customFormat="1" ht="19.5">
      <c r="B179" s="32"/>
      <c r="D179" s="140" t="s">
        <v>138</v>
      </c>
      <c r="F179" s="141" t="s">
        <v>860</v>
      </c>
      <c r="I179" s="142"/>
      <c r="L179" s="32"/>
      <c r="M179" s="143"/>
      <c r="T179" s="53"/>
      <c r="AT179" s="17" t="s">
        <v>138</v>
      </c>
      <c r="AU179" s="17" t="s">
        <v>82</v>
      </c>
    </row>
    <row r="180" spans="2:47" s="1" customFormat="1" ht="12">
      <c r="B180" s="32"/>
      <c r="D180" s="144" t="s">
        <v>140</v>
      </c>
      <c r="F180" s="145" t="s">
        <v>861</v>
      </c>
      <c r="I180" s="142"/>
      <c r="L180" s="32"/>
      <c r="M180" s="143"/>
      <c r="T180" s="53"/>
      <c r="AT180" s="17" t="s">
        <v>140</v>
      </c>
      <c r="AU180" s="17" t="s">
        <v>82</v>
      </c>
    </row>
    <row r="181" spans="2:51" s="12" customFormat="1" ht="12">
      <c r="B181" s="146"/>
      <c r="D181" s="140" t="s">
        <v>142</v>
      </c>
      <c r="E181" s="147" t="s">
        <v>19</v>
      </c>
      <c r="F181" s="148" t="s">
        <v>862</v>
      </c>
      <c r="H181" s="147" t="s">
        <v>19</v>
      </c>
      <c r="I181" s="149"/>
      <c r="L181" s="146"/>
      <c r="M181" s="150"/>
      <c r="T181" s="151"/>
      <c r="AT181" s="147" t="s">
        <v>142</v>
      </c>
      <c r="AU181" s="147" t="s">
        <v>82</v>
      </c>
      <c r="AV181" s="12" t="s">
        <v>80</v>
      </c>
      <c r="AW181" s="12" t="s">
        <v>33</v>
      </c>
      <c r="AX181" s="12" t="s">
        <v>72</v>
      </c>
      <c r="AY181" s="147" t="s">
        <v>128</v>
      </c>
    </row>
    <row r="182" spans="2:51" s="13" customFormat="1" ht="12">
      <c r="B182" s="152"/>
      <c r="D182" s="140" t="s">
        <v>142</v>
      </c>
      <c r="E182" s="153" t="s">
        <v>19</v>
      </c>
      <c r="F182" s="154" t="s">
        <v>863</v>
      </c>
      <c r="H182" s="155">
        <v>30</v>
      </c>
      <c r="I182" s="156"/>
      <c r="L182" s="152"/>
      <c r="M182" s="157"/>
      <c r="T182" s="158"/>
      <c r="AT182" s="153" t="s">
        <v>142</v>
      </c>
      <c r="AU182" s="153" t="s">
        <v>82</v>
      </c>
      <c r="AV182" s="13" t="s">
        <v>82</v>
      </c>
      <c r="AW182" s="13" t="s">
        <v>33</v>
      </c>
      <c r="AX182" s="13" t="s">
        <v>80</v>
      </c>
      <c r="AY182" s="153" t="s">
        <v>128</v>
      </c>
    </row>
    <row r="183" spans="2:65" s="1" customFormat="1" ht="16.5" customHeight="1">
      <c r="B183" s="32"/>
      <c r="C183" s="127" t="s">
        <v>640</v>
      </c>
      <c r="D183" s="127" t="s">
        <v>131</v>
      </c>
      <c r="E183" s="128" t="s">
        <v>248</v>
      </c>
      <c r="F183" s="129" t="s">
        <v>249</v>
      </c>
      <c r="G183" s="130" t="s">
        <v>155</v>
      </c>
      <c r="H183" s="131">
        <v>3.3</v>
      </c>
      <c r="I183" s="132"/>
      <c r="J183" s="133">
        <f>ROUND(I183*H183,2)</f>
        <v>0</v>
      </c>
      <c r="K183" s="129" t="s">
        <v>135</v>
      </c>
      <c r="L183" s="32"/>
      <c r="M183" s="134" t="s">
        <v>19</v>
      </c>
      <c r="N183" s="135" t="s">
        <v>43</v>
      </c>
      <c r="P183" s="136">
        <f>O183*H183</f>
        <v>0</v>
      </c>
      <c r="Q183" s="136">
        <v>1.98</v>
      </c>
      <c r="R183" s="136">
        <f>Q183*H183</f>
        <v>6.534</v>
      </c>
      <c r="S183" s="136">
        <v>0</v>
      </c>
      <c r="T183" s="137">
        <f>S183*H183</f>
        <v>0</v>
      </c>
      <c r="AR183" s="138" t="s">
        <v>136</v>
      </c>
      <c r="AT183" s="138" t="s">
        <v>131</v>
      </c>
      <c r="AU183" s="138" t="s">
        <v>82</v>
      </c>
      <c r="AY183" s="17" t="s">
        <v>128</v>
      </c>
      <c r="BE183" s="139">
        <f>IF(N183="základní",J183,0)</f>
        <v>0</v>
      </c>
      <c r="BF183" s="139">
        <f>IF(N183="snížená",J183,0)</f>
        <v>0</v>
      </c>
      <c r="BG183" s="139">
        <f>IF(N183="zákl. přenesená",J183,0)</f>
        <v>0</v>
      </c>
      <c r="BH183" s="139">
        <f>IF(N183="sníž. přenesená",J183,0)</f>
        <v>0</v>
      </c>
      <c r="BI183" s="139">
        <f>IF(N183="nulová",J183,0)</f>
        <v>0</v>
      </c>
      <c r="BJ183" s="17" t="s">
        <v>80</v>
      </c>
      <c r="BK183" s="139">
        <f>ROUND(I183*H183,2)</f>
        <v>0</v>
      </c>
      <c r="BL183" s="17" t="s">
        <v>136</v>
      </c>
      <c r="BM183" s="138" t="s">
        <v>864</v>
      </c>
    </row>
    <row r="184" spans="2:47" s="1" customFormat="1" ht="12">
      <c r="B184" s="32"/>
      <c r="D184" s="140" t="s">
        <v>138</v>
      </c>
      <c r="F184" s="141" t="s">
        <v>251</v>
      </c>
      <c r="I184" s="142"/>
      <c r="L184" s="32"/>
      <c r="M184" s="143"/>
      <c r="T184" s="53"/>
      <c r="AT184" s="17" t="s">
        <v>138</v>
      </c>
      <c r="AU184" s="17" t="s">
        <v>82</v>
      </c>
    </row>
    <row r="185" spans="2:47" s="1" customFormat="1" ht="12">
      <c r="B185" s="32"/>
      <c r="D185" s="144" t="s">
        <v>140</v>
      </c>
      <c r="F185" s="145" t="s">
        <v>252</v>
      </c>
      <c r="I185" s="142"/>
      <c r="L185" s="32"/>
      <c r="M185" s="143"/>
      <c r="T185" s="53"/>
      <c r="AT185" s="17" t="s">
        <v>140</v>
      </c>
      <c r="AU185" s="17" t="s">
        <v>82</v>
      </c>
    </row>
    <row r="186" spans="2:51" s="12" customFormat="1" ht="12">
      <c r="B186" s="146"/>
      <c r="D186" s="140" t="s">
        <v>142</v>
      </c>
      <c r="E186" s="147" t="s">
        <v>19</v>
      </c>
      <c r="F186" s="148" t="s">
        <v>865</v>
      </c>
      <c r="H186" s="147" t="s">
        <v>19</v>
      </c>
      <c r="I186" s="149"/>
      <c r="L186" s="146"/>
      <c r="M186" s="150"/>
      <c r="T186" s="151"/>
      <c r="AT186" s="147" t="s">
        <v>142</v>
      </c>
      <c r="AU186" s="147" t="s">
        <v>82</v>
      </c>
      <c r="AV186" s="12" t="s">
        <v>80</v>
      </c>
      <c r="AW186" s="12" t="s">
        <v>33</v>
      </c>
      <c r="AX186" s="12" t="s">
        <v>72</v>
      </c>
      <c r="AY186" s="147" t="s">
        <v>128</v>
      </c>
    </row>
    <row r="187" spans="2:51" s="13" customFormat="1" ht="12">
      <c r="B187" s="152"/>
      <c r="D187" s="140" t="s">
        <v>142</v>
      </c>
      <c r="E187" s="153" t="s">
        <v>19</v>
      </c>
      <c r="F187" s="154" t="s">
        <v>866</v>
      </c>
      <c r="H187" s="155">
        <v>3.3</v>
      </c>
      <c r="I187" s="156"/>
      <c r="L187" s="152"/>
      <c r="M187" s="157"/>
      <c r="T187" s="158"/>
      <c r="AT187" s="153" t="s">
        <v>142</v>
      </c>
      <c r="AU187" s="153" t="s">
        <v>82</v>
      </c>
      <c r="AV187" s="13" t="s">
        <v>82</v>
      </c>
      <c r="AW187" s="13" t="s">
        <v>33</v>
      </c>
      <c r="AX187" s="13" t="s">
        <v>80</v>
      </c>
      <c r="AY187" s="153" t="s">
        <v>128</v>
      </c>
    </row>
    <row r="188" spans="2:65" s="1" customFormat="1" ht="16.5" customHeight="1">
      <c r="B188" s="32"/>
      <c r="C188" s="127" t="s">
        <v>501</v>
      </c>
      <c r="D188" s="127" t="s">
        <v>131</v>
      </c>
      <c r="E188" s="128" t="s">
        <v>867</v>
      </c>
      <c r="F188" s="129" t="s">
        <v>868</v>
      </c>
      <c r="G188" s="130" t="s">
        <v>155</v>
      </c>
      <c r="H188" s="131">
        <v>9.075</v>
      </c>
      <c r="I188" s="132"/>
      <c r="J188" s="133">
        <f>ROUND(I188*H188,2)</f>
        <v>0</v>
      </c>
      <c r="K188" s="129" t="s">
        <v>135</v>
      </c>
      <c r="L188" s="32"/>
      <c r="M188" s="134" t="s">
        <v>19</v>
      </c>
      <c r="N188" s="135" t="s">
        <v>43</v>
      </c>
      <c r="P188" s="136">
        <f>O188*H188</f>
        <v>0</v>
      </c>
      <c r="Q188" s="136">
        <v>2.55328</v>
      </c>
      <c r="R188" s="136">
        <f>Q188*H188</f>
        <v>23.171015999999998</v>
      </c>
      <c r="S188" s="136">
        <v>0</v>
      </c>
      <c r="T188" s="137">
        <f>S188*H188</f>
        <v>0</v>
      </c>
      <c r="AR188" s="138" t="s">
        <v>136</v>
      </c>
      <c r="AT188" s="138" t="s">
        <v>131</v>
      </c>
      <c r="AU188" s="138" t="s">
        <v>82</v>
      </c>
      <c r="AY188" s="17" t="s">
        <v>128</v>
      </c>
      <c r="BE188" s="139">
        <f>IF(N188="základní",J188,0)</f>
        <v>0</v>
      </c>
      <c r="BF188" s="139">
        <f>IF(N188="snížená",J188,0)</f>
        <v>0</v>
      </c>
      <c r="BG188" s="139">
        <f>IF(N188="zákl. přenesená",J188,0)</f>
        <v>0</v>
      </c>
      <c r="BH188" s="139">
        <f>IF(N188="sníž. přenesená",J188,0)</f>
        <v>0</v>
      </c>
      <c r="BI188" s="139">
        <f>IF(N188="nulová",J188,0)</f>
        <v>0</v>
      </c>
      <c r="BJ188" s="17" t="s">
        <v>80</v>
      </c>
      <c r="BK188" s="139">
        <f>ROUND(I188*H188,2)</f>
        <v>0</v>
      </c>
      <c r="BL188" s="17" t="s">
        <v>136</v>
      </c>
      <c r="BM188" s="138" t="s">
        <v>869</v>
      </c>
    </row>
    <row r="189" spans="2:47" s="1" customFormat="1" ht="12">
      <c r="B189" s="32"/>
      <c r="D189" s="140" t="s">
        <v>138</v>
      </c>
      <c r="F189" s="141" t="s">
        <v>870</v>
      </c>
      <c r="I189" s="142"/>
      <c r="L189" s="32"/>
      <c r="M189" s="143"/>
      <c r="T189" s="53"/>
      <c r="AT189" s="17" t="s">
        <v>138</v>
      </c>
      <c r="AU189" s="17" t="s">
        <v>82</v>
      </c>
    </row>
    <row r="190" spans="2:47" s="1" customFormat="1" ht="12">
      <c r="B190" s="32"/>
      <c r="D190" s="144" t="s">
        <v>140</v>
      </c>
      <c r="F190" s="145" t="s">
        <v>871</v>
      </c>
      <c r="I190" s="142"/>
      <c r="L190" s="32"/>
      <c r="M190" s="143"/>
      <c r="T190" s="53"/>
      <c r="AT190" s="17" t="s">
        <v>140</v>
      </c>
      <c r="AU190" s="17" t="s">
        <v>82</v>
      </c>
    </row>
    <row r="191" spans="2:51" s="12" customFormat="1" ht="12">
      <c r="B191" s="146"/>
      <c r="D191" s="140" t="s">
        <v>142</v>
      </c>
      <c r="E191" s="147" t="s">
        <v>19</v>
      </c>
      <c r="F191" s="148" t="s">
        <v>872</v>
      </c>
      <c r="H191" s="147" t="s">
        <v>19</v>
      </c>
      <c r="I191" s="149"/>
      <c r="L191" s="146"/>
      <c r="M191" s="150"/>
      <c r="T191" s="151"/>
      <c r="AT191" s="147" t="s">
        <v>142</v>
      </c>
      <c r="AU191" s="147" t="s">
        <v>82</v>
      </c>
      <c r="AV191" s="12" t="s">
        <v>80</v>
      </c>
      <c r="AW191" s="12" t="s">
        <v>33</v>
      </c>
      <c r="AX191" s="12" t="s">
        <v>72</v>
      </c>
      <c r="AY191" s="147" t="s">
        <v>128</v>
      </c>
    </row>
    <row r="192" spans="2:51" s="13" customFormat="1" ht="12">
      <c r="B192" s="152"/>
      <c r="D192" s="140" t="s">
        <v>142</v>
      </c>
      <c r="E192" s="153" t="s">
        <v>19</v>
      </c>
      <c r="F192" s="154" t="s">
        <v>873</v>
      </c>
      <c r="H192" s="155">
        <v>9.075</v>
      </c>
      <c r="I192" s="156"/>
      <c r="L192" s="152"/>
      <c r="M192" s="157"/>
      <c r="T192" s="158"/>
      <c r="AT192" s="153" t="s">
        <v>142</v>
      </c>
      <c r="AU192" s="153" t="s">
        <v>82</v>
      </c>
      <c r="AV192" s="13" t="s">
        <v>82</v>
      </c>
      <c r="AW192" s="13" t="s">
        <v>33</v>
      </c>
      <c r="AX192" s="13" t="s">
        <v>80</v>
      </c>
      <c r="AY192" s="153" t="s">
        <v>128</v>
      </c>
    </row>
    <row r="193" spans="2:65" s="1" customFormat="1" ht="16.5" customHeight="1">
      <c r="B193" s="32"/>
      <c r="C193" s="127" t="s">
        <v>145</v>
      </c>
      <c r="D193" s="127" t="s">
        <v>131</v>
      </c>
      <c r="E193" s="128" t="s">
        <v>874</v>
      </c>
      <c r="F193" s="129" t="s">
        <v>875</v>
      </c>
      <c r="G193" s="130" t="s">
        <v>134</v>
      </c>
      <c r="H193" s="131">
        <v>17.16</v>
      </c>
      <c r="I193" s="132"/>
      <c r="J193" s="133">
        <f>ROUND(I193*H193,2)</f>
        <v>0</v>
      </c>
      <c r="K193" s="129" t="s">
        <v>135</v>
      </c>
      <c r="L193" s="32"/>
      <c r="M193" s="134" t="s">
        <v>19</v>
      </c>
      <c r="N193" s="135" t="s">
        <v>43</v>
      </c>
      <c r="P193" s="136">
        <f>O193*H193</f>
        <v>0</v>
      </c>
      <c r="Q193" s="136">
        <v>0.00458</v>
      </c>
      <c r="R193" s="136">
        <f>Q193*H193</f>
        <v>0.0785928</v>
      </c>
      <c r="S193" s="136">
        <v>0</v>
      </c>
      <c r="T193" s="137">
        <f>S193*H193</f>
        <v>0</v>
      </c>
      <c r="AR193" s="138" t="s">
        <v>136</v>
      </c>
      <c r="AT193" s="138" t="s">
        <v>131</v>
      </c>
      <c r="AU193" s="138" t="s">
        <v>82</v>
      </c>
      <c r="AY193" s="17" t="s">
        <v>128</v>
      </c>
      <c r="BE193" s="139">
        <f>IF(N193="základní",J193,0)</f>
        <v>0</v>
      </c>
      <c r="BF193" s="139">
        <f>IF(N193="snížená",J193,0)</f>
        <v>0</v>
      </c>
      <c r="BG193" s="139">
        <f>IF(N193="zákl. přenesená",J193,0)</f>
        <v>0</v>
      </c>
      <c r="BH193" s="139">
        <f>IF(N193="sníž. přenesená",J193,0)</f>
        <v>0</v>
      </c>
      <c r="BI193" s="139">
        <f>IF(N193="nulová",J193,0)</f>
        <v>0</v>
      </c>
      <c r="BJ193" s="17" t="s">
        <v>80</v>
      </c>
      <c r="BK193" s="139">
        <f>ROUND(I193*H193,2)</f>
        <v>0</v>
      </c>
      <c r="BL193" s="17" t="s">
        <v>136</v>
      </c>
      <c r="BM193" s="138" t="s">
        <v>876</v>
      </c>
    </row>
    <row r="194" spans="2:47" s="1" customFormat="1" ht="12">
      <c r="B194" s="32"/>
      <c r="D194" s="140" t="s">
        <v>138</v>
      </c>
      <c r="F194" s="141" t="s">
        <v>877</v>
      </c>
      <c r="I194" s="142"/>
      <c r="L194" s="32"/>
      <c r="M194" s="143"/>
      <c r="T194" s="53"/>
      <c r="AT194" s="17" t="s">
        <v>138</v>
      </c>
      <c r="AU194" s="17" t="s">
        <v>82</v>
      </c>
    </row>
    <row r="195" spans="2:47" s="1" customFormat="1" ht="12">
      <c r="B195" s="32"/>
      <c r="D195" s="144" t="s">
        <v>140</v>
      </c>
      <c r="F195" s="145" t="s">
        <v>878</v>
      </c>
      <c r="I195" s="142"/>
      <c r="L195" s="32"/>
      <c r="M195" s="143"/>
      <c r="T195" s="53"/>
      <c r="AT195" s="17" t="s">
        <v>140</v>
      </c>
      <c r="AU195" s="17" t="s">
        <v>82</v>
      </c>
    </row>
    <row r="196" spans="2:51" s="12" customFormat="1" ht="12">
      <c r="B196" s="146"/>
      <c r="D196" s="140" t="s">
        <v>142</v>
      </c>
      <c r="E196" s="147" t="s">
        <v>19</v>
      </c>
      <c r="F196" s="148" t="s">
        <v>879</v>
      </c>
      <c r="H196" s="147" t="s">
        <v>19</v>
      </c>
      <c r="I196" s="149"/>
      <c r="L196" s="146"/>
      <c r="M196" s="150"/>
      <c r="T196" s="151"/>
      <c r="AT196" s="147" t="s">
        <v>142</v>
      </c>
      <c r="AU196" s="147" t="s">
        <v>82</v>
      </c>
      <c r="AV196" s="12" t="s">
        <v>80</v>
      </c>
      <c r="AW196" s="12" t="s">
        <v>33</v>
      </c>
      <c r="AX196" s="12" t="s">
        <v>72</v>
      </c>
      <c r="AY196" s="147" t="s">
        <v>128</v>
      </c>
    </row>
    <row r="197" spans="2:51" s="13" customFormat="1" ht="12">
      <c r="B197" s="152"/>
      <c r="D197" s="140" t="s">
        <v>142</v>
      </c>
      <c r="E197" s="153" t="s">
        <v>19</v>
      </c>
      <c r="F197" s="154" t="s">
        <v>880</v>
      </c>
      <c r="H197" s="155">
        <v>17.16</v>
      </c>
      <c r="I197" s="156"/>
      <c r="L197" s="152"/>
      <c r="M197" s="157"/>
      <c r="T197" s="158"/>
      <c r="AT197" s="153" t="s">
        <v>142</v>
      </c>
      <c r="AU197" s="153" t="s">
        <v>82</v>
      </c>
      <c r="AV197" s="13" t="s">
        <v>82</v>
      </c>
      <c r="AW197" s="13" t="s">
        <v>33</v>
      </c>
      <c r="AX197" s="13" t="s">
        <v>80</v>
      </c>
      <c r="AY197" s="153" t="s">
        <v>128</v>
      </c>
    </row>
    <row r="198" spans="2:65" s="1" customFormat="1" ht="16.5" customHeight="1">
      <c r="B198" s="32"/>
      <c r="C198" s="127" t="s">
        <v>130</v>
      </c>
      <c r="D198" s="127" t="s">
        <v>131</v>
      </c>
      <c r="E198" s="128" t="s">
        <v>881</v>
      </c>
      <c r="F198" s="129" t="s">
        <v>882</v>
      </c>
      <c r="G198" s="130" t="s">
        <v>134</v>
      </c>
      <c r="H198" s="131">
        <v>17.16</v>
      </c>
      <c r="I198" s="132"/>
      <c r="J198" s="133">
        <f>ROUND(I198*H198,2)</f>
        <v>0</v>
      </c>
      <c r="K198" s="129" t="s">
        <v>135</v>
      </c>
      <c r="L198" s="32"/>
      <c r="M198" s="134" t="s">
        <v>19</v>
      </c>
      <c r="N198" s="135" t="s">
        <v>43</v>
      </c>
      <c r="P198" s="136">
        <f>O198*H198</f>
        <v>0</v>
      </c>
      <c r="Q198" s="136">
        <v>0</v>
      </c>
      <c r="R198" s="136">
        <f>Q198*H198</f>
        <v>0</v>
      </c>
      <c r="S198" s="136">
        <v>0</v>
      </c>
      <c r="T198" s="137">
        <f>S198*H198</f>
        <v>0</v>
      </c>
      <c r="AR198" s="138" t="s">
        <v>136</v>
      </c>
      <c r="AT198" s="138" t="s">
        <v>131</v>
      </c>
      <c r="AU198" s="138" t="s">
        <v>82</v>
      </c>
      <c r="AY198" s="17" t="s">
        <v>128</v>
      </c>
      <c r="BE198" s="139">
        <f>IF(N198="základní",J198,0)</f>
        <v>0</v>
      </c>
      <c r="BF198" s="139">
        <f>IF(N198="snížená",J198,0)</f>
        <v>0</v>
      </c>
      <c r="BG198" s="139">
        <f>IF(N198="zákl. přenesená",J198,0)</f>
        <v>0</v>
      </c>
      <c r="BH198" s="139">
        <f>IF(N198="sníž. přenesená",J198,0)</f>
        <v>0</v>
      </c>
      <c r="BI198" s="139">
        <f>IF(N198="nulová",J198,0)</f>
        <v>0</v>
      </c>
      <c r="BJ198" s="17" t="s">
        <v>80</v>
      </c>
      <c r="BK198" s="139">
        <f>ROUND(I198*H198,2)</f>
        <v>0</v>
      </c>
      <c r="BL198" s="17" t="s">
        <v>136</v>
      </c>
      <c r="BM198" s="138" t="s">
        <v>883</v>
      </c>
    </row>
    <row r="199" spans="2:47" s="1" customFormat="1" ht="12">
      <c r="B199" s="32"/>
      <c r="D199" s="140" t="s">
        <v>138</v>
      </c>
      <c r="F199" s="141" t="s">
        <v>884</v>
      </c>
      <c r="I199" s="142"/>
      <c r="L199" s="32"/>
      <c r="M199" s="143"/>
      <c r="T199" s="53"/>
      <c r="AT199" s="17" t="s">
        <v>138</v>
      </c>
      <c r="AU199" s="17" t="s">
        <v>82</v>
      </c>
    </row>
    <row r="200" spans="2:47" s="1" customFormat="1" ht="12">
      <c r="B200" s="32"/>
      <c r="D200" s="144" t="s">
        <v>140</v>
      </c>
      <c r="F200" s="145" t="s">
        <v>885</v>
      </c>
      <c r="I200" s="142"/>
      <c r="L200" s="32"/>
      <c r="M200" s="143"/>
      <c r="T200" s="53"/>
      <c r="AT200" s="17" t="s">
        <v>140</v>
      </c>
      <c r="AU200" s="17" t="s">
        <v>82</v>
      </c>
    </row>
    <row r="201" spans="2:51" s="12" customFormat="1" ht="12">
      <c r="B201" s="146"/>
      <c r="D201" s="140" t="s">
        <v>142</v>
      </c>
      <c r="E201" s="147" t="s">
        <v>19</v>
      </c>
      <c r="F201" s="148" t="s">
        <v>886</v>
      </c>
      <c r="H201" s="147" t="s">
        <v>19</v>
      </c>
      <c r="I201" s="149"/>
      <c r="L201" s="146"/>
      <c r="M201" s="150"/>
      <c r="T201" s="151"/>
      <c r="AT201" s="147" t="s">
        <v>142</v>
      </c>
      <c r="AU201" s="147" t="s">
        <v>82</v>
      </c>
      <c r="AV201" s="12" t="s">
        <v>80</v>
      </c>
      <c r="AW201" s="12" t="s">
        <v>33</v>
      </c>
      <c r="AX201" s="12" t="s">
        <v>72</v>
      </c>
      <c r="AY201" s="147" t="s">
        <v>128</v>
      </c>
    </row>
    <row r="202" spans="2:51" s="13" customFormat="1" ht="12">
      <c r="B202" s="152"/>
      <c r="D202" s="140" t="s">
        <v>142</v>
      </c>
      <c r="E202" s="153" t="s">
        <v>19</v>
      </c>
      <c r="F202" s="154" t="s">
        <v>880</v>
      </c>
      <c r="H202" s="155">
        <v>17.16</v>
      </c>
      <c r="I202" s="156"/>
      <c r="L202" s="152"/>
      <c r="M202" s="157"/>
      <c r="T202" s="158"/>
      <c r="AT202" s="153" t="s">
        <v>142</v>
      </c>
      <c r="AU202" s="153" t="s">
        <v>82</v>
      </c>
      <c r="AV202" s="13" t="s">
        <v>82</v>
      </c>
      <c r="AW202" s="13" t="s">
        <v>33</v>
      </c>
      <c r="AX202" s="13" t="s">
        <v>80</v>
      </c>
      <c r="AY202" s="153" t="s">
        <v>128</v>
      </c>
    </row>
    <row r="203" spans="2:65" s="1" customFormat="1" ht="16.5" customHeight="1">
      <c r="B203" s="32"/>
      <c r="C203" s="127" t="s">
        <v>239</v>
      </c>
      <c r="D203" s="127" t="s">
        <v>131</v>
      </c>
      <c r="E203" s="128" t="s">
        <v>887</v>
      </c>
      <c r="F203" s="129" t="s">
        <v>888</v>
      </c>
      <c r="G203" s="130" t="s">
        <v>225</v>
      </c>
      <c r="H203" s="131">
        <v>0.581</v>
      </c>
      <c r="I203" s="132"/>
      <c r="J203" s="133">
        <f>ROUND(I203*H203,2)</f>
        <v>0</v>
      </c>
      <c r="K203" s="129" t="s">
        <v>135</v>
      </c>
      <c r="L203" s="32"/>
      <c r="M203" s="134" t="s">
        <v>19</v>
      </c>
      <c r="N203" s="135" t="s">
        <v>43</v>
      </c>
      <c r="P203" s="136">
        <f>O203*H203</f>
        <v>0</v>
      </c>
      <c r="Q203" s="136">
        <v>1.06277</v>
      </c>
      <c r="R203" s="136">
        <f>Q203*H203</f>
        <v>0.6174693699999999</v>
      </c>
      <c r="S203" s="136">
        <v>0</v>
      </c>
      <c r="T203" s="137">
        <f>S203*H203</f>
        <v>0</v>
      </c>
      <c r="AR203" s="138" t="s">
        <v>136</v>
      </c>
      <c r="AT203" s="138" t="s">
        <v>131</v>
      </c>
      <c r="AU203" s="138" t="s">
        <v>82</v>
      </c>
      <c r="AY203" s="17" t="s">
        <v>128</v>
      </c>
      <c r="BE203" s="139">
        <f>IF(N203="základní",J203,0)</f>
        <v>0</v>
      </c>
      <c r="BF203" s="139">
        <f>IF(N203="snížená",J203,0)</f>
        <v>0</v>
      </c>
      <c r="BG203" s="139">
        <f>IF(N203="zákl. přenesená",J203,0)</f>
        <v>0</v>
      </c>
      <c r="BH203" s="139">
        <f>IF(N203="sníž. přenesená",J203,0)</f>
        <v>0</v>
      </c>
      <c r="BI203" s="139">
        <f>IF(N203="nulová",J203,0)</f>
        <v>0</v>
      </c>
      <c r="BJ203" s="17" t="s">
        <v>80</v>
      </c>
      <c r="BK203" s="139">
        <f>ROUND(I203*H203,2)</f>
        <v>0</v>
      </c>
      <c r="BL203" s="17" t="s">
        <v>136</v>
      </c>
      <c r="BM203" s="138" t="s">
        <v>889</v>
      </c>
    </row>
    <row r="204" spans="2:47" s="1" customFormat="1" ht="12">
      <c r="B204" s="32"/>
      <c r="D204" s="140" t="s">
        <v>138</v>
      </c>
      <c r="F204" s="141" t="s">
        <v>890</v>
      </c>
      <c r="I204" s="142"/>
      <c r="L204" s="32"/>
      <c r="M204" s="143"/>
      <c r="T204" s="53"/>
      <c r="AT204" s="17" t="s">
        <v>138</v>
      </c>
      <c r="AU204" s="17" t="s">
        <v>82</v>
      </c>
    </row>
    <row r="205" spans="2:47" s="1" customFormat="1" ht="12">
      <c r="B205" s="32"/>
      <c r="D205" s="144" t="s">
        <v>140</v>
      </c>
      <c r="F205" s="145" t="s">
        <v>891</v>
      </c>
      <c r="I205" s="142"/>
      <c r="L205" s="32"/>
      <c r="M205" s="143"/>
      <c r="T205" s="53"/>
      <c r="AT205" s="17" t="s">
        <v>140</v>
      </c>
      <c r="AU205" s="17" t="s">
        <v>82</v>
      </c>
    </row>
    <row r="206" spans="2:51" s="12" customFormat="1" ht="12">
      <c r="B206" s="146"/>
      <c r="D206" s="140" t="s">
        <v>142</v>
      </c>
      <c r="E206" s="147" t="s">
        <v>19</v>
      </c>
      <c r="F206" s="148" t="s">
        <v>892</v>
      </c>
      <c r="H206" s="147" t="s">
        <v>19</v>
      </c>
      <c r="I206" s="149"/>
      <c r="L206" s="146"/>
      <c r="M206" s="150"/>
      <c r="T206" s="151"/>
      <c r="AT206" s="147" t="s">
        <v>142</v>
      </c>
      <c r="AU206" s="147" t="s">
        <v>82</v>
      </c>
      <c r="AV206" s="12" t="s">
        <v>80</v>
      </c>
      <c r="AW206" s="12" t="s">
        <v>33</v>
      </c>
      <c r="AX206" s="12" t="s">
        <v>72</v>
      </c>
      <c r="AY206" s="147" t="s">
        <v>128</v>
      </c>
    </row>
    <row r="207" spans="2:51" s="13" customFormat="1" ht="12">
      <c r="B207" s="152"/>
      <c r="D207" s="140" t="s">
        <v>142</v>
      </c>
      <c r="E207" s="153" t="s">
        <v>19</v>
      </c>
      <c r="F207" s="154" t="s">
        <v>893</v>
      </c>
      <c r="H207" s="155">
        <v>0.581</v>
      </c>
      <c r="I207" s="156"/>
      <c r="L207" s="152"/>
      <c r="M207" s="157"/>
      <c r="T207" s="158"/>
      <c r="AT207" s="153" t="s">
        <v>142</v>
      </c>
      <c r="AU207" s="153" t="s">
        <v>82</v>
      </c>
      <c r="AV207" s="13" t="s">
        <v>82</v>
      </c>
      <c r="AW207" s="13" t="s">
        <v>33</v>
      </c>
      <c r="AX207" s="13" t="s">
        <v>80</v>
      </c>
      <c r="AY207" s="153" t="s">
        <v>128</v>
      </c>
    </row>
    <row r="208" spans="2:65" s="1" customFormat="1" ht="16.5" customHeight="1">
      <c r="B208" s="32"/>
      <c r="C208" s="127" t="s">
        <v>515</v>
      </c>
      <c r="D208" s="127" t="s">
        <v>131</v>
      </c>
      <c r="E208" s="128" t="s">
        <v>894</v>
      </c>
      <c r="F208" s="129" t="s">
        <v>895</v>
      </c>
      <c r="G208" s="130" t="s">
        <v>155</v>
      </c>
      <c r="H208" s="131">
        <v>2</v>
      </c>
      <c r="I208" s="132"/>
      <c r="J208" s="133">
        <f>ROUND(I208*H208,2)</f>
        <v>0</v>
      </c>
      <c r="K208" s="129" t="s">
        <v>135</v>
      </c>
      <c r="L208" s="32"/>
      <c r="M208" s="134" t="s">
        <v>19</v>
      </c>
      <c r="N208" s="135" t="s">
        <v>43</v>
      </c>
      <c r="P208" s="136">
        <f>O208*H208</f>
        <v>0</v>
      </c>
      <c r="Q208" s="136">
        <v>2.30102</v>
      </c>
      <c r="R208" s="136">
        <f>Q208*H208</f>
        <v>4.60204</v>
      </c>
      <c r="S208" s="136">
        <v>0</v>
      </c>
      <c r="T208" s="137">
        <f>S208*H208</f>
        <v>0</v>
      </c>
      <c r="AR208" s="138" t="s">
        <v>136</v>
      </c>
      <c r="AT208" s="138" t="s">
        <v>131</v>
      </c>
      <c r="AU208" s="138" t="s">
        <v>82</v>
      </c>
      <c r="AY208" s="17" t="s">
        <v>128</v>
      </c>
      <c r="BE208" s="139">
        <f>IF(N208="základní",J208,0)</f>
        <v>0</v>
      </c>
      <c r="BF208" s="139">
        <f>IF(N208="snížená",J208,0)</f>
        <v>0</v>
      </c>
      <c r="BG208" s="139">
        <f>IF(N208="zákl. přenesená",J208,0)</f>
        <v>0</v>
      </c>
      <c r="BH208" s="139">
        <f>IF(N208="sníž. přenesená",J208,0)</f>
        <v>0</v>
      </c>
      <c r="BI208" s="139">
        <f>IF(N208="nulová",J208,0)</f>
        <v>0</v>
      </c>
      <c r="BJ208" s="17" t="s">
        <v>80</v>
      </c>
      <c r="BK208" s="139">
        <f>ROUND(I208*H208,2)</f>
        <v>0</v>
      </c>
      <c r="BL208" s="17" t="s">
        <v>136</v>
      </c>
      <c r="BM208" s="138" t="s">
        <v>896</v>
      </c>
    </row>
    <row r="209" spans="2:47" s="1" customFormat="1" ht="12">
      <c r="B209" s="32"/>
      <c r="D209" s="140" t="s">
        <v>138</v>
      </c>
      <c r="F209" s="141" t="s">
        <v>897</v>
      </c>
      <c r="I209" s="142"/>
      <c r="L209" s="32"/>
      <c r="M209" s="143"/>
      <c r="T209" s="53"/>
      <c r="AT209" s="17" t="s">
        <v>138</v>
      </c>
      <c r="AU209" s="17" t="s">
        <v>82</v>
      </c>
    </row>
    <row r="210" spans="2:47" s="1" customFormat="1" ht="12">
      <c r="B210" s="32"/>
      <c r="D210" s="144" t="s">
        <v>140</v>
      </c>
      <c r="F210" s="145" t="s">
        <v>898</v>
      </c>
      <c r="I210" s="142"/>
      <c r="L210" s="32"/>
      <c r="M210" s="143"/>
      <c r="T210" s="53"/>
      <c r="AT210" s="17" t="s">
        <v>140</v>
      </c>
      <c r="AU210" s="17" t="s">
        <v>82</v>
      </c>
    </row>
    <row r="211" spans="2:51" s="12" customFormat="1" ht="12">
      <c r="B211" s="146"/>
      <c r="D211" s="140" t="s">
        <v>142</v>
      </c>
      <c r="E211" s="147" t="s">
        <v>19</v>
      </c>
      <c r="F211" s="148" t="s">
        <v>899</v>
      </c>
      <c r="H211" s="147" t="s">
        <v>19</v>
      </c>
      <c r="I211" s="149"/>
      <c r="L211" s="146"/>
      <c r="M211" s="150"/>
      <c r="T211" s="151"/>
      <c r="AT211" s="147" t="s">
        <v>142</v>
      </c>
      <c r="AU211" s="147" t="s">
        <v>82</v>
      </c>
      <c r="AV211" s="12" t="s">
        <v>80</v>
      </c>
      <c r="AW211" s="12" t="s">
        <v>33</v>
      </c>
      <c r="AX211" s="12" t="s">
        <v>72</v>
      </c>
      <c r="AY211" s="147" t="s">
        <v>128</v>
      </c>
    </row>
    <row r="212" spans="2:51" s="13" customFormat="1" ht="12">
      <c r="B212" s="152"/>
      <c r="D212" s="140" t="s">
        <v>142</v>
      </c>
      <c r="E212" s="153" t="s">
        <v>19</v>
      </c>
      <c r="F212" s="154" t="s">
        <v>900</v>
      </c>
      <c r="H212" s="155">
        <v>2</v>
      </c>
      <c r="I212" s="156"/>
      <c r="L212" s="152"/>
      <c r="M212" s="157"/>
      <c r="T212" s="158"/>
      <c r="AT212" s="153" t="s">
        <v>142</v>
      </c>
      <c r="AU212" s="153" t="s">
        <v>82</v>
      </c>
      <c r="AV212" s="13" t="s">
        <v>82</v>
      </c>
      <c r="AW212" s="13" t="s">
        <v>33</v>
      </c>
      <c r="AX212" s="13" t="s">
        <v>80</v>
      </c>
      <c r="AY212" s="153" t="s">
        <v>128</v>
      </c>
    </row>
    <row r="213" spans="2:63" s="11" customFormat="1" ht="22.9" customHeight="1">
      <c r="B213" s="115"/>
      <c r="D213" s="116" t="s">
        <v>71</v>
      </c>
      <c r="E213" s="125" t="s">
        <v>326</v>
      </c>
      <c r="F213" s="125" t="s">
        <v>901</v>
      </c>
      <c r="I213" s="118"/>
      <c r="J213" s="126">
        <f>BK213</f>
        <v>0</v>
      </c>
      <c r="L213" s="115"/>
      <c r="M213" s="120"/>
      <c r="P213" s="121">
        <f>SUM(P214:P247)</f>
        <v>0</v>
      </c>
      <c r="R213" s="121">
        <f>SUM(R214:R247)</f>
        <v>134.1134657</v>
      </c>
      <c r="T213" s="122">
        <f>SUM(T214:T247)</f>
        <v>0</v>
      </c>
      <c r="AR213" s="116" t="s">
        <v>80</v>
      </c>
      <c r="AT213" s="123" t="s">
        <v>71</v>
      </c>
      <c r="AU213" s="123" t="s">
        <v>80</v>
      </c>
      <c r="AY213" s="116" t="s">
        <v>128</v>
      </c>
      <c r="BK213" s="124">
        <f>SUM(BK214:BK247)</f>
        <v>0</v>
      </c>
    </row>
    <row r="214" spans="2:65" s="1" customFormat="1" ht="21.75" customHeight="1">
      <c r="B214" s="32"/>
      <c r="C214" s="127" t="s">
        <v>396</v>
      </c>
      <c r="D214" s="127" t="s">
        <v>131</v>
      </c>
      <c r="E214" s="128" t="s">
        <v>902</v>
      </c>
      <c r="F214" s="129" t="s">
        <v>903</v>
      </c>
      <c r="G214" s="130" t="s">
        <v>134</v>
      </c>
      <c r="H214" s="131">
        <v>51.3</v>
      </c>
      <c r="I214" s="132"/>
      <c r="J214" s="133">
        <f>ROUND(I214*H214,2)</f>
        <v>0</v>
      </c>
      <c r="K214" s="129" t="s">
        <v>135</v>
      </c>
      <c r="L214" s="32"/>
      <c r="M214" s="134" t="s">
        <v>19</v>
      </c>
      <c r="N214" s="135" t="s">
        <v>43</v>
      </c>
      <c r="P214" s="136">
        <f>O214*H214</f>
        <v>0</v>
      </c>
      <c r="Q214" s="136">
        <v>1.02036</v>
      </c>
      <c r="R214" s="136">
        <f>Q214*H214</f>
        <v>52.34446799999999</v>
      </c>
      <c r="S214" s="136">
        <v>0</v>
      </c>
      <c r="T214" s="137">
        <f>S214*H214</f>
        <v>0</v>
      </c>
      <c r="AR214" s="138" t="s">
        <v>136</v>
      </c>
      <c r="AT214" s="138" t="s">
        <v>131</v>
      </c>
      <c r="AU214" s="138" t="s">
        <v>82</v>
      </c>
      <c r="AY214" s="17" t="s">
        <v>128</v>
      </c>
      <c r="BE214" s="139">
        <f>IF(N214="základní",J214,0)</f>
        <v>0</v>
      </c>
      <c r="BF214" s="139">
        <f>IF(N214="snížená",J214,0)</f>
        <v>0</v>
      </c>
      <c r="BG214" s="139">
        <f>IF(N214="zákl. přenesená",J214,0)</f>
        <v>0</v>
      </c>
      <c r="BH214" s="139">
        <f>IF(N214="sníž. přenesená",J214,0)</f>
        <v>0</v>
      </c>
      <c r="BI214" s="139">
        <f>IF(N214="nulová",J214,0)</f>
        <v>0</v>
      </c>
      <c r="BJ214" s="17" t="s">
        <v>80</v>
      </c>
      <c r="BK214" s="139">
        <f>ROUND(I214*H214,2)</f>
        <v>0</v>
      </c>
      <c r="BL214" s="17" t="s">
        <v>136</v>
      </c>
      <c r="BM214" s="138" t="s">
        <v>904</v>
      </c>
    </row>
    <row r="215" spans="2:47" s="1" customFormat="1" ht="19.5">
      <c r="B215" s="32"/>
      <c r="D215" s="140" t="s">
        <v>138</v>
      </c>
      <c r="F215" s="141" t="s">
        <v>905</v>
      </c>
      <c r="I215" s="142"/>
      <c r="L215" s="32"/>
      <c r="M215" s="143"/>
      <c r="T215" s="53"/>
      <c r="AT215" s="17" t="s">
        <v>138</v>
      </c>
      <c r="AU215" s="17" t="s">
        <v>82</v>
      </c>
    </row>
    <row r="216" spans="2:47" s="1" customFormat="1" ht="12">
      <c r="B216" s="32"/>
      <c r="D216" s="144" t="s">
        <v>140</v>
      </c>
      <c r="F216" s="145" t="s">
        <v>906</v>
      </c>
      <c r="I216" s="142"/>
      <c r="L216" s="32"/>
      <c r="M216" s="143"/>
      <c r="T216" s="53"/>
      <c r="AT216" s="17" t="s">
        <v>140</v>
      </c>
      <c r="AU216" s="17" t="s">
        <v>82</v>
      </c>
    </row>
    <row r="217" spans="2:51" s="12" customFormat="1" ht="12">
      <c r="B217" s="146"/>
      <c r="D217" s="140" t="s">
        <v>142</v>
      </c>
      <c r="E217" s="147" t="s">
        <v>19</v>
      </c>
      <c r="F217" s="148" t="s">
        <v>907</v>
      </c>
      <c r="H217" s="147" t="s">
        <v>19</v>
      </c>
      <c r="I217" s="149"/>
      <c r="L217" s="146"/>
      <c r="M217" s="150"/>
      <c r="T217" s="151"/>
      <c r="AT217" s="147" t="s">
        <v>142</v>
      </c>
      <c r="AU217" s="147" t="s">
        <v>82</v>
      </c>
      <c r="AV217" s="12" t="s">
        <v>80</v>
      </c>
      <c r="AW217" s="12" t="s">
        <v>33</v>
      </c>
      <c r="AX217" s="12" t="s">
        <v>72</v>
      </c>
      <c r="AY217" s="147" t="s">
        <v>128</v>
      </c>
    </row>
    <row r="218" spans="2:51" s="13" customFormat="1" ht="12">
      <c r="B218" s="152"/>
      <c r="D218" s="140" t="s">
        <v>142</v>
      </c>
      <c r="E218" s="153" t="s">
        <v>19</v>
      </c>
      <c r="F218" s="154" t="s">
        <v>908</v>
      </c>
      <c r="H218" s="155">
        <v>51.3</v>
      </c>
      <c r="I218" s="156"/>
      <c r="L218" s="152"/>
      <c r="M218" s="157"/>
      <c r="T218" s="158"/>
      <c r="AT218" s="153" t="s">
        <v>142</v>
      </c>
      <c r="AU218" s="153" t="s">
        <v>82</v>
      </c>
      <c r="AV218" s="13" t="s">
        <v>82</v>
      </c>
      <c r="AW218" s="13" t="s">
        <v>33</v>
      </c>
      <c r="AX218" s="13" t="s">
        <v>80</v>
      </c>
      <c r="AY218" s="153" t="s">
        <v>128</v>
      </c>
    </row>
    <row r="219" spans="2:65" s="1" customFormat="1" ht="16.5" customHeight="1">
      <c r="B219" s="32"/>
      <c r="C219" s="127" t="s">
        <v>412</v>
      </c>
      <c r="D219" s="127" t="s">
        <v>131</v>
      </c>
      <c r="E219" s="128" t="s">
        <v>909</v>
      </c>
      <c r="F219" s="129" t="s">
        <v>910</v>
      </c>
      <c r="G219" s="130" t="s">
        <v>225</v>
      </c>
      <c r="H219" s="131">
        <v>1.166</v>
      </c>
      <c r="I219" s="132"/>
      <c r="J219" s="133">
        <f>ROUND(I219*H219,2)</f>
        <v>0</v>
      </c>
      <c r="K219" s="129" t="s">
        <v>135</v>
      </c>
      <c r="L219" s="32"/>
      <c r="M219" s="134" t="s">
        <v>19</v>
      </c>
      <c r="N219" s="135" t="s">
        <v>43</v>
      </c>
      <c r="P219" s="136">
        <f>O219*H219</f>
        <v>0</v>
      </c>
      <c r="Q219" s="136">
        <v>1.04922</v>
      </c>
      <c r="R219" s="136">
        <f>Q219*H219</f>
        <v>1.22339052</v>
      </c>
      <c r="S219" s="136">
        <v>0</v>
      </c>
      <c r="T219" s="137">
        <f>S219*H219</f>
        <v>0</v>
      </c>
      <c r="AR219" s="138" t="s">
        <v>136</v>
      </c>
      <c r="AT219" s="138" t="s">
        <v>131</v>
      </c>
      <c r="AU219" s="138" t="s">
        <v>82</v>
      </c>
      <c r="AY219" s="17" t="s">
        <v>128</v>
      </c>
      <c r="BE219" s="139">
        <f>IF(N219="základní",J219,0)</f>
        <v>0</v>
      </c>
      <c r="BF219" s="139">
        <f>IF(N219="snížená",J219,0)</f>
        <v>0</v>
      </c>
      <c r="BG219" s="139">
        <f>IF(N219="zákl. přenesená",J219,0)</f>
        <v>0</v>
      </c>
      <c r="BH219" s="139">
        <f>IF(N219="sníž. přenesená",J219,0)</f>
        <v>0</v>
      </c>
      <c r="BI219" s="139">
        <f>IF(N219="nulová",J219,0)</f>
        <v>0</v>
      </c>
      <c r="BJ219" s="17" t="s">
        <v>80</v>
      </c>
      <c r="BK219" s="139">
        <f>ROUND(I219*H219,2)</f>
        <v>0</v>
      </c>
      <c r="BL219" s="17" t="s">
        <v>136</v>
      </c>
      <c r="BM219" s="138" t="s">
        <v>911</v>
      </c>
    </row>
    <row r="220" spans="2:47" s="1" customFormat="1" ht="19.5">
      <c r="B220" s="32"/>
      <c r="D220" s="140" t="s">
        <v>138</v>
      </c>
      <c r="F220" s="141" t="s">
        <v>912</v>
      </c>
      <c r="I220" s="142"/>
      <c r="L220" s="32"/>
      <c r="M220" s="143"/>
      <c r="T220" s="53"/>
      <c r="AT220" s="17" t="s">
        <v>138</v>
      </c>
      <c r="AU220" s="17" t="s">
        <v>82</v>
      </c>
    </row>
    <row r="221" spans="2:47" s="1" customFormat="1" ht="12">
      <c r="B221" s="32"/>
      <c r="D221" s="144" t="s">
        <v>140</v>
      </c>
      <c r="F221" s="145" t="s">
        <v>913</v>
      </c>
      <c r="I221" s="142"/>
      <c r="L221" s="32"/>
      <c r="M221" s="143"/>
      <c r="T221" s="53"/>
      <c r="AT221" s="17" t="s">
        <v>140</v>
      </c>
      <c r="AU221" s="17" t="s">
        <v>82</v>
      </c>
    </row>
    <row r="222" spans="2:51" s="12" customFormat="1" ht="12">
      <c r="B222" s="146"/>
      <c r="D222" s="140" t="s">
        <v>142</v>
      </c>
      <c r="E222" s="147" t="s">
        <v>19</v>
      </c>
      <c r="F222" s="148" t="s">
        <v>914</v>
      </c>
      <c r="H222" s="147" t="s">
        <v>19</v>
      </c>
      <c r="I222" s="149"/>
      <c r="L222" s="146"/>
      <c r="M222" s="150"/>
      <c r="T222" s="151"/>
      <c r="AT222" s="147" t="s">
        <v>142</v>
      </c>
      <c r="AU222" s="147" t="s">
        <v>82</v>
      </c>
      <c r="AV222" s="12" t="s">
        <v>80</v>
      </c>
      <c r="AW222" s="12" t="s">
        <v>33</v>
      </c>
      <c r="AX222" s="12" t="s">
        <v>72</v>
      </c>
      <c r="AY222" s="147" t="s">
        <v>128</v>
      </c>
    </row>
    <row r="223" spans="2:51" s="13" customFormat="1" ht="12">
      <c r="B223" s="152"/>
      <c r="D223" s="140" t="s">
        <v>142</v>
      </c>
      <c r="E223" s="153" t="s">
        <v>19</v>
      </c>
      <c r="F223" s="154" t="s">
        <v>915</v>
      </c>
      <c r="H223" s="155">
        <v>0.518</v>
      </c>
      <c r="I223" s="156"/>
      <c r="L223" s="152"/>
      <c r="M223" s="157"/>
      <c r="T223" s="158"/>
      <c r="AT223" s="153" t="s">
        <v>142</v>
      </c>
      <c r="AU223" s="153" t="s">
        <v>82</v>
      </c>
      <c r="AV223" s="13" t="s">
        <v>82</v>
      </c>
      <c r="AW223" s="13" t="s">
        <v>33</v>
      </c>
      <c r="AX223" s="13" t="s">
        <v>72</v>
      </c>
      <c r="AY223" s="153" t="s">
        <v>128</v>
      </c>
    </row>
    <row r="224" spans="2:51" s="13" customFormat="1" ht="12">
      <c r="B224" s="152"/>
      <c r="D224" s="140" t="s">
        <v>142</v>
      </c>
      <c r="E224" s="153" t="s">
        <v>19</v>
      </c>
      <c r="F224" s="154" t="s">
        <v>916</v>
      </c>
      <c r="H224" s="155">
        <v>0.648</v>
      </c>
      <c r="I224" s="156"/>
      <c r="L224" s="152"/>
      <c r="M224" s="157"/>
      <c r="T224" s="158"/>
      <c r="AT224" s="153" t="s">
        <v>142</v>
      </c>
      <c r="AU224" s="153" t="s">
        <v>82</v>
      </c>
      <c r="AV224" s="13" t="s">
        <v>82</v>
      </c>
      <c r="AW224" s="13" t="s">
        <v>33</v>
      </c>
      <c r="AX224" s="13" t="s">
        <v>72</v>
      </c>
      <c r="AY224" s="153" t="s">
        <v>128</v>
      </c>
    </row>
    <row r="225" spans="2:51" s="14" customFormat="1" ht="12">
      <c r="B225" s="169"/>
      <c r="D225" s="140" t="s">
        <v>142</v>
      </c>
      <c r="E225" s="170" t="s">
        <v>19</v>
      </c>
      <c r="F225" s="171" t="s">
        <v>238</v>
      </c>
      <c r="H225" s="172">
        <v>1.166</v>
      </c>
      <c r="I225" s="173"/>
      <c r="L225" s="169"/>
      <c r="M225" s="174"/>
      <c r="T225" s="175"/>
      <c r="AT225" s="170" t="s">
        <v>142</v>
      </c>
      <c r="AU225" s="170" t="s">
        <v>82</v>
      </c>
      <c r="AV225" s="14" t="s">
        <v>136</v>
      </c>
      <c r="AW225" s="14" t="s">
        <v>33</v>
      </c>
      <c r="AX225" s="14" t="s">
        <v>80</v>
      </c>
      <c r="AY225" s="170" t="s">
        <v>128</v>
      </c>
    </row>
    <row r="226" spans="2:65" s="1" customFormat="1" ht="16.5" customHeight="1">
      <c r="B226" s="32"/>
      <c r="C226" s="127" t="s">
        <v>255</v>
      </c>
      <c r="D226" s="127" t="s">
        <v>131</v>
      </c>
      <c r="E226" s="128" t="s">
        <v>917</v>
      </c>
      <c r="F226" s="129" t="s">
        <v>918</v>
      </c>
      <c r="G226" s="130" t="s">
        <v>155</v>
      </c>
      <c r="H226" s="131">
        <v>5.94</v>
      </c>
      <c r="I226" s="132"/>
      <c r="J226" s="133">
        <f>ROUND(I226*H226,2)</f>
        <v>0</v>
      </c>
      <c r="K226" s="129" t="s">
        <v>135</v>
      </c>
      <c r="L226" s="32"/>
      <c r="M226" s="134" t="s">
        <v>19</v>
      </c>
      <c r="N226" s="135" t="s">
        <v>43</v>
      </c>
      <c r="P226" s="136">
        <f>O226*H226</f>
        <v>0</v>
      </c>
      <c r="Q226" s="136">
        <v>2.50215</v>
      </c>
      <c r="R226" s="136">
        <f>Q226*H226</f>
        <v>14.862771</v>
      </c>
      <c r="S226" s="136">
        <v>0</v>
      </c>
      <c r="T226" s="137">
        <f>S226*H226</f>
        <v>0</v>
      </c>
      <c r="AR226" s="138" t="s">
        <v>136</v>
      </c>
      <c r="AT226" s="138" t="s">
        <v>131</v>
      </c>
      <c r="AU226" s="138" t="s">
        <v>82</v>
      </c>
      <c r="AY226" s="17" t="s">
        <v>128</v>
      </c>
      <c r="BE226" s="139">
        <f>IF(N226="základní",J226,0)</f>
        <v>0</v>
      </c>
      <c r="BF226" s="139">
        <f>IF(N226="snížená",J226,0)</f>
        <v>0</v>
      </c>
      <c r="BG226" s="139">
        <f>IF(N226="zákl. přenesená",J226,0)</f>
        <v>0</v>
      </c>
      <c r="BH226" s="139">
        <f>IF(N226="sníž. přenesená",J226,0)</f>
        <v>0</v>
      </c>
      <c r="BI226" s="139">
        <f>IF(N226="nulová",J226,0)</f>
        <v>0</v>
      </c>
      <c r="BJ226" s="17" t="s">
        <v>80</v>
      </c>
      <c r="BK226" s="139">
        <f>ROUND(I226*H226,2)</f>
        <v>0</v>
      </c>
      <c r="BL226" s="17" t="s">
        <v>136</v>
      </c>
      <c r="BM226" s="138" t="s">
        <v>919</v>
      </c>
    </row>
    <row r="227" spans="2:47" s="1" customFormat="1" ht="12">
      <c r="B227" s="32"/>
      <c r="D227" s="140" t="s">
        <v>138</v>
      </c>
      <c r="F227" s="141" t="s">
        <v>920</v>
      </c>
      <c r="I227" s="142"/>
      <c r="L227" s="32"/>
      <c r="M227" s="143"/>
      <c r="T227" s="53"/>
      <c r="AT227" s="17" t="s">
        <v>138</v>
      </c>
      <c r="AU227" s="17" t="s">
        <v>82</v>
      </c>
    </row>
    <row r="228" spans="2:47" s="1" customFormat="1" ht="12">
      <c r="B228" s="32"/>
      <c r="D228" s="144" t="s">
        <v>140</v>
      </c>
      <c r="F228" s="145" t="s">
        <v>921</v>
      </c>
      <c r="I228" s="142"/>
      <c r="L228" s="32"/>
      <c r="M228" s="143"/>
      <c r="T228" s="53"/>
      <c r="AT228" s="17" t="s">
        <v>140</v>
      </c>
      <c r="AU228" s="17" t="s">
        <v>82</v>
      </c>
    </row>
    <row r="229" spans="2:51" s="13" customFormat="1" ht="12">
      <c r="B229" s="152"/>
      <c r="D229" s="140" t="s">
        <v>142</v>
      </c>
      <c r="E229" s="153" t="s">
        <v>19</v>
      </c>
      <c r="F229" s="154" t="s">
        <v>922</v>
      </c>
      <c r="H229" s="155">
        <v>5.94</v>
      </c>
      <c r="I229" s="156"/>
      <c r="L229" s="152"/>
      <c r="M229" s="157"/>
      <c r="T229" s="158"/>
      <c r="AT229" s="153" t="s">
        <v>142</v>
      </c>
      <c r="AU229" s="153" t="s">
        <v>82</v>
      </c>
      <c r="AV229" s="13" t="s">
        <v>82</v>
      </c>
      <c r="AW229" s="13" t="s">
        <v>33</v>
      </c>
      <c r="AX229" s="13" t="s">
        <v>80</v>
      </c>
      <c r="AY229" s="153" t="s">
        <v>128</v>
      </c>
    </row>
    <row r="230" spans="2:65" s="1" customFormat="1" ht="16.5" customHeight="1">
      <c r="B230" s="32"/>
      <c r="C230" s="127" t="s">
        <v>247</v>
      </c>
      <c r="D230" s="127" t="s">
        <v>131</v>
      </c>
      <c r="E230" s="128" t="s">
        <v>923</v>
      </c>
      <c r="F230" s="129" t="s">
        <v>924</v>
      </c>
      <c r="G230" s="130" t="s">
        <v>134</v>
      </c>
      <c r="H230" s="131">
        <v>25.65</v>
      </c>
      <c r="I230" s="132"/>
      <c r="J230" s="133">
        <f>ROUND(I230*H230,2)</f>
        <v>0</v>
      </c>
      <c r="K230" s="129" t="s">
        <v>135</v>
      </c>
      <c r="L230" s="32"/>
      <c r="M230" s="134" t="s">
        <v>19</v>
      </c>
      <c r="N230" s="135" t="s">
        <v>43</v>
      </c>
      <c r="P230" s="136">
        <f>O230*H230</f>
        <v>0</v>
      </c>
      <c r="Q230" s="136">
        <v>0.02519</v>
      </c>
      <c r="R230" s="136">
        <f>Q230*H230</f>
        <v>0.6461235</v>
      </c>
      <c r="S230" s="136">
        <v>0</v>
      </c>
      <c r="T230" s="137">
        <f>S230*H230</f>
        <v>0</v>
      </c>
      <c r="AR230" s="138" t="s">
        <v>136</v>
      </c>
      <c r="AT230" s="138" t="s">
        <v>131</v>
      </c>
      <c r="AU230" s="138" t="s">
        <v>82</v>
      </c>
      <c r="AY230" s="17" t="s">
        <v>128</v>
      </c>
      <c r="BE230" s="139">
        <f>IF(N230="základní",J230,0)</f>
        <v>0</v>
      </c>
      <c r="BF230" s="139">
        <f>IF(N230="snížená",J230,0)</f>
        <v>0</v>
      </c>
      <c r="BG230" s="139">
        <f>IF(N230="zákl. přenesená",J230,0)</f>
        <v>0</v>
      </c>
      <c r="BH230" s="139">
        <f>IF(N230="sníž. přenesená",J230,0)</f>
        <v>0</v>
      </c>
      <c r="BI230" s="139">
        <f>IF(N230="nulová",J230,0)</f>
        <v>0</v>
      </c>
      <c r="BJ230" s="17" t="s">
        <v>80</v>
      </c>
      <c r="BK230" s="139">
        <f>ROUND(I230*H230,2)</f>
        <v>0</v>
      </c>
      <c r="BL230" s="17" t="s">
        <v>136</v>
      </c>
      <c r="BM230" s="138" t="s">
        <v>925</v>
      </c>
    </row>
    <row r="231" spans="2:47" s="1" customFormat="1" ht="12">
      <c r="B231" s="32"/>
      <c r="D231" s="140" t="s">
        <v>138</v>
      </c>
      <c r="F231" s="141" t="s">
        <v>926</v>
      </c>
      <c r="I231" s="142"/>
      <c r="L231" s="32"/>
      <c r="M231" s="143"/>
      <c r="T231" s="53"/>
      <c r="AT231" s="17" t="s">
        <v>138</v>
      </c>
      <c r="AU231" s="17" t="s">
        <v>82</v>
      </c>
    </row>
    <row r="232" spans="2:47" s="1" customFormat="1" ht="12">
      <c r="B232" s="32"/>
      <c r="D232" s="144" t="s">
        <v>140</v>
      </c>
      <c r="F232" s="145" t="s">
        <v>927</v>
      </c>
      <c r="I232" s="142"/>
      <c r="L232" s="32"/>
      <c r="M232" s="143"/>
      <c r="T232" s="53"/>
      <c r="AT232" s="17" t="s">
        <v>140</v>
      </c>
      <c r="AU232" s="17" t="s">
        <v>82</v>
      </c>
    </row>
    <row r="233" spans="2:51" s="12" customFormat="1" ht="12">
      <c r="B233" s="146"/>
      <c r="D233" s="140" t="s">
        <v>142</v>
      </c>
      <c r="E233" s="147" t="s">
        <v>19</v>
      </c>
      <c r="F233" s="148" t="s">
        <v>928</v>
      </c>
      <c r="H233" s="147" t="s">
        <v>19</v>
      </c>
      <c r="I233" s="149"/>
      <c r="L233" s="146"/>
      <c r="M233" s="150"/>
      <c r="T233" s="151"/>
      <c r="AT233" s="147" t="s">
        <v>142</v>
      </c>
      <c r="AU233" s="147" t="s">
        <v>82</v>
      </c>
      <c r="AV233" s="12" t="s">
        <v>80</v>
      </c>
      <c r="AW233" s="12" t="s">
        <v>33</v>
      </c>
      <c r="AX233" s="12" t="s">
        <v>72</v>
      </c>
      <c r="AY233" s="147" t="s">
        <v>128</v>
      </c>
    </row>
    <row r="234" spans="2:51" s="13" customFormat="1" ht="12">
      <c r="B234" s="152"/>
      <c r="D234" s="140" t="s">
        <v>142</v>
      </c>
      <c r="E234" s="153" t="s">
        <v>19</v>
      </c>
      <c r="F234" s="154" t="s">
        <v>929</v>
      </c>
      <c r="H234" s="155">
        <v>25.65</v>
      </c>
      <c r="I234" s="156"/>
      <c r="L234" s="152"/>
      <c r="M234" s="157"/>
      <c r="T234" s="158"/>
      <c r="AT234" s="153" t="s">
        <v>142</v>
      </c>
      <c r="AU234" s="153" t="s">
        <v>82</v>
      </c>
      <c r="AV234" s="13" t="s">
        <v>82</v>
      </c>
      <c r="AW234" s="13" t="s">
        <v>33</v>
      </c>
      <c r="AX234" s="13" t="s">
        <v>80</v>
      </c>
      <c r="AY234" s="153" t="s">
        <v>128</v>
      </c>
    </row>
    <row r="235" spans="2:65" s="1" customFormat="1" ht="16.5" customHeight="1">
      <c r="B235" s="32"/>
      <c r="C235" s="127" t="s">
        <v>263</v>
      </c>
      <c r="D235" s="127" t="s">
        <v>131</v>
      </c>
      <c r="E235" s="128" t="s">
        <v>930</v>
      </c>
      <c r="F235" s="129" t="s">
        <v>931</v>
      </c>
      <c r="G235" s="130" t="s">
        <v>134</v>
      </c>
      <c r="H235" s="131">
        <v>25.65</v>
      </c>
      <c r="I235" s="132"/>
      <c r="J235" s="133">
        <f>ROUND(I235*H235,2)</f>
        <v>0</v>
      </c>
      <c r="K235" s="129" t="s">
        <v>135</v>
      </c>
      <c r="L235" s="32"/>
      <c r="M235" s="134" t="s">
        <v>19</v>
      </c>
      <c r="N235" s="135" t="s">
        <v>43</v>
      </c>
      <c r="P235" s="136">
        <f>O235*H235</f>
        <v>0</v>
      </c>
      <c r="Q235" s="136">
        <v>0</v>
      </c>
      <c r="R235" s="136">
        <f>Q235*H235</f>
        <v>0</v>
      </c>
      <c r="S235" s="136">
        <v>0</v>
      </c>
      <c r="T235" s="137">
        <f>S235*H235</f>
        <v>0</v>
      </c>
      <c r="AR235" s="138" t="s">
        <v>136</v>
      </c>
      <c r="AT235" s="138" t="s">
        <v>131</v>
      </c>
      <c r="AU235" s="138" t="s">
        <v>82</v>
      </c>
      <c r="AY235" s="17" t="s">
        <v>128</v>
      </c>
      <c r="BE235" s="139">
        <f>IF(N235="základní",J235,0)</f>
        <v>0</v>
      </c>
      <c r="BF235" s="139">
        <f>IF(N235="snížená",J235,0)</f>
        <v>0</v>
      </c>
      <c r="BG235" s="139">
        <f>IF(N235="zákl. přenesená",J235,0)</f>
        <v>0</v>
      </c>
      <c r="BH235" s="139">
        <f>IF(N235="sníž. přenesená",J235,0)</f>
        <v>0</v>
      </c>
      <c r="BI235" s="139">
        <f>IF(N235="nulová",J235,0)</f>
        <v>0</v>
      </c>
      <c r="BJ235" s="17" t="s">
        <v>80</v>
      </c>
      <c r="BK235" s="139">
        <f>ROUND(I235*H235,2)</f>
        <v>0</v>
      </c>
      <c r="BL235" s="17" t="s">
        <v>136</v>
      </c>
      <c r="BM235" s="138" t="s">
        <v>932</v>
      </c>
    </row>
    <row r="236" spans="2:47" s="1" customFormat="1" ht="12">
      <c r="B236" s="32"/>
      <c r="D236" s="140" t="s">
        <v>138</v>
      </c>
      <c r="F236" s="141" t="s">
        <v>933</v>
      </c>
      <c r="I236" s="142"/>
      <c r="L236" s="32"/>
      <c r="M236" s="143"/>
      <c r="T236" s="53"/>
      <c r="AT236" s="17" t="s">
        <v>138</v>
      </c>
      <c r="AU236" s="17" t="s">
        <v>82</v>
      </c>
    </row>
    <row r="237" spans="2:47" s="1" customFormat="1" ht="12">
      <c r="B237" s="32"/>
      <c r="D237" s="144" t="s">
        <v>140</v>
      </c>
      <c r="F237" s="145" t="s">
        <v>934</v>
      </c>
      <c r="I237" s="142"/>
      <c r="L237" s="32"/>
      <c r="M237" s="143"/>
      <c r="T237" s="53"/>
      <c r="AT237" s="17" t="s">
        <v>140</v>
      </c>
      <c r="AU237" s="17" t="s">
        <v>82</v>
      </c>
    </row>
    <row r="238" spans="2:65" s="1" customFormat="1" ht="16.5" customHeight="1">
      <c r="B238" s="32"/>
      <c r="C238" s="127" t="s">
        <v>271</v>
      </c>
      <c r="D238" s="127" t="s">
        <v>131</v>
      </c>
      <c r="E238" s="128" t="s">
        <v>935</v>
      </c>
      <c r="F238" s="129" t="s">
        <v>936</v>
      </c>
      <c r="G238" s="130" t="s">
        <v>225</v>
      </c>
      <c r="H238" s="131">
        <v>0.748</v>
      </c>
      <c r="I238" s="132"/>
      <c r="J238" s="133">
        <f>ROUND(I238*H238,2)</f>
        <v>0</v>
      </c>
      <c r="K238" s="129" t="s">
        <v>135</v>
      </c>
      <c r="L238" s="32"/>
      <c r="M238" s="134" t="s">
        <v>19</v>
      </c>
      <c r="N238" s="135" t="s">
        <v>43</v>
      </c>
      <c r="P238" s="136">
        <f>O238*H238</f>
        <v>0</v>
      </c>
      <c r="Q238" s="136">
        <v>1.04741</v>
      </c>
      <c r="R238" s="136">
        <f>Q238*H238</f>
        <v>0.78346268</v>
      </c>
      <c r="S238" s="136">
        <v>0</v>
      </c>
      <c r="T238" s="137">
        <f>S238*H238</f>
        <v>0</v>
      </c>
      <c r="AR238" s="138" t="s">
        <v>136</v>
      </c>
      <c r="AT238" s="138" t="s">
        <v>131</v>
      </c>
      <c r="AU238" s="138" t="s">
        <v>82</v>
      </c>
      <c r="AY238" s="17" t="s">
        <v>128</v>
      </c>
      <c r="BE238" s="139">
        <f>IF(N238="základní",J238,0)</f>
        <v>0</v>
      </c>
      <c r="BF238" s="139">
        <f>IF(N238="snížená",J238,0)</f>
        <v>0</v>
      </c>
      <c r="BG238" s="139">
        <f>IF(N238="zákl. přenesená",J238,0)</f>
        <v>0</v>
      </c>
      <c r="BH238" s="139">
        <f>IF(N238="sníž. přenesená",J238,0)</f>
        <v>0</v>
      </c>
      <c r="BI238" s="139">
        <f>IF(N238="nulová",J238,0)</f>
        <v>0</v>
      </c>
      <c r="BJ238" s="17" t="s">
        <v>80</v>
      </c>
      <c r="BK238" s="139">
        <f>ROUND(I238*H238,2)</f>
        <v>0</v>
      </c>
      <c r="BL238" s="17" t="s">
        <v>136</v>
      </c>
      <c r="BM238" s="138" t="s">
        <v>937</v>
      </c>
    </row>
    <row r="239" spans="2:47" s="1" customFormat="1" ht="12">
      <c r="B239" s="32"/>
      <c r="D239" s="140" t="s">
        <v>138</v>
      </c>
      <c r="F239" s="141" t="s">
        <v>938</v>
      </c>
      <c r="I239" s="142"/>
      <c r="L239" s="32"/>
      <c r="M239" s="143"/>
      <c r="T239" s="53"/>
      <c r="AT239" s="17" t="s">
        <v>138</v>
      </c>
      <c r="AU239" s="17" t="s">
        <v>82</v>
      </c>
    </row>
    <row r="240" spans="2:47" s="1" customFormat="1" ht="12">
      <c r="B240" s="32"/>
      <c r="D240" s="144" t="s">
        <v>140</v>
      </c>
      <c r="F240" s="145" t="s">
        <v>939</v>
      </c>
      <c r="I240" s="142"/>
      <c r="L240" s="32"/>
      <c r="M240" s="143"/>
      <c r="T240" s="53"/>
      <c r="AT240" s="17" t="s">
        <v>140</v>
      </c>
      <c r="AU240" s="17" t="s">
        <v>82</v>
      </c>
    </row>
    <row r="241" spans="2:51" s="12" customFormat="1" ht="12">
      <c r="B241" s="146"/>
      <c r="D241" s="140" t="s">
        <v>142</v>
      </c>
      <c r="E241" s="147" t="s">
        <v>19</v>
      </c>
      <c r="F241" s="148" t="s">
        <v>940</v>
      </c>
      <c r="H241" s="147" t="s">
        <v>19</v>
      </c>
      <c r="I241" s="149"/>
      <c r="L241" s="146"/>
      <c r="M241" s="150"/>
      <c r="T241" s="151"/>
      <c r="AT241" s="147" t="s">
        <v>142</v>
      </c>
      <c r="AU241" s="147" t="s">
        <v>82</v>
      </c>
      <c r="AV241" s="12" t="s">
        <v>80</v>
      </c>
      <c r="AW241" s="12" t="s">
        <v>33</v>
      </c>
      <c r="AX241" s="12" t="s">
        <v>72</v>
      </c>
      <c r="AY241" s="147" t="s">
        <v>128</v>
      </c>
    </row>
    <row r="242" spans="2:51" s="13" customFormat="1" ht="12">
      <c r="B242" s="152"/>
      <c r="D242" s="140" t="s">
        <v>142</v>
      </c>
      <c r="E242" s="153" t="s">
        <v>19</v>
      </c>
      <c r="F242" s="154" t="s">
        <v>941</v>
      </c>
      <c r="H242" s="155">
        <v>0.748</v>
      </c>
      <c r="I242" s="156"/>
      <c r="L242" s="152"/>
      <c r="M242" s="157"/>
      <c r="T242" s="158"/>
      <c r="AT242" s="153" t="s">
        <v>142</v>
      </c>
      <c r="AU242" s="153" t="s">
        <v>82</v>
      </c>
      <c r="AV242" s="13" t="s">
        <v>82</v>
      </c>
      <c r="AW242" s="13" t="s">
        <v>33</v>
      </c>
      <c r="AX242" s="13" t="s">
        <v>80</v>
      </c>
      <c r="AY242" s="153" t="s">
        <v>128</v>
      </c>
    </row>
    <row r="243" spans="2:65" s="1" customFormat="1" ht="16.5" customHeight="1">
      <c r="B243" s="32"/>
      <c r="C243" s="127" t="s">
        <v>277</v>
      </c>
      <c r="D243" s="127" t="s">
        <v>131</v>
      </c>
      <c r="E243" s="128" t="s">
        <v>942</v>
      </c>
      <c r="F243" s="129" t="s">
        <v>943</v>
      </c>
      <c r="G243" s="130" t="s">
        <v>155</v>
      </c>
      <c r="H243" s="131">
        <v>30.78</v>
      </c>
      <c r="I243" s="132"/>
      <c r="J243" s="133">
        <f>ROUND(I243*H243,2)</f>
        <v>0</v>
      </c>
      <c r="K243" s="129" t="s">
        <v>135</v>
      </c>
      <c r="L243" s="32"/>
      <c r="M243" s="134" t="s">
        <v>19</v>
      </c>
      <c r="N243" s="135" t="s">
        <v>43</v>
      </c>
      <c r="P243" s="136">
        <f>O243*H243</f>
        <v>0</v>
      </c>
      <c r="Q243" s="136">
        <v>2.0875</v>
      </c>
      <c r="R243" s="136">
        <f>Q243*H243</f>
        <v>64.25325</v>
      </c>
      <c r="S243" s="136">
        <v>0</v>
      </c>
      <c r="T243" s="137">
        <f>S243*H243</f>
        <v>0</v>
      </c>
      <c r="AR243" s="138" t="s">
        <v>136</v>
      </c>
      <c r="AT243" s="138" t="s">
        <v>131</v>
      </c>
      <c r="AU243" s="138" t="s">
        <v>82</v>
      </c>
      <c r="AY243" s="17" t="s">
        <v>128</v>
      </c>
      <c r="BE243" s="139">
        <f>IF(N243="základní",J243,0)</f>
        <v>0</v>
      </c>
      <c r="BF243" s="139">
        <f>IF(N243="snížená",J243,0)</f>
        <v>0</v>
      </c>
      <c r="BG243" s="139">
        <f>IF(N243="zákl. přenesená",J243,0)</f>
        <v>0</v>
      </c>
      <c r="BH243" s="139">
        <f>IF(N243="sníž. přenesená",J243,0)</f>
        <v>0</v>
      </c>
      <c r="BI243" s="139">
        <f>IF(N243="nulová",J243,0)</f>
        <v>0</v>
      </c>
      <c r="BJ243" s="17" t="s">
        <v>80</v>
      </c>
      <c r="BK243" s="139">
        <f>ROUND(I243*H243,2)</f>
        <v>0</v>
      </c>
      <c r="BL243" s="17" t="s">
        <v>136</v>
      </c>
      <c r="BM243" s="138" t="s">
        <v>944</v>
      </c>
    </row>
    <row r="244" spans="2:47" s="1" customFormat="1" ht="12">
      <c r="B244" s="32"/>
      <c r="D244" s="140" t="s">
        <v>138</v>
      </c>
      <c r="F244" s="141" t="s">
        <v>945</v>
      </c>
      <c r="I244" s="142"/>
      <c r="L244" s="32"/>
      <c r="M244" s="143"/>
      <c r="T244" s="53"/>
      <c r="AT244" s="17" t="s">
        <v>138</v>
      </c>
      <c r="AU244" s="17" t="s">
        <v>82</v>
      </c>
    </row>
    <row r="245" spans="2:47" s="1" customFormat="1" ht="12">
      <c r="B245" s="32"/>
      <c r="D245" s="144" t="s">
        <v>140</v>
      </c>
      <c r="F245" s="145" t="s">
        <v>946</v>
      </c>
      <c r="I245" s="142"/>
      <c r="L245" s="32"/>
      <c r="M245" s="143"/>
      <c r="T245" s="53"/>
      <c r="AT245" s="17" t="s">
        <v>140</v>
      </c>
      <c r="AU245" s="17" t="s">
        <v>82</v>
      </c>
    </row>
    <row r="246" spans="2:51" s="12" customFormat="1" ht="12">
      <c r="B246" s="146"/>
      <c r="D246" s="140" t="s">
        <v>142</v>
      </c>
      <c r="E246" s="147" t="s">
        <v>19</v>
      </c>
      <c r="F246" s="148" t="s">
        <v>947</v>
      </c>
      <c r="H246" s="147" t="s">
        <v>19</v>
      </c>
      <c r="I246" s="149"/>
      <c r="L246" s="146"/>
      <c r="M246" s="150"/>
      <c r="T246" s="151"/>
      <c r="AT246" s="147" t="s">
        <v>142</v>
      </c>
      <c r="AU246" s="147" t="s">
        <v>82</v>
      </c>
      <c r="AV246" s="12" t="s">
        <v>80</v>
      </c>
      <c r="AW246" s="12" t="s">
        <v>33</v>
      </c>
      <c r="AX246" s="12" t="s">
        <v>72</v>
      </c>
      <c r="AY246" s="147" t="s">
        <v>128</v>
      </c>
    </row>
    <row r="247" spans="2:51" s="13" customFormat="1" ht="12">
      <c r="B247" s="152"/>
      <c r="D247" s="140" t="s">
        <v>142</v>
      </c>
      <c r="E247" s="153" t="s">
        <v>19</v>
      </c>
      <c r="F247" s="154" t="s">
        <v>948</v>
      </c>
      <c r="H247" s="155">
        <v>30.78</v>
      </c>
      <c r="I247" s="156"/>
      <c r="L247" s="152"/>
      <c r="M247" s="157"/>
      <c r="T247" s="158"/>
      <c r="AT247" s="153" t="s">
        <v>142</v>
      </c>
      <c r="AU247" s="153" t="s">
        <v>82</v>
      </c>
      <c r="AV247" s="13" t="s">
        <v>82</v>
      </c>
      <c r="AW247" s="13" t="s">
        <v>33</v>
      </c>
      <c r="AX247" s="13" t="s">
        <v>80</v>
      </c>
      <c r="AY247" s="153" t="s">
        <v>128</v>
      </c>
    </row>
    <row r="248" spans="2:63" s="11" customFormat="1" ht="22.9" customHeight="1">
      <c r="B248" s="115"/>
      <c r="D248" s="116" t="s">
        <v>71</v>
      </c>
      <c r="E248" s="125" t="s">
        <v>136</v>
      </c>
      <c r="F248" s="125" t="s">
        <v>284</v>
      </c>
      <c r="I248" s="118"/>
      <c r="J248" s="126">
        <f>BK248</f>
        <v>0</v>
      </c>
      <c r="L248" s="115"/>
      <c r="M248" s="120"/>
      <c r="P248" s="121">
        <f>SUM(P249:P253)</f>
        <v>0</v>
      </c>
      <c r="R248" s="121">
        <f>SUM(R249:R253)</f>
        <v>33.264</v>
      </c>
      <c r="T248" s="122">
        <f>SUM(T249:T253)</f>
        <v>0</v>
      </c>
      <c r="AR248" s="116" t="s">
        <v>80</v>
      </c>
      <c r="AT248" s="123" t="s">
        <v>71</v>
      </c>
      <c r="AU248" s="123" t="s">
        <v>80</v>
      </c>
      <c r="AY248" s="116" t="s">
        <v>128</v>
      </c>
      <c r="BK248" s="124">
        <f>SUM(BK249:BK253)</f>
        <v>0</v>
      </c>
    </row>
    <row r="249" spans="2:65" s="1" customFormat="1" ht="21.75" customHeight="1">
      <c r="B249" s="32"/>
      <c r="C249" s="127" t="s">
        <v>688</v>
      </c>
      <c r="D249" s="127" t="s">
        <v>131</v>
      </c>
      <c r="E249" s="128" t="s">
        <v>949</v>
      </c>
      <c r="F249" s="129" t="s">
        <v>950</v>
      </c>
      <c r="G249" s="130" t="s">
        <v>155</v>
      </c>
      <c r="H249" s="131">
        <v>18</v>
      </c>
      <c r="I249" s="132"/>
      <c r="J249" s="133">
        <f>ROUND(I249*H249,2)</f>
        <v>0</v>
      </c>
      <c r="K249" s="129" t="s">
        <v>135</v>
      </c>
      <c r="L249" s="32"/>
      <c r="M249" s="134" t="s">
        <v>19</v>
      </c>
      <c r="N249" s="135" t="s">
        <v>43</v>
      </c>
      <c r="P249" s="136">
        <f>O249*H249</f>
        <v>0</v>
      </c>
      <c r="Q249" s="136">
        <v>1.848</v>
      </c>
      <c r="R249" s="136">
        <f>Q249*H249</f>
        <v>33.264</v>
      </c>
      <c r="S249" s="136">
        <v>0</v>
      </c>
      <c r="T249" s="137">
        <f>S249*H249</f>
        <v>0</v>
      </c>
      <c r="AR249" s="138" t="s">
        <v>136</v>
      </c>
      <c r="AT249" s="138" t="s">
        <v>131</v>
      </c>
      <c r="AU249" s="138" t="s">
        <v>82</v>
      </c>
      <c r="AY249" s="17" t="s">
        <v>128</v>
      </c>
      <c r="BE249" s="139">
        <f>IF(N249="základní",J249,0)</f>
        <v>0</v>
      </c>
      <c r="BF249" s="139">
        <f>IF(N249="snížená",J249,0)</f>
        <v>0</v>
      </c>
      <c r="BG249" s="139">
        <f>IF(N249="zákl. přenesená",J249,0)</f>
        <v>0</v>
      </c>
      <c r="BH249" s="139">
        <f>IF(N249="sníž. přenesená",J249,0)</f>
        <v>0</v>
      </c>
      <c r="BI249" s="139">
        <f>IF(N249="nulová",J249,0)</f>
        <v>0</v>
      </c>
      <c r="BJ249" s="17" t="s">
        <v>80</v>
      </c>
      <c r="BK249" s="139">
        <f>ROUND(I249*H249,2)</f>
        <v>0</v>
      </c>
      <c r="BL249" s="17" t="s">
        <v>136</v>
      </c>
      <c r="BM249" s="138" t="s">
        <v>951</v>
      </c>
    </row>
    <row r="250" spans="2:47" s="1" customFormat="1" ht="19.5">
      <c r="B250" s="32"/>
      <c r="D250" s="140" t="s">
        <v>138</v>
      </c>
      <c r="F250" s="141" t="s">
        <v>952</v>
      </c>
      <c r="I250" s="142"/>
      <c r="L250" s="32"/>
      <c r="M250" s="143"/>
      <c r="T250" s="53"/>
      <c r="AT250" s="17" t="s">
        <v>138</v>
      </c>
      <c r="AU250" s="17" t="s">
        <v>82</v>
      </c>
    </row>
    <row r="251" spans="2:47" s="1" customFormat="1" ht="12">
      <c r="B251" s="32"/>
      <c r="D251" s="144" t="s">
        <v>140</v>
      </c>
      <c r="F251" s="145" t="s">
        <v>953</v>
      </c>
      <c r="I251" s="142"/>
      <c r="L251" s="32"/>
      <c r="M251" s="143"/>
      <c r="T251" s="53"/>
      <c r="AT251" s="17" t="s">
        <v>140</v>
      </c>
      <c r="AU251" s="17" t="s">
        <v>82</v>
      </c>
    </row>
    <row r="252" spans="2:51" s="12" customFormat="1" ht="12">
      <c r="B252" s="146"/>
      <c r="D252" s="140" t="s">
        <v>142</v>
      </c>
      <c r="E252" s="147" t="s">
        <v>19</v>
      </c>
      <c r="F252" s="148" t="s">
        <v>954</v>
      </c>
      <c r="H252" s="147" t="s">
        <v>19</v>
      </c>
      <c r="I252" s="149"/>
      <c r="L252" s="146"/>
      <c r="M252" s="150"/>
      <c r="T252" s="151"/>
      <c r="AT252" s="147" t="s">
        <v>142</v>
      </c>
      <c r="AU252" s="147" t="s">
        <v>82</v>
      </c>
      <c r="AV252" s="12" t="s">
        <v>80</v>
      </c>
      <c r="AW252" s="12" t="s">
        <v>33</v>
      </c>
      <c r="AX252" s="12" t="s">
        <v>72</v>
      </c>
      <c r="AY252" s="147" t="s">
        <v>128</v>
      </c>
    </row>
    <row r="253" spans="2:51" s="13" customFormat="1" ht="12">
      <c r="B253" s="152"/>
      <c r="D253" s="140" t="s">
        <v>142</v>
      </c>
      <c r="E253" s="153" t="s">
        <v>19</v>
      </c>
      <c r="F253" s="154" t="s">
        <v>955</v>
      </c>
      <c r="H253" s="155">
        <v>18</v>
      </c>
      <c r="I253" s="156"/>
      <c r="L253" s="152"/>
      <c r="M253" s="157"/>
      <c r="T253" s="158"/>
      <c r="AT253" s="153" t="s">
        <v>142</v>
      </c>
      <c r="AU253" s="153" t="s">
        <v>82</v>
      </c>
      <c r="AV253" s="13" t="s">
        <v>82</v>
      </c>
      <c r="AW253" s="13" t="s">
        <v>33</v>
      </c>
      <c r="AX253" s="13" t="s">
        <v>80</v>
      </c>
      <c r="AY253" s="153" t="s">
        <v>128</v>
      </c>
    </row>
    <row r="254" spans="2:63" s="11" customFormat="1" ht="22.9" customHeight="1">
      <c r="B254" s="115"/>
      <c r="D254" s="116" t="s">
        <v>71</v>
      </c>
      <c r="E254" s="125" t="s">
        <v>308</v>
      </c>
      <c r="F254" s="125" t="s">
        <v>309</v>
      </c>
      <c r="I254" s="118"/>
      <c r="J254" s="126">
        <f>BK254</f>
        <v>0</v>
      </c>
      <c r="L254" s="115"/>
      <c r="M254" s="120"/>
      <c r="P254" s="121">
        <f>SUM(P255:P259)</f>
        <v>0</v>
      </c>
      <c r="R254" s="121">
        <f>SUM(R255:R259)</f>
        <v>59.400000000000006</v>
      </c>
      <c r="T254" s="122">
        <f>SUM(T255:T259)</f>
        <v>0</v>
      </c>
      <c r="AR254" s="116" t="s">
        <v>80</v>
      </c>
      <c r="AT254" s="123" t="s">
        <v>71</v>
      </c>
      <c r="AU254" s="123" t="s">
        <v>80</v>
      </c>
      <c r="AY254" s="116" t="s">
        <v>128</v>
      </c>
      <c r="BK254" s="124">
        <f>SUM(BK255:BK259)</f>
        <v>0</v>
      </c>
    </row>
    <row r="255" spans="2:65" s="1" customFormat="1" ht="16.5" customHeight="1">
      <c r="B255" s="32"/>
      <c r="C255" s="127" t="s">
        <v>673</v>
      </c>
      <c r="D255" s="127" t="s">
        <v>131</v>
      </c>
      <c r="E255" s="128" t="s">
        <v>956</v>
      </c>
      <c r="F255" s="129" t="s">
        <v>957</v>
      </c>
      <c r="G255" s="130" t="s">
        <v>134</v>
      </c>
      <c r="H255" s="131">
        <v>150</v>
      </c>
      <c r="I255" s="132"/>
      <c r="J255" s="133">
        <f>ROUND(I255*H255,2)</f>
        <v>0</v>
      </c>
      <c r="K255" s="129" t="s">
        <v>135</v>
      </c>
      <c r="L255" s="32"/>
      <c r="M255" s="134" t="s">
        <v>19</v>
      </c>
      <c r="N255" s="135" t="s">
        <v>43</v>
      </c>
      <c r="P255" s="136">
        <f>O255*H255</f>
        <v>0</v>
      </c>
      <c r="Q255" s="136">
        <v>0.396</v>
      </c>
      <c r="R255" s="136">
        <f>Q255*H255</f>
        <v>59.400000000000006</v>
      </c>
      <c r="S255" s="136">
        <v>0</v>
      </c>
      <c r="T255" s="137">
        <f>S255*H255</f>
        <v>0</v>
      </c>
      <c r="AR255" s="138" t="s">
        <v>136</v>
      </c>
      <c r="AT255" s="138" t="s">
        <v>131</v>
      </c>
      <c r="AU255" s="138" t="s">
        <v>82</v>
      </c>
      <c r="AY255" s="17" t="s">
        <v>128</v>
      </c>
      <c r="BE255" s="139">
        <f>IF(N255="základní",J255,0)</f>
        <v>0</v>
      </c>
      <c r="BF255" s="139">
        <f>IF(N255="snížená",J255,0)</f>
        <v>0</v>
      </c>
      <c r="BG255" s="139">
        <f>IF(N255="zákl. přenesená",J255,0)</f>
        <v>0</v>
      </c>
      <c r="BH255" s="139">
        <f>IF(N255="sníž. přenesená",J255,0)</f>
        <v>0</v>
      </c>
      <c r="BI255" s="139">
        <f>IF(N255="nulová",J255,0)</f>
        <v>0</v>
      </c>
      <c r="BJ255" s="17" t="s">
        <v>80</v>
      </c>
      <c r="BK255" s="139">
        <f>ROUND(I255*H255,2)</f>
        <v>0</v>
      </c>
      <c r="BL255" s="17" t="s">
        <v>136</v>
      </c>
      <c r="BM255" s="138" t="s">
        <v>958</v>
      </c>
    </row>
    <row r="256" spans="2:47" s="1" customFormat="1" ht="19.5">
      <c r="B256" s="32"/>
      <c r="D256" s="140" t="s">
        <v>138</v>
      </c>
      <c r="F256" s="141" t="s">
        <v>959</v>
      </c>
      <c r="I256" s="142"/>
      <c r="L256" s="32"/>
      <c r="M256" s="143"/>
      <c r="T256" s="53"/>
      <c r="AT256" s="17" t="s">
        <v>138</v>
      </c>
      <c r="AU256" s="17" t="s">
        <v>82</v>
      </c>
    </row>
    <row r="257" spans="2:47" s="1" customFormat="1" ht="12">
      <c r="B257" s="32"/>
      <c r="D257" s="144" t="s">
        <v>140</v>
      </c>
      <c r="F257" s="145" t="s">
        <v>960</v>
      </c>
      <c r="I257" s="142"/>
      <c r="L257" s="32"/>
      <c r="M257" s="143"/>
      <c r="T257" s="53"/>
      <c r="AT257" s="17" t="s">
        <v>140</v>
      </c>
      <c r="AU257" s="17" t="s">
        <v>82</v>
      </c>
    </row>
    <row r="258" spans="2:51" s="12" customFormat="1" ht="12">
      <c r="B258" s="146"/>
      <c r="D258" s="140" t="s">
        <v>142</v>
      </c>
      <c r="E258" s="147" t="s">
        <v>19</v>
      </c>
      <c r="F258" s="148" t="s">
        <v>961</v>
      </c>
      <c r="H258" s="147" t="s">
        <v>19</v>
      </c>
      <c r="I258" s="149"/>
      <c r="L258" s="146"/>
      <c r="M258" s="150"/>
      <c r="T258" s="151"/>
      <c r="AT258" s="147" t="s">
        <v>142</v>
      </c>
      <c r="AU258" s="147" t="s">
        <v>82</v>
      </c>
      <c r="AV258" s="12" t="s">
        <v>80</v>
      </c>
      <c r="AW258" s="12" t="s">
        <v>33</v>
      </c>
      <c r="AX258" s="12" t="s">
        <v>72</v>
      </c>
      <c r="AY258" s="147" t="s">
        <v>128</v>
      </c>
    </row>
    <row r="259" spans="2:51" s="13" customFormat="1" ht="12">
      <c r="B259" s="152"/>
      <c r="D259" s="140" t="s">
        <v>142</v>
      </c>
      <c r="E259" s="153" t="s">
        <v>19</v>
      </c>
      <c r="F259" s="154" t="s">
        <v>962</v>
      </c>
      <c r="H259" s="155">
        <v>150</v>
      </c>
      <c r="I259" s="156"/>
      <c r="L259" s="152"/>
      <c r="M259" s="157"/>
      <c r="T259" s="158"/>
      <c r="AT259" s="153" t="s">
        <v>142</v>
      </c>
      <c r="AU259" s="153" t="s">
        <v>82</v>
      </c>
      <c r="AV259" s="13" t="s">
        <v>82</v>
      </c>
      <c r="AW259" s="13" t="s">
        <v>33</v>
      </c>
      <c r="AX259" s="13" t="s">
        <v>80</v>
      </c>
      <c r="AY259" s="153" t="s">
        <v>128</v>
      </c>
    </row>
    <row r="260" spans="2:63" s="11" customFormat="1" ht="22.9" customHeight="1">
      <c r="B260" s="115"/>
      <c r="D260" s="116" t="s">
        <v>71</v>
      </c>
      <c r="E260" s="125" t="s">
        <v>318</v>
      </c>
      <c r="F260" s="125" t="s">
        <v>963</v>
      </c>
      <c r="I260" s="118"/>
      <c r="J260" s="126">
        <f>BK260</f>
        <v>0</v>
      </c>
      <c r="L260" s="115"/>
      <c r="M260" s="120"/>
      <c r="P260" s="121">
        <f>SUM(P261:P270)</f>
        <v>0</v>
      </c>
      <c r="R260" s="121">
        <f>SUM(R261:R270)</f>
        <v>0.01200726</v>
      </c>
      <c r="T260" s="122">
        <f>SUM(T261:T270)</f>
        <v>0</v>
      </c>
      <c r="AR260" s="116" t="s">
        <v>80</v>
      </c>
      <c r="AT260" s="123" t="s">
        <v>71</v>
      </c>
      <c r="AU260" s="123" t="s">
        <v>80</v>
      </c>
      <c r="AY260" s="116" t="s">
        <v>128</v>
      </c>
      <c r="BK260" s="124">
        <f>SUM(BK261:BK270)</f>
        <v>0</v>
      </c>
    </row>
    <row r="261" spans="2:65" s="1" customFormat="1" ht="16.5" customHeight="1">
      <c r="B261" s="32"/>
      <c r="C261" s="127" t="s">
        <v>285</v>
      </c>
      <c r="D261" s="127" t="s">
        <v>131</v>
      </c>
      <c r="E261" s="128" t="s">
        <v>964</v>
      </c>
      <c r="F261" s="129" t="s">
        <v>965</v>
      </c>
      <c r="G261" s="130" t="s">
        <v>134</v>
      </c>
      <c r="H261" s="131">
        <v>1.764</v>
      </c>
      <c r="I261" s="132"/>
      <c r="J261" s="133">
        <f>ROUND(I261*H261,2)</f>
        <v>0</v>
      </c>
      <c r="K261" s="129" t="s">
        <v>135</v>
      </c>
      <c r="L261" s="32"/>
      <c r="M261" s="134" t="s">
        <v>19</v>
      </c>
      <c r="N261" s="135" t="s">
        <v>43</v>
      </c>
      <c r="P261" s="136">
        <f>O261*H261</f>
        <v>0</v>
      </c>
      <c r="Q261" s="136">
        <v>0.00052</v>
      </c>
      <c r="R261" s="136">
        <f>Q261*H261</f>
        <v>0.0009172799999999999</v>
      </c>
      <c r="S261" s="136">
        <v>0</v>
      </c>
      <c r="T261" s="137">
        <f>S261*H261</f>
        <v>0</v>
      </c>
      <c r="AR261" s="138" t="s">
        <v>136</v>
      </c>
      <c r="AT261" s="138" t="s">
        <v>131</v>
      </c>
      <c r="AU261" s="138" t="s">
        <v>82</v>
      </c>
      <c r="AY261" s="17" t="s">
        <v>128</v>
      </c>
      <c r="BE261" s="139">
        <f>IF(N261="základní",J261,0)</f>
        <v>0</v>
      </c>
      <c r="BF261" s="139">
        <f>IF(N261="snížená",J261,0)</f>
        <v>0</v>
      </c>
      <c r="BG261" s="139">
        <f>IF(N261="zákl. přenesená",J261,0)</f>
        <v>0</v>
      </c>
      <c r="BH261" s="139">
        <f>IF(N261="sníž. přenesená",J261,0)</f>
        <v>0</v>
      </c>
      <c r="BI261" s="139">
        <f>IF(N261="nulová",J261,0)</f>
        <v>0</v>
      </c>
      <c r="BJ261" s="17" t="s">
        <v>80</v>
      </c>
      <c r="BK261" s="139">
        <f>ROUND(I261*H261,2)</f>
        <v>0</v>
      </c>
      <c r="BL261" s="17" t="s">
        <v>136</v>
      </c>
      <c r="BM261" s="138" t="s">
        <v>966</v>
      </c>
    </row>
    <row r="262" spans="2:47" s="1" customFormat="1" ht="12">
      <c r="B262" s="32"/>
      <c r="D262" s="140" t="s">
        <v>138</v>
      </c>
      <c r="F262" s="141" t="s">
        <v>967</v>
      </c>
      <c r="I262" s="142"/>
      <c r="L262" s="32"/>
      <c r="M262" s="143"/>
      <c r="T262" s="53"/>
      <c r="AT262" s="17" t="s">
        <v>138</v>
      </c>
      <c r="AU262" s="17" t="s">
        <v>82</v>
      </c>
    </row>
    <row r="263" spans="2:47" s="1" customFormat="1" ht="12">
      <c r="B263" s="32"/>
      <c r="D263" s="144" t="s">
        <v>140</v>
      </c>
      <c r="F263" s="145" t="s">
        <v>968</v>
      </c>
      <c r="I263" s="142"/>
      <c r="L263" s="32"/>
      <c r="M263" s="143"/>
      <c r="T263" s="53"/>
      <c r="AT263" s="17" t="s">
        <v>140</v>
      </c>
      <c r="AU263" s="17" t="s">
        <v>82</v>
      </c>
    </row>
    <row r="264" spans="2:51" s="12" customFormat="1" ht="12">
      <c r="B264" s="146"/>
      <c r="D264" s="140" t="s">
        <v>142</v>
      </c>
      <c r="E264" s="147" t="s">
        <v>19</v>
      </c>
      <c r="F264" s="148" t="s">
        <v>969</v>
      </c>
      <c r="H264" s="147" t="s">
        <v>19</v>
      </c>
      <c r="I264" s="149"/>
      <c r="L264" s="146"/>
      <c r="M264" s="150"/>
      <c r="T264" s="151"/>
      <c r="AT264" s="147" t="s">
        <v>142</v>
      </c>
      <c r="AU264" s="147" t="s">
        <v>82</v>
      </c>
      <c r="AV264" s="12" t="s">
        <v>80</v>
      </c>
      <c r="AW264" s="12" t="s">
        <v>33</v>
      </c>
      <c r="AX264" s="12" t="s">
        <v>72</v>
      </c>
      <c r="AY264" s="147" t="s">
        <v>128</v>
      </c>
    </row>
    <row r="265" spans="2:51" s="13" customFormat="1" ht="12">
      <c r="B265" s="152"/>
      <c r="D265" s="140" t="s">
        <v>142</v>
      </c>
      <c r="E265" s="153" t="s">
        <v>19</v>
      </c>
      <c r="F265" s="154" t="s">
        <v>970</v>
      </c>
      <c r="H265" s="155">
        <v>1.764</v>
      </c>
      <c r="I265" s="156"/>
      <c r="L265" s="152"/>
      <c r="M265" s="157"/>
      <c r="T265" s="158"/>
      <c r="AT265" s="153" t="s">
        <v>142</v>
      </c>
      <c r="AU265" s="153" t="s">
        <v>82</v>
      </c>
      <c r="AV265" s="13" t="s">
        <v>82</v>
      </c>
      <c r="AW265" s="13" t="s">
        <v>33</v>
      </c>
      <c r="AX265" s="13" t="s">
        <v>80</v>
      </c>
      <c r="AY265" s="153" t="s">
        <v>128</v>
      </c>
    </row>
    <row r="266" spans="2:65" s="1" customFormat="1" ht="16.5" customHeight="1">
      <c r="B266" s="32"/>
      <c r="C266" s="127" t="s">
        <v>205</v>
      </c>
      <c r="D266" s="127" t="s">
        <v>131</v>
      </c>
      <c r="E266" s="128" t="s">
        <v>971</v>
      </c>
      <c r="F266" s="129" t="s">
        <v>972</v>
      </c>
      <c r="G266" s="130" t="s">
        <v>134</v>
      </c>
      <c r="H266" s="131">
        <v>33.606</v>
      </c>
      <c r="I266" s="132"/>
      <c r="J266" s="133">
        <f>ROUND(I266*H266,2)</f>
        <v>0</v>
      </c>
      <c r="K266" s="129" t="s">
        <v>135</v>
      </c>
      <c r="L266" s="32"/>
      <c r="M266" s="134" t="s">
        <v>19</v>
      </c>
      <c r="N266" s="135" t="s">
        <v>43</v>
      </c>
      <c r="P266" s="136">
        <f>O266*H266</f>
        <v>0</v>
      </c>
      <c r="Q266" s="136">
        <v>0.00033</v>
      </c>
      <c r="R266" s="136">
        <f>Q266*H266</f>
        <v>0.011089980000000001</v>
      </c>
      <c r="S266" s="136">
        <v>0</v>
      </c>
      <c r="T266" s="137">
        <f>S266*H266</f>
        <v>0</v>
      </c>
      <c r="AR266" s="138" t="s">
        <v>136</v>
      </c>
      <c r="AT266" s="138" t="s">
        <v>131</v>
      </c>
      <c r="AU266" s="138" t="s">
        <v>82</v>
      </c>
      <c r="AY266" s="17" t="s">
        <v>128</v>
      </c>
      <c r="BE266" s="139">
        <f>IF(N266="základní",J266,0)</f>
        <v>0</v>
      </c>
      <c r="BF266" s="139">
        <f>IF(N266="snížená",J266,0)</f>
        <v>0</v>
      </c>
      <c r="BG266" s="139">
        <f>IF(N266="zákl. přenesená",J266,0)</f>
        <v>0</v>
      </c>
      <c r="BH266" s="139">
        <f>IF(N266="sníž. přenesená",J266,0)</f>
        <v>0</v>
      </c>
      <c r="BI266" s="139">
        <f>IF(N266="nulová",J266,0)</f>
        <v>0</v>
      </c>
      <c r="BJ266" s="17" t="s">
        <v>80</v>
      </c>
      <c r="BK266" s="139">
        <f>ROUND(I266*H266,2)</f>
        <v>0</v>
      </c>
      <c r="BL266" s="17" t="s">
        <v>136</v>
      </c>
      <c r="BM266" s="138" t="s">
        <v>973</v>
      </c>
    </row>
    <row r="267" spans="2:47" s="1" customFormat="1" ht="12">
      <c r="B267" s="32"/>
      <c r="D267" s="140" t="s">
        <v>138</v>
      </c>
      <c r="F267" s="141" t="s">
        <v>974</v>
      </c>
      <c r="I267" s="142"/>
      <c r="L267" s="32"/>
      <c r="M267" s="143"/>
      <c r="T267" s="53"/>
      <c r="AT267" s="17" t="s">
        <v>138</v>
      </c>
      <c r="AU267" s="17" t="s">
        <v>82</v>
      </c>
    </row>
    <row r="268" spans="2:47" s="1" customFormat="1" ht="12">
      <c r="B268" s="32"/>
      <c r="D268" s="144" t="s">
        <v>140</v>
      </c>
      <c r="F268" s="145" t="s">
        <v>975</v>
      </c>
      <c r="I268" s="142"/>
      <c r="L268" s="32"/>
      <c r="M268" s="143"/>
      <c r="T268" s="53"/>
      <c r="AT268" s="17" t="s">
        <v>140</v>
      </c>
      <c r="AU268" s="17" t="s">
        <v>82</v>
      </c>
    </row>
    <row r="269" spans="2:51" s="12" customFormat="1" ht="12">
      <c r="B269" s="146"/>
      <c r="D269" s="140" t="s">
        <v>142</v>
      </c>
      <c r="E269" s="147" t="s">
        <v>19</v>
      </c>
      <c r="F269" s="148" t="s">
        <v>976</v>
      </c>
      <c r="H269" s="147" t="s">
        <v>19</v>
      </c>
      <c r="I269" s="149"/>
      <c r="L269" s="146"/>
      <c r="M269" s="150"/>
      <c r="T269" s="151"/>
      <c r="AT269" s="147" t="s">
        <v>142</v>
      </c>
      <c r="AU269" s="147" t="s">
        <v>82</v>
      </c>
      <c r="AV269" s="12" t="s">
        <v>80</v>
      </c>
      <c r="AW269" s="12" t="s">
        <v>33</v>
      </c>
      <c r="AX269" s="12" t="s">
        <v>72</v>
      </c>
      <c r="AY269" s="147" t="s">
        <v>128</v>
      </c>
    </row>
    <row r="270" spans="2:51" s="13" customFormat="1" ht="12">
      <c r="B270" s="152"/>
      <c r="D270" s="140" t="s">
        <v>142</v>
      </c>
      <c r="E270" s="153" t="s">
        <v>19</v>
      </c>
      <c r="F270" s="154" t="s">
        <v>977</v>
      </c>
      <c r="H270" s="155">
        <v>33.606</v>
      </c>
      <c r="I270" s="156"/>
      <c r="L270" s="152"/>
      <c r="M270" s="157"/>
      <c r="T270" s="158"/>
      <c r="AT270" s="153" t="s">
        <v>142</v>
      </c>
      <c r="AU270" s="153" t="s">
        <v>82</v>
      </c>
      <c r="AV270" s="13" t="s">
        <v>82</v>
      </c>
      <c r="AW270" s="13" t="s">
        <v>33</v>
      </c>
      <c r="AX270" s="13" t="s">
        <v>80</v>
      </c>
      <c r="AY270" s="153" t="s">
        <v>128</v>
      </c>
    </row>
    <row r="271" spans="2:63" s="11" customFormat="1" ht="22.9" customHeight="1">
      <c r="B271" s="115"/>
      <c r="D271" s="116" t="s">
        <v>71</v>
      </c>
      <c r="E271" s="125" t="s">
        <v>226</v>
      </c>
      <c r="F271" s="125" t="s">
        <v>380</v>
      </c>
      <c r="I271" s="118"/>
      <c r="J271" s="126">
        <f>BK271</f>
        <v>0</v>
      </c>
      <c r="L271" s="115"/>
      <c r="M271" s="120"/>
      <c r="P271" s="121">
        <f>SUM(P272:P276)</f>
        <v>0</v>
      </c>
      <c r="R271" s="121">
        <f>SUM(R272:R276)</f>
        <v>31.639024999999997</v>
      </c>
      <c r="T271" s="122">
        <f>SUM(T272:T276)</f>
        <v>0</v>
      </c>
      <c r="AR271" s="116" t="s">
        <v>80</v>
      </c>
      <c r="AT271" s="123" t="s">
        <v>71</v>
      </c>
      <c r="AU271" s="123" t="s">
        <v>80</v>
      </c>
      <c r="AY271" s="116" t="s">
        <v>128</v>
      </c>
      <c r="BK271" s="124">
        <f>SUM(BK272:BK276)</f>
        <v>0</v>
      </c>
    </row>
    <row r="272" spans="2:65" s="1" customFormat="1" ht="16.5" customHeight="1">
      <c r="B272" s="32"/>
      <c r="C272" s="127" t="s">
        <v>404</v>
      </c>
      <c r="D272" s="127" t="s">
        <v>131</v>
      </c>
      <c r="E272" s="128" t="s">
        <v>978</v>
      </c>
      <c r="F272" s="129" t="s">
        <v>979</v>
      </c>
      <c r="G272" s="130" t="s">
        <v>155</v>
      </c>
      <c r="H272" s="131">
        <v>13.75</v>
      </c>
      <c r="I272" s="132"/>
      <c r="J272" s="133">
        <f>ROUND(I272*H272,2)</f>
        <v>0</v>
      </c>
      <c r="K272" s="129" t="s">
        <v>135</v>
      </c>
      <c r="L272" s="32"/>
      <c r="M272" s="134" t="s">
        <v>19</v>
      </c>
      <c r="N272" s="135" t="s">
        <v>43</v>
      </c>
      <c r="P272" s="136">
        <f>O272*H272</f>
        <v>0</v>
      </c>
      <c r="Q272" s="136">
        <v>2.30102</v>
      </c>
      <c r="R272" s="136">
        <f>Q272*H272</f>
        <v>31.639024999999997</v>
      </c>
      <c r="S272" s="136">
        <v>0</v>
      </c>
      <c r="T272" s="137">
        <f>S272*H272</f>
        <v>0</v>
      </c>
      <c r="AR272" s="138" t="s">
        <v>136</v>
      </c>
      <c r="AT272" s="138" t="s">
        <v>131</v>
      </c>
      <c r="AU272" s="138" t="s">
        <v>82</v>
      </c>
      <c r="AY272" s="17" t="s">
        <v>128</v>
      </c>
      <c r="BE272" s="139">
        <f>IF(N272="základní",J272,0)</f>
        <v>0</v>
      </c>
      <c r="BF272" s="139">
        <f>IF(N272="snížená",J272,0)</f>
        <v>0</v>
      </c>
      <c r="BG272" s="139">
        <f>IF(N272="zákl. přenesená",J272,0)</f>
        <v>0</v>
      </c>
      <c r="BH272" s="139">
        <f>IF(N272="sníž. přenesená",J272,0)</f>
        <v>0</v>
      </c>
      <c r="BI272" s="139">
        <f>IF(N272="nulová",J272,0)</f>
        <v>0</v>
      </c>
      <c r="BJ272" s="17" t="s">
        <v>80</v>
      </c>
      <c r="BK272" s="139">
        <f>ROUND(I272*H272,2)</f>
        <v>0</v>
      </c>
      <c r="BL272" s="17" t="s">
        <v>136</v>
      </c>
      <c r="BM272" s="138" t="s">
        <v>980</v>
      </c>
    </row>
    <row r="273" spans="2:47" s="1" customFormat="1" ht="12">
      <c r="B273" s="32"/>
      <c r="D273" s="140" t="s">
        <v>138</v>
      </c>
      <c r="F273" s="141" t="s">
        <v>981</v>
      </c>
      <c r="I273" s="142"/>
      <c r="L273" s="32"/>
      <c r="M273" s="143"/>
      <c r="T273" s="53"/>
      <c r="AT273" s="17" t="s">
        <v>138</v>
      </c>
      <c r="AU273" s="17" t="s">
        <v>82</v>
      </c>
    </row>
    <row r="274" spans="2:47" s="1" customFormat="1" ht="12">
      <c r="B274" s="32"/>
      <c r="D274" s="144" t="s">
        <v>140</v>
      </c>
      <c r="F274" s="145" t="s">
        <v>982</v>
      </c>
      <c r="I274" s="142"/>
      <c r="L274" s="32"/>
      <c r="M274" s="143"/>
      <c r="T274" s="53"/>
      <c r="AT274" s="17" t="s">
        <v>140</v>
      </c>
      <c r="AU274" s="17" t="s">
        <v>82</v>
      </c>
    </row>
    <row r="275" spans="2:51" s="12" customFormat="1" ht="12">
      <c r="B275" s="146"/>
      <c r="D275" s="140" t="s">
        <v>142</v>
      </c>
      <c r="E275" s="147" t="s">
        <v>19</v>
      </c>
      <c r="F275" s="148" t="s">
        <v>983</v>
      </c>
      <c r="H275" s="147" t="s">
        <v>19</v>
      </c>
      <c r="I275" s="149"/>
      <c r="L275" s="146"/>
      <c r="M275" s="150"/>
      <c r="T275" s="151"/>
      <c r="AT275" s="147" t="s">
        <v>142</v>
      </c>
      <c r="AU275" s="147" t="s">
        <v>82</v>
      </c>
      <c r="AV275" s="12" t="s">
        <v>80</v>
      </c>
      <c r="AW275" s="12" t="s">
        <v>33</v>
      </c>
      <c r="AX275" s="12" t="s">
        <v>72</v>
      </c>
      <c r="AY275" s="147" t="s">
        <v>128</v>
      </c>
    </row>
    <row r="276" spans="2:51" s="13" customFormat="1" ht="12">
      <c r="B276" s="152"/>
      <c r="D276" s="140" t="s">
        <v>142</v>
      </c>
      <c r="E276" s="153" t="s">
        <v>19</v>
      </c>
      <c r="F276" s="154" t="s">
        <v>984</v>
      </c>
      <c r="H276" s="155">
        <v>13.75</v>
      </c>
      <c r="I276" s="156"/>
      <c r="L276" s="152"/>
      <c r="M276" s="157"/>
      <c r="T276" s="158"/>
      <c r="AT276" s="153" t="s">
        <v>142</v>
      </c>
      <c r="AU276" s="153" t="s">
        <v>82</v>
      </c>
      <c r="AV276" s="13" t="s">
        <v>82</v>
      </c>
      <c r="AW276" s="13" t="s">
        <v>33</v>
      </c>
      <c r="AX276" s="13" t="s">
        <v>80</v>
      </c>
      <c r="AY276" s="153" t="s">
        <v>128</v>
      </c>
    </row>
    <row r="277" spans="2:63" s="11" customFormat="1" ht="22.9" customHeight="1">
      <c r="B277" s="115"/>
      <c r="D277" s="116" t="s">
        <v>71</v>
      </c>
      <c r="E277" s="125" t="s">
        <v>439</v>
      </c>
      <c r="F277" s="125" t="s">
        <v>440</v>
      </c>
      <c r="I277" s="118"/>
      <c r="J277" s="126">
        <f>BK277</f>
        <v>0</v>
      </c>
      <c r="L277" s="115"/>
      <c r="M277" s="120"/>
      <c r="P277" s="121">
        <f>SUM(P278:P337)</f>
        <v>0</v>
      </c>
      <c r="R277" s="121">
        <f>SUM(R278:R337)</f>
        <v>3.3780736</v>
      </c>
      <c r="T277" s="122">
        <f>SUM(T278:T337)</f>
        <v>2.2557440000000004</v>
      </c>
      <c r="AR277" s="116" t="s">
        <v>80</v>
      </c>
      <c r="AT277" s="123" t="s">
        <v>71</v>
      </c>
      <c r="AU277" s="123" t="s">
        <v>80</v>
      </c>
      <c r="AY277" s="116" t="s">
        <v>128</v>
      </c>
      <c r="BK277" s="124">
        <f>SUM(BK278:BK337)</f>
        <v>0</v>
      </c>
    </row>
    <row r="278" spans="2:65" s="1" customFormat="1" ht="16.5" customHeight="1">
      <c r="B278" s="32"/>
      <c r="C278" s="127" t="s">
        <v>168</v>
      </c>
      <c r="D278" s="127" t="s">
        <v>131</v>
      </c>
      <c r="E278" s="128" t="s">
        <v>985</v>
      </c>
      <c r="F278" s="129" t="s">
        <v>986</v>
      </c>
      <c r="G278" s="130" t="s">
        <v>470</v>
      </c>
      <c r="H278" s="131">
        <v>13</v>
      </c>
      <c r="I278" s="132"/>
      <c r="J278" s="133">
        <f>ROUND(I278*H278,2)</f>
        <v>0</v>
      </c>
      <c r="K278" s="129" t="s">
        <v>135</v>
      </c>
      <c r="L278" s="32"/>
      <c r="M278" s="134" t="s">
        <v>19</v>
      </c>
      <c r="N278" s="135" t="s">
        <v>43</v>
      </c>
      <c r="P278" s="136">
        <f>O278*H278</f>
        <v>0</v>
      </c>
      <c r="Q278" s="136">
        <v>0.03</v>
      </c>
      <c r="R278" s="136">
        <f>Q278*H278</f>
        <v>0.39</v>
      </c>
      <c r="S278" s="136">
        <v>0</v>
      </c>
      <c r="T278" s="137">
        <f>S278*H278</f>
        <v>0</v>
      </c>
      <c r="AR278" s="138" t="s">
        <v>136</v>
      </c>
      <c r="AT278" s="138" t="s">
        <v>131</v>
      </c>
      <c r="AU278" s="138" t="s">
        <v>82</v>
      </c>
      <c r="AY278" s="17" t="s">
        <v>128</v>
      </c>
      <c r="BE278" s="139">
        <f>IF(N278="základní",J278,0)</f>
        <v>0</v>
      </c>
      <c r="BF278" s="139">
        <f>IF(N278="snížená",J278,0)</f>
        <v>0</v>
      </c>
      <c r="BG278" s="139">
        <f>IF(N278="zákl. přenesená",J278,0)</f>
        <v>0</v>
      </c>
      <c r="BH278" s="139">
        <f>IF(N278="sníž. přenesená",J278,0)</f>
        <v>0</v>
      </c>
      <c r="BI278" s="139">
        <f>IF(N278="nulová",J278,0)</f>
        <v>0</v>
      </c>
      <c r="BJ278" s="17" t="s">
        <v>80</v>
      </c>
      <c r="BK278" s="139">
        <f>ROUND(I278*H278,2)</f>
        <v>0</v>
      </c>
      <c r="BL278" s="17" t="s">
        <v>136</v>
      </c>
      <c r="BM278" s="138" t="s">
        <v>987</v>
      </c>
    </row>
    <row r="279" spans="2:47" s="1" customFormat="1" ht="12">
      <c r="B279" s="32"/>
      <c r="D279" s="140" t="s">
        <v>138</v>
      </c>
      <c r="F279" s="141" t="s">
        <v>988</v>
      </c>
      <c r="I279" s="142"/>
      <c r="L279" s="32"/>
      <c r="M279" s="143"/>
      <c r="T279" s="53"/>
      <c r="AT279" s="17" t="s">
        <v>138</v>
      </c>
      <c r="AU279" s="17" t="s">
        <v>82</v>
      </c>
    </row>
    <row r="280" spans="2:47" s="1" customFormat="1" ht="12">
      <c r="B280" s="32"/>
      <c r="D280" s="144" t="s">
        <v>140</v>
      </c>
      <c r="F280" s="145" t="s">
        <v>989</v>
      </c>
      <c r="I280" s="142"/>
      <c r="L280" s="32"/>
      <c r="M280" s="143"/>
      <c r="T280" s="53"/>
      <c r="AT280" s="17" t="s">
        <v>140</v>
      </c>
      <c r="AU280" s="17" t="s">
        <v>82</v>
      </c>
    </row>
    <row r="281" spans="2:51" s="12" customFormat="1" ht="12">
      <c r="B281" s="146"/>
      <c r="D281" s="140" t="s">
        <v>142</v>
      </c>
      <c r="E281" s="147" t="s">
        <v>19</v>
      </c>
      <c r="F281" s="148" t="s">
        <v>990</v>
      </c>
      <c r="H281" s="147" t="s">
        <v>19</v>
      </c>
      <c r="I281" s="149"/>
      <c r="L281" s="146"/>
      <c r="M281" s="150"/>
      <c r="T281" s="151"/>
      <c r="AT281" s="147" t="s">
        <v>142</v>
      </c>
      <c r="AU281" s="147" t="s">
        <v>82</v>
      </c>
      <c r="AV281" s="12" t="s">
        <v>80</v>
      </c>
      <c r="AW281" s="12" t="s">
        <v>33</v>
      </c>
      <c r="AX281" s="12" t="s">
        <v>72</v>
      </c>
      <c r="AY281" s="147" t="s">
        <v>128</v>
      </c>
    </row>
    <row r="282" spans="2:51" s="13" customFormat="1" ht="12">
      <c r="B282" s="152"/>
      <c r="D282" s="140" t="s">
        <v>142</v>
      </c>
      <c r="E282" s="153" t="s">
        <v>19</v>
      </c>
      <c r="F282" s="154" t="s">
        <v>991</v>
      </c>
      <c r="H282" s="155">
        <v>13</v>
      </c>
      <c r="I282" s="156"/>
      <c r="L282" s="152"/>
      <c r="M282" s="157"/>
      <c r="T282" s="158"/>
      <c r="AT282" s="153" t="s">
        <v>142</v>
      </c>
      <c r="AU282" s="153" t="s">
        <v>82</v>
      </c>
      <c r="AV282" s="13" t="s">
        <v>82</v>
      </c>
      <c r="AW282" s="13" t="s">
        <v>33</v>
      </c>
      <c r="AX282" s="13" t="s">
        <v>80</v>
      </c>
      <c r="AY282" s="153" t="s">
        <v>128</v>
      </c>
    </row>
    <row r="283" spans="2:65" s="1" customFormat="1" ht="21.75" customHeight="1">
      <c r="B283" s="32"/>
      <c r="C283" s="127" t="s">
        <v>620</v>
      </c>
      <c r="D283" s="127" t="s">
        <v>131</v>
      </c>
      <c r="E283" s="128" t="s">
        <v>992</v>
      </c>
      <c r="F283" s="129" t="s">
        <v>993</v>
      </c>
      <c r="G283" s="130" t="s">
        <v>470</v>
      </c>
      <c r="H283" s="131">
        <v>2</v>
      </c>
      <c r="I283" s="132"/>
      <c r="J283" s="133">
        <f>ROUND(I283*H283,2)</f>
        <v>0</v>
      </c>
      <c r="K283" s="129" t="s">
        <v>761</v>
      </c>
      <c r="L283" s="32"/>
      <c r="M283" s="134" t="s">
        <v>19</v>
      </c>
      <c r="N283" s="135" t="s">
        <v>43</v>
      </c>
      <c r="P283" s="136">
        <f>O283*H283</f>
        <v>0</v>
      </c>
      <c r="Q283" s="136">
        <v>0.0396</v>
      </c>
      <c r="R283" s="136">
        <f>Q283*H283</f>
        <v>0.0792</v>
      </c>
      <c r="S283" s="136">
        <v>0</v>
      </c>
      <c r="T283" s="137">
        <f>S283*H283</f>
        <v>0</v>
      </c>
      <c r="AR283" s="138" t="s">
        <v>136</v>
      </c>
      <c r="AT283" s="138" t="s">
        <v>131</v>
      </c>
      <c r="AU283" s="138" t="s">
        <v>82</v>
      </c>
      <c r="AY283" s="17" t="s">
        <v>128</v>
      </c>
      <c r="BE283" s="139">
        <f>IF(N283="základní",J283,0)</f>
        <v>0</v>
      </c>
      <c r="BF283" s="139">
        <f>IF(N283="snížená",J283,0)</f>
        <v>0</v>
      </c>
      <c r="BG283" s="139">
        <f>IF(N283="zákl. přenesená",J283,0)</f>
        <v>0</v>
      </c>
      <c r="BH283" s="139">
        <f>IF(N283="sníž. přenesená",J283,0)</f>
        <v>0</v>
      </c>
      <c r="BI283" s="139">
        <f>IF(N283="nulová",J283,0)</f>
        <v>0</v>
      </c>
      <c r="BJ283" s="17" t="s">
        <v>80</v>
      </c>
      <c r="BK283" s="139">
        <f>ROUND(I283*H283,2)</f>
        <v>0</v>
      </c>
      <c r="BL283" s="17" t="s">
        <v>136</v>
      </c>
      <c r="BM283" s="138" t="s">
        <v>994</v>
      </c>
    </row>
    <row r="284" spans="2:47" s="1" customFormat="1" ht="12">
      <c r="B284" s="32"/>
      <c r="D284" s="140" t="s">
        <v>138</v>
      </c>
      <c r="F284" s="141" t="s">
        <v>995</v>
      </c>
      <c r="I284" s="142"/>
      <c r="L284" s="32"/>
      <c r="M284" s="143"/>
      <c r="T284" s="53"/>
      <c r="AT284" s="17" t="s">
        <v>138</v>
      </c>
      <c r="AU284" s="17" t="s">
        <v>82</v>
      </c>
    </row>
    <row r="285" spans="2:47" s="1" customFormat="1" ht="12">
      <c r="B285" s="32"/>
      <c r="D285" s="144" t="s">
        <v>140</v>
      </c>
      <c r="F285" s="145" t="s">
        <v>996</v>
      </c>
      <c r="I285" s="142"/>
      <c r="L285" s="32"/>
      <c r="M285" s="143"/>
      <c r="T285" s="53"/>
      <c r="AT285" s="17" t="s">
        <v>140</v>
      </c>
      <c r="AU285" s="17" t="s">
        <v>82</v>
      </c>
    </row>
    <row r="286" spans="2:51" s="12" customFormat="1" ht="12">
      <c r="B286" s="146"/>
      <c r="D286" s="140" t="s">
        <v>142</v>
      </c>
      <c r="E286" s="147" t="s">
        <v>19</v>
      </c>
      <c r="F286" s="148" t="s">
        <v>997</v>
      </c>
      <c r="H286" s="147" t="s">
        <v>19</v>
      </c>
      <c r="I286" s="149"/>
      <c r="L286" s="146"/>
      <c r="M286" s="150"/>
      <c r="T286" s="151"/>
      <c r="AT286" s="147" t="s">
        <v>142</v>
      </c>
      <c r="AU286" s="147" t="s">
        <v>82</v>
      </c>
      <c r="AV286" s="12" t="s">
        <v>80</v>
      </c>
      <c r="AW286" s="12" t="s">
        <v>33</v>
      </c>
      <c r="AX286" s="12" t="s">
        <v>72</v>
      </c>
      <c r="AY286" s="147" t="s">
        <v>128</v>
      </c>
    </row>
    <row r="287" spans="2:51" s="13" customFormat="1" ht="12">
      <c r="B287" s="152"/>
      <c r="D287" s="140" t="s">
        <v>142</v>
      </c>
      <c r="E287" s="153" t="s">
        <v>19</v>
      </c>
      <c r="F287" s="154" t="s">
        <v>82</v>
      </c>
      <c r="H287" s="155">
        <v>2</v>
      </c>
      <c r="I287" s="156"/>
      <c r="L287" s="152"/>
      <c r="M287" s="157"/>
      <c r="T287" s="158"/>
      <c r="AT287" s="153" t="s">
        <v>142</v>
      </c>
      <c r="AU287" s="153" t="s">
        <v>82</v>
      </c>
      <c r="AV287" s="13" t="s">
        <v>82</v>
      </c>
      <c r="AW287" s="13" t="s">
        <v>33</v>
      </c>
      <c r="AX287" s="13" t="s">
        <v>80</v>
      </c>
      <c r="AY287" s="153" t="s">
        <v>128</v>
      </c>
    </row>
    <row r="288" spans="2:65" s="1" customFormat="1" ht="16.5" customHeight="1">
      <c r="B288" s="32"/>
      <c r="C288" s="127" t="s">
        <v>716</v>
      </c>
      <c r="D288" s="127" t="s">
        <v>131</v>
      </c>
      <c r="E288" s="128" t="s">
        <v>998</v>
      </c>
      <c r="F288" s="129" t="s">
        <v>999</v>
      </c>
      <c r="G288" s="130" t="s">
        <v>470</v>
      </c>
      <c r="H288" s="131">
        <v>27</v>
      </c>
      <c r="I288" s="132"/>
      <c r="J288" s="133">
        <f>ROUND(I288*H288,2)</f>
        <v>0</v>
      </c>
      <c r="K288" s="129" t="s">
        <v>135</v>
      </c>
      <c r="L288" s="32"/>
      <c r="M288" s="134" t="s">
        <v>19</v>
      </c>
      <c r="N288" s="135" t="s">
        <v>43</v>
      </c>
      <c r="P288" s="136">
        <f>O288*H288</f>
        <v>0</v>
      </c>
      <c r="Q288" s="136">
        <v>0.07211</v>
      </c>
      <c r="R288" s="136">
        <f>Q288*H288</f>
        <v>1.9469699999999999</v>
      </c>
      <c r="S288" s="136">
        <v>0</v>
      </c>
      <c r="T288" s="137">
        <f>S288*H288</f>
        <v>0</v>
      </c>
      <c r="AR288" s="138" t="s">
        <v>136</v>
      </c>
      <c r="AT288" s="138" t="s">
        <v>131</v>
      </c>
      <c r="AU288" s="138" t="s">
        <v>82</v>
      </c>
      <c r="AY288" s="17" t="s">
        <v>128</v>
      </c>
      <c r="BE288" s="139">
        <f>IF(N288="základní",J288,0)</f>
        <v>0</v>
      </c>
      <c r="BF288" s="139">
        <f>IF(N288="snížená",J288,0)</f>
        <v>0</v>
      </c>
      <c r="BG288" s="139">
        <f>IF(N288="zákl. přenesená",J288,0)</f>
        <v>0</v>
      </c>
      <c r="BH288" s="139">
        <f>IF(N288="sníž. přenesená",J288,0)</f>
        <v>0</v>
      </c>
      <c r="BI288" s="139">
        <f>IF(N288="nulová",J288,0)</f>
        <v>0</v>
      </c>
      <c r="BJ288" s="17" t="s">
        <v>80</v>
      </c>
      <c r="BK288" s="139">
        <f>ROUND(I288*H288,2)</f>
        <v>0</v>
      </c>
      <c r="BL288" s="17" t="s">
        <v>136</v>
      </c>
      <c r="BM288" s="138" t="s">
        <v>1000</v>
      </c>
    </row>
    <row r="289" spans="2:47" s="1" customFormat="1" ht="12">
      <c r="B289" s="32"/>
      <c r="D289" s="140" t="s">
        <v>138</v>
      </c>
      <c r="F289" s="141" t="s">
        <v>1001</v>
      </c>
      <c r="I289" s="142"/>
      <c r="L289" s="32"/>
      <c r="M289" s="143"/>
      <c r="T289" s="53"/>
      <c r="AT289" s="17" t="s">
        <v>138</v>
      </c>
      <c r="AU289" s="17" t="s">
        <v>82</v>
      </c>
    </row>
    <row r="290" spans="2:47" s="1" customFormat="1" ht="12">
      <c r="B290" s="32"/>
      <c r="D290" s="144" t="s">
        <v>140</v>
      </c>
      <c r="F290" s="145" t="s">
        <v>1002</v>
      </c>
      <c r="I290" s="142"/>
      <c r="L290" s="32"/>
      <c r="M290" s="143"/>
      <c r="T290" s="53"/>
      <c r="AT290" s="17" t="s">
        <v>140</v>
      </c>
      <c r="AU290" s="17" t="s">
        <v>82</v>
      </c>
    </row>
    <row r="291" spans="2:51" s="12" customFormat="1" ht="12">
      <c r="B291" s="146"/>
      <c r="D291" s="140" t="s">
        <v>142</v>
      </c>
      <c r="E291" s="147" t="s">
        <v>19</v>
      </c>
      <c r="F291" s="148" t="s">
        <v>1003</v>
      </c>
      <c r="H291" s="147" t="s">
        <v>19</v>
      </c>
      <c r="I291" s="149"/>
      <c r="L291" s="146"/>
      <c r="M291" s="150"/>
      <c r="T291" s="151"/>
      <c r="AT291" s="147" t="s">
        <v>142</v>
      </c>
      <c r="AU291" s="147" t="s">
        <v>82</v>
      </c>
      <c r="AV291" s="12" t="s">
        <v>80</v>
      </c>
      <c r="AW291" s="12" t="s">
        <v>33</v>
      </c>
      <c r="AX291" s="12" t="s">
        <v>72</v>
      </c>
      <c r="AY291" s="147" t="s">
        <v>128</v>
      </c>
    </row>
    <row r="292" spans="2:51" s="13" customFormat="1" ht="12">
      <c r="B292" s="152"/>
      <c r="D292" s="140" t="s">
        <v>142</v>
      </c>
      <c r="E292" s="153" t="s">
        <v>19</v>
      </c>
      <c r="F292" s="154" t="s">
        <v>430</v>
      </c>
      <c r="H292" s="155">
        <v>27</v>
      </c>
      <c r="I292" s="156"/>
      <c r="L292" s="152"/>
      <c r="M292" s="157"/>
      <c r="T292" s="158"/>
      <c r="AT292" s="153" t="s">
        <v>142</v>
      </c>
      <c r="AU292" s="153" t="s">
        <v>82</v>
      </c>
      <c r="AV292" s="13" t="s">
        <v>82</v>
      </c>
      <c r="AW292" s="13" t="s">
        <v>33</v>
      </c>
      <c r="AX292" s="13" t="s">
        <v>80</v>
      </c>
      <c r="AY292" s="153" t="s">
        <v>128</v>
      </c>
    </row>
    <row r="293" spans="2:65" s="1" customFormat="1" ht="16.5" customHeight="1">
      <c r="B293" s="32"/>
      <c r="C293" s="127" t="s">
        <v>704</v>
      </c>
      <c r="D293" s="127" t="s">
        <v>131</v>
      </c>
      <c r="E293" s="128" t="s">
        <v>1004</v>
      </c>
      <c r="F293" s="129" t="s">
        <v>1005</v>
      </c>
      <c r="G293" s="130" t="s">
        <v>433</v>
      </c>
      <c r="H293" s="131">
        <v>10</v>
      </c>
      <c r="I293" s="132"/>
      <c r="J293" s="133">
        <f>ROUND(I293*H293,2)</f>
        <v>0</v>
      </c>
      <c r="K293" s="129" t="s">
        <v>135</v>
      </c>
      <c r="L293" s="32"/>
      <c r="M293" s="134" t="s">
        <v>19</v>
      </c>
      <c r="N293" s="135" t="s">
        <v>43</v>
      </c>
      <c r="P293" s="136">
        <f>O293*H293</f>
        <v>0</v>
      </c>
      <c r="Q293" s="136">
        <v>0.00018</v>
      </c>
      <c r="R293" s="136">
        <f>Q293*H293</f>
        <v>0.0018000000000000002</v>
      </c>
      <c r="S293" s="136">
        <v>0</v>
      </c>
      <c r="T293" s="137">
        <f>S293*H293</f>
        <v>0</v>
      </c>
      <c r="AR293" s="138" t="s">
        <v>136</v>
      </c>
      <c r="AT293" s="138" t="s">
        <v>131</v>
      </c>
      <c r="AU293" s="138" t="s">
        <v>82</v>
      </c>
      <c r="AY293" s="17" t="s">
        <v>128</v>
      </c>
      <c r="BE293" s="139">
        <f>IF(N293="základní",J293,0)</f>
        <v>0</v>
      </c>
      <c r="BF293" s="139">
        <f>IF(N293="snížená",J293,0)</f>
        <v>0</v>
      </c>
      <c r="BG293" s="139">
        <f>IF(N293="zákl. přenesená",J293,0)</f>
        <v>0</v>
      </c>
      <c r="BH293" s="139">
        <f>IF(N293="sníž. přenesená",J293,0)</f>
        <v>0</v>
      </c>
      <c r="BI293" s="139">
        <f>IF(N293="nulová",J293,0)</f>
        <v>0</v>
      </c>
      <c r="BJ293" s="17" t="s">
        <v>80</v>
      </c>
      <c r="BK293" s="139">
        <f>ROUND(I293*H293,2)</f>
        <v>0</v>
      </c>
      <c r="BL293" s="17" t="s">
        <v>136</v>
      </c>
      <c r="BM293" s="138" t="s">
        <v>1006</v>
      </c>
    </row>
    <row r="294" spans="2:47" s="1" customFormat="1" ht="12">
      <c r="B294" s="32"/>
      <c r="D294" s="140" t="s">
        <v>138</v>
      </c>
      <c r="F294" s="141" t="s">
        <v>1007</v>
      </c>
      <c r="I294" s="142"/>
      <c r="L294" s="32"/>
      <c r="M294" s="143"/>
      <c r="T294" s="53"/>
      <c r="AT294" s="17" t="s">
        <v>138</v>
      </c>
      <c r="AU294" s="17" t="s">
        <v>82</v>
      </c>
    </row>
    <row r="295" spans="2:47" s="1" customFormat="1" ht="12">
      <c r="B295" s="32"/>
      <c r="D295" s="144" t="s">
        <v>140</v>
      </c>
      <c r="F295" s="145" t="s">
        <v>1008</v>
      </c>
      <c r="I295" s="142"/>
      <c r="L295" s="32"/>
      <c r="M295" s="143"/>
      <c r="T295" s="53"/>
      <c r="AT295" s="17" t="s">
        <v>140</v>
      </c>
      <c r="AU295" s="17" t="s">
        <v>82</v>
      </c>
    </row>
    <row r="296" spans="2:65" s="1" customFormat="1" ht="16.5" customHeight="1">
      <c r="B296" s="32"/>
      <c r="C296" s="159" t="s">
        <v>710</v>
      </c>
      <c r="D296" s="159" t="s">
        <v>222</v>
      </c>
      <c r="E296" s="160" t="s">
        <v>1009</v>
      </c>
      <c r="F296" s="161" t="s">
        <v>1010</v>
      </c>
      <c r="G296" s="162" t="s">
        <v>433</v>
      </c>
      <c r="H296" s="163">
        <v>10</v>
      </c>
      <c r="I296" s="164"/>
      <c r="J296" s="165">
        <f>ROUND(I296*H296,2)</f>
        <v>0</v>
      </c>
      <c r="K296" s="161" t="s">
        <v>135</v>
      </c>
      <c r="L296" s="166"/>
      <c r="M296" s="167" t="s">
        <v>19</v>
      </c>
      <c r="N296" s="168" t="s">
        <v>43</v>
      </c>
      <c r="P296" s="136">
        <f>O296*H296</f>
        <v>0</v>
      </c>
      <c r="Q296" s="136">
        <v>0.0004</v>
      </c>
      <c r="R296" s="136">
        <f>Q296*H296</f>
        <v>0.004</v>
      </c>
      <c r="S296" s="136">
        <v>0</v>
      </c>
      <c r="T296" s="137">
        <f>S296*H296</f>
        <v>0</v>
      </c>
      <c r="AR296" s="138" t="s">
        <v>226</v>
      </c>
      <c r="AT296" s="138" t="s">
        <v>222</v>
      </c>
      <c r="AU296" s="138" t="s">
        <v>82</v>
      </c>
      <c r="AY296" s="17" t="s">
        <v>128</v>
      </c>
      <c r="BE296" s="139">
        <f>IF(N296="základní",J296,0)</f>
        <v>0</v>
      </c>
      <c r="BF296" s="139">
        <f>IF(N296="snížená",J296,0)</f>
        <v>0</v>
      </c>
      <c r="BG296" s="139">
        <f>IF(N296="zákl. přenesená",J296,0)</f>
        <v>0</v>
      </c>
      <c r="BH296" s="139">
        <f>IF(N296="sníž. přenesená",J296,0)</f>
        <v>0</v>
      </c>
      <c r="BI296" s="139">
        <f>IF(N296="nulová",J296,0)</f>
        <v>0</v>
      </c>
      <c r="BJ296" s="17" t="s">
        <v>80</v>
      </c>
      <c r="BK296" s="139">
        <f>ROUND(I296*H296,2)</f>
        <v>0</v>
      </c>
      <c r="BL296" s="17" t="s">
        <v>136</v>
      </c>
      <c r="BM296" s="138" t="s">
        <v>1011</v>
      </c>
    </row>
    <row r="297" spans="2:47" s="1" customFormat="1" ht="12">
      <c r="B297" s="32"/>
      <c r="D297" s="140" t="s">
        <v>138</v>
      </c>
      <c r="F297" s="141" t="s">
        <v>1010</v>
      </c>
      <c r="I297" s="142"/>
      <c r="L297" s="32"/>
      <c r="M297" s="143"/>
      <c r="T297" s="53"/>
      <c r="AT297" s="17" t="s">
        <v>138</v>
      </c>
      <c r="AU297" s="17" t="s">
        <v>82</v>
      </c>
    </row>
    <row r="298" spans="2:65" s="1" customFormat="1" ht="16.5" customHeight="1">
      <c r="B298" s="32"/>
      <c r="C298" s="127" t="s">
        <v>654</v>
      </c>
      <c r="D298" s="127" t="s">
        <v>131</v>
      </c>
      <c r="E298" s="128" t="s">
        <v>1012</v>
      </c>
      <c r="F298" s="129" t="s">
        <v>1013</v>
      </c>
      <c r="G298" s="130" t="s">
        <v>134</v>
      </c>
      <c r="H298" s="131">
        <v>150</v>
      </c>
      <c r="I298" s="132"/>
      <c r="J298" s="133">
        <f>ROUND(I298*H298,2)</f>
        <v>0</v>
      </c>
      <c r="K298" s="129" t="s">
        <v>135</v>
      </c>
      <c r="L298" s="32"/>
      <c r="M298" s="134" t="s">
        <v>19</v>
      </c>
      <c r="N298" s="135" t="s">
        <v>43</v>
      </c>
      <c r="P298" s="136">
        <f>O298*H298</f>
        <v>0</v>
      </c>
      <c r="Q298" s="136">
        <v>0.00388</v>
      </c>
      <c r="R298" s="136">
        <f>Q298*H298</f>
        <v>0.5820000000000001</v>
      </c>
      <c r="S298" s="136">
        <v>0</v>
      </c>
      <c r="T298" s="137">
        <f>S298*H298</f>
        <v>0</v>
      </c>
      <c r="AR298" s="138" t="s">
        <v>136</v>
      </c>
      <c r="AT298" s="138" t="s">
        <v>131</v>
      </c>
      <c r="AU298" s="138" t="s">
        <v>82</v>
      </c>
      <c r="AY298" s="17" t="s">
        <v>128</v>
      </c>
      <c r="BE298" s="139">
        <f>IF(N298="základní",J298,0)</f>
        <v>0</v>
      </c>
      <c r="BF298" s="139">
        <f>IF(N298="snížená",J298,0)</f>
        <v>0</v>
      </c>
      <c r="BG298" s="139">
        <f>IF(N298="zákl. přenesená",J298,0)</f>
        <v>0</v>
      </c>
      <c r="BH298" s="139">
        <f>IF(N298="sníž. přenesená",J298,0)</f>
        <v>0</v>
      </c>
      <c r="BI298" s="139">
        <f>IF(N298="nulová",J298,0)</f>
        <v>0</v>
      </c>
      <c r="BJ298" s="17" t="s">
        <v>80</v>
      </c>
      <c r="BK298" s="139">
        <f>ROUND(I298*H298,2)</f>
        <v>0</v>
      </c>
      <c r="BL298" s="17" t="s">
        <v>136</v>
      </c>
      <c r="BM298" s="138" t="s">
        <v>1014</v>
      </c>
    </row>
    <row r="299" spans="2:47" s="1" customFormat="1" ht="12">
      <c r="B299" s="32"/>
      <c r="D299" s="140" t="s">
        <v>138</v>
      </c>
      <c r="F299" s="141" t="s">
        <v>1015</v>
      </c>
      <c r="I299" s="142"/>
      <c r="L299" s="32"/>
      <c r="M299" s="143"/>
      <c r="T299" s="53"/>
      <c r="AT299" s="17" t="s">
        <v>138</v>
      </c>
      <c r="AU299" s="17" t="s">
        <v>82</v>
      </c>
    </row>
    <row r="300" spans="2:47" s="1" customFormat="1" ht="12">
      <c r="B300" s="32"/>
      <c r="D300" s="144" t="s">
        <v>140</v>
      </c>
      <c r="F300" s="145" t="s">
        <v>1016</v>
      </c>
      <c r="I300" s="142"/>
      <c r="L300" s="32"/>
      <c r="M300" s="143"/>
      <c r="T300" s="53"/>
      <c r="AT300" s="17" t="s">
        <v>140</v>
      </c>
      <c r="AU300" s="17" t="s">
        <v>82</v>
      </c>
    </row>
    <row r="301" spans="2:51" s="12" customFormat="1" ht="12">
      <c r="B301" s="146"/>
      <c r="D301" s="140" t="s">
        <v>142</v>
      </c>
      <c r="E301" s="147" t="s">
        <v>19</v>
      </c>
      <c r="F301" s="148" t="s">
        <v>1017</v>
      </c>
      <c r="H301" s="147" t="s">
        <v>19</v>
      </c>
      <c r="I301" s="149"/>
      <c r="L301" s="146"/>
      <c r="M301" s="150"/>
      <c r="T301" s="151"/>
      <c r="AT301" s="147" t="s">
        <v>142</v>
      </c>
      <c r="AU301" s="147" t="s">
        <v>82</v>
      </c>
      <c r="AV301" s="12" t="s">
        <v>80</v>
      </c>
      <c r="AW301" s="12" t="s">
        <v>33</v>
      </c>
      <c r="AX301" s="12" t="s">
        <v>72</v>
      </c>
      <c r="AY301" s="147" t="s">
        <v>128</v>
      </c>
    </row>
    <row r="302" spans="2:51" s="13" customFormat="1" ht="12">
      <c r="B302" s="152"/>
      <c r="D302" s="140" t="s">
        <v>142</v>
      </c>
      <c r="E302" s="153" t="s">
        <v>19</v>
      </c>
      <c r="F302" s="154" t="s">
        <v>962</v>
      </c>
      <c r="H302" s="155">
        <v>150</v>
      </c>
      <c r="I302" s="156"/>
      <c r="L302" s="152"/>
      <c r="M302" s="157"/>
      <c r="T302" s="158"/>
      <c r="AT302" s="153" t="s">
        <v>142</v>
      </c>
      <c r="AU302" s="153" t="s">
        <v>82</v>
      </c>
      <c r="AV302" s="13" t="s">
        <v>82</v>
      </c>
      <c r="AW302" s="13" t="s">
        <v>33</v>
      </c>
      <c r="AX302" s="13" t="s">
        <v>80</v>
      </c>
      <c r="AY302" s="153" t="s">
        <v>128</v>
      </c>
    </row>
    <row r="303" spans="2:65" s="1" customFormat="1" ht="16.5" customHeight="1">
      <c r="B303" s="32"/>
      <c r="C303" s="127" t="s">
        <v>422</v>
      </c>
      <c r="D303" s="127" t="s">
        <v>131</v>
      </c>
      <c r="E303" s="128" t="s">
        <v>1018</v>
      </c>
      <c r="F303" s="129" t="s">
        <v>1019</v>
      </c>
      <c r="G303" s="130" t="s">
        <v>134</v>
      </c>
      <c r="H303" s="131">
        <v>0.92</v>
      </c>
      <c r="I303" s="132"/>
      <c r="J303" s="133">
        <f>ROUND(I303*H303,2)</f>
        <v>0</v>
      </c>
      <c r="K303" s="129" t="s">
        <v>135</v>
      </c>
      <c r="L303" s="32"/>
      <c r="M303" s="134" t="s">
        <v>19</v>
      </c>
      <c r="N303" s="135" t="s">
        <v>43</v>
      </c>
      <c r="P303" s="136">
        <f>O303*H303</f>
        <v>0</v>
      </c>
      <c r="Q303" s="136">
        <v>0.00063</v>
      </c>
      <c r="R303" s="136">
        <f>Q303*H303</f>
        <v>0.0005796000000000001</v>
      </c>
      <c r="S303" s="136">
        <v>0</v>
      </c>
      <c r="T303" s="137">
        <f>S303*H303</f>
        <v>0</v>
      </c>
      <c r="AR303" s="138" t="s">
        <v>136</v>
      </c>
      <c r="AT303" s="138" t="s">
        <v>131</v>
      </c>
      <c r="AU303" s="138" t="s">
        <v>82</v>
      </c>
      <c r="AY303" s="17" t="s">
        <v>128</v>
      </c>
      <c r="BE303" s="139">
        <f>IF(N303="základní",J303,0)</f>
        <v>0</v>
      </c>
      <c r="BF303" s="139">
        <f>IF(N303="snížená",J303,0)</f>
        <v>0</v>
      </c>
      <c r="BG303" s="139">
        <f>IF(N303="zákl. přenesená",J303,0)</f>
        <v>0</v>
      </c>
      <c r="BH303" s="139">
        <f>IF(N303="sníž. přenesená",J303,0)</f>
        <v>0</v>
      </c>
      <c r="BI303" s="139">
        <f>IF(N303="nulová",J303,0)</f>
        <v>0</v>
      </c>
      <c r="BJ303" s="17" t="s">
        <v>80</v>
      </c>
      <c r="BK303" s="139">
        <f>ROUND(I303*H303,2)</f>
        <v>0</v>
      </c>
      <c r="BL303" s="17" t="s">
        <v>136</v>
      </c>
      <c r="BM303" s="138" t="s">
        <v>1020</v>
      </c>
    </row>
    <row r="304" spans="2:47" s="1" customFormat="1" ht="12">
      <c r="B304" s="32"/>
      <c r="D304" s="140" t="s">
        <v>138</v>
      </c>
      <c r="F304" s="141" t="s">
        <v>1021</v>
      </c>
      <c r="I304" s="142"/>
      <c r="L304" s="32"/>
      <c r="M304" s="143"/>
      <c r="T304" s="53"/>
      <c r="AT304" s="17" t="s">
        <v>138</v>
      </c>
      <c r="AU304" s="17" t="s">
        <v>82</v>
      </c>
    </row>
    <row r="305" spans="2:47" s="1" customFormat="1" ht="12">
      <c r="B305" s="32"/>
      <c r="D305" s="144" t="s">
        <v>140</v>
      </c>
      <c r="F305" s="145" t="s">
        <v>1022</v>
      </c>
      <c r="I305" s="142"/>
      <c r="L305" s="32"/>
      <c r="M305" s="143"/>
      <c r="T305" s="53"/>
      <c r="AT305" s="17" t="s">
        <v>140</v>
      </c>
      <c r="AU305" s="17" t="s">
        <v>82</v>
      </c>
    </row>
    <row r="306" spans="2:51" s="12" customFormat="1" ht="12">
      <c r="B306" s="146"/>
      <c r="D306" s="140" t="s">
        <v>142</v>
      </c>
      <c r="E306" s="147" t="s">
        <v>19</v>
      </c>
      <c r="F306" s="148" t="s">
        <v>1023</v>
      </c>
      <c r="H306" s="147" t="s">
        <v>19</v>
      </c>
      <c r="I306" s="149"/>
      <c r="L306" s="146"/>
      <c r="M306" s="150"/>
      <c r="T306" s="151"/>
      <c r="AT306" s="147" t="s">
        <v>142</v>
      </c>
      <c r="AU306" s="147" t="s">
        <v>82</v>
      </c>
      <c r="AV306" s="12" t="s">
        <v>80</v>
      </c>
      <c r="AW306" s="12" t="s">
        <v>33</v>
      </c>
      <c r="AX306" s="12" t="s">
        <v>72</v>
      </c>
      <c r="AY306" s="147" t="s">
        <v>128</v>
      </c>
    </row>
    <row r="307" spans="2:51" s="13" customFormat="1" ht="12">
      <c r="B307" s="152"/>
      <c r="D307" s="140" t="s">
        <v>142</v>
      </c>
      <c r="E307" s="153" t="s">
        <v>19</v>
      </c>
      <c r="F307" s="154" t="s">
        <v>1024</v>
      </c>
      <c r="H307" s="155">
        <v>0.92</v>
      </c>
      <c r="I307" s="156"/>
      <c r="L307" s="152"/>
      <c r="M307" s="157"/>
      <c r="T307" s="158"/>
      <c r="AT307" s="153" t="s">
        <v>142</v>
      </c>
      <c r="AU307" s="153" t="s">
        <v>82</v>
      </c>
      <c r="AV307" s="13" t="s">
        <v>82</v>
      </c>
      <c r="AW307" s="13" t="s">
        <v>33</v>
      </c>
      <c r="AX307" s="13" t="s">
        <v>80</v>
      </c>
      <c r="AY307" s="153" t="s">
        <v>128</v>
      </c>
    </row>
    <row r="308" spans="2:65" s="1" customFormat="1" ht="16.5" customHeight="1">
      <c r="B308" s="32"/>
      <c r="C308" s="127" t="s">
        <v>430</v>
      </c>
      <c r="D308" s="127" t="s">
        <v>131</v>
      </c>
      <c r="E308" s="128" t="s">
        <v>1025</v>
      </c>
      <c r="F308" s="129" t="s">
        <v>1026</v>
      </c>
      <c r="G308" s="130" t="s">
        <v>470</v>
      </c>
      <c r="H308" s="131">
        <v>9.2</v>
      </c>
      <c r="I308" s="132"/>
      <c r="J308" s="133">
        <f>ROUND(I308*H308,2)</f>
        <v>0</v>
      </c>
      <c r="K308" s="129" t="s">
        <v>135</v>
      </c>
      <c r="L308" s="32"/>
      <c r="M308" s="134" t="s">
        <v>19</v>
      </c>
      <c r="N308" s="135" t="s">
        <v>43</v>
      </c>
      <c r="P308" s="136">
        <f>O308*H308</f>
        <v>0</v>
      </c>
      <c r="Q308" s="136">
        <v>0.00017</v>
      </c>
      <c r="R308" s="136">
        <f>Q308*H308</f>
        <v>0.001564</v>
      </c>
      <c r="S308" s="136">
        <v>0</v>
      </c>
      <c r="T308" s="137">
        <f>S308*H308</f>
        <v>0</v>
      </c>
      <c r="AR308" s="138" t="s">
        <v>136</v>
      </c>
      <c r="AT308" s="138" t="s">
        <v>131</v>
      </c>
      <c r="AU308" s="138" t="s">
        <v>82</v>
      </c>
      <c r="AY308" s="17" t="s">
        <v>128</v>
      </c>
      <c r="BE308" s="139">
        <f>IF(N308="základní",J308,0)</f>
        <v>0</v>
      </c>
      <c r="BF308" s="139">
        <f>IF(N308="snížená",J308,0)</f>
        <v>0</v>
      </c>
      <c r="BG308" s="139">
        <f>IF(N308="zákl. přenesená",J308,0)</f>
        <v>0</v>
      </c>
      <c r="BH308" s="139">
        <f>IF(N308="sníž. přenesená",J308,0)</f>
        <v>0</v>
      </c>
      <c r="BI308" s="139">
        <f>IF(N308="nulová",J308,0)</f>
        <v>0</v>
      </c>
      <c r="BJ308" s="17" t="s">
        <v>80</v>
      </c>
      <c r="BK308" s="139">
        <f>ROUND(I308*H308,2)</f>
        <v>0</v>
      </c>
      <c r="BL308" s="17" t="s">
        <v>136</v>
      </c>
      <c r="BM308" s="138" t="s">
        <v>1027</v>
      </c>
    </row>
    <row r="309" spans="2:47" s="1" customFormat="1" ht="12">
      <c r="B309" s="32"/>
      <c r="D309" s="140" t="s">
        <v>138</v>
      </c>
      <c r="F309" s="141" t="s">
        <v>1028</v>
      </c>
      <c r="I309" s="142"/>
      <c r="L309" s="32"/>
      <c r="M309" s="143"/>
      <c r="T309" s="53"/>
      <c r="AT309" s="17" t="s">
        <v>138</v>
      </c>
      <c r="AU309" s="17" t="s">
        <v>82</v>
      </c>
    </row>
    <row r="310" spans="2:47" s="1" customFormat="1" ht="12">
      <c r="B310" s="32"/>
      <c r="D310" s="144" t="s">
        <v>140</v>
      </c>
      <c r="F310" s="145" t="s">
        <v>1029</v>
      </c>
      <c r="I310" s="142"/>
      <c r="L310" s="32"/>
      <c r="M310" s="143"/>
      <c r="T310" s="53"/>
      <c r="AT310" s="17" t="s">
        <v>140</v>
      </c>
      <c r="AU310" s="17" t="s">
        <v>82</v>
      </c>
    </row>
    <row r="311" spans="2:51" s="13" customFormat="1" ht="12">
      <c r="B311" s="152"/>
      <c r="D311" s="140" t="s">
        <v>142</v>
      </c>
      <c r="E311" s="153" t="s">
        <v>19</v>
      </c>
      <c r="F311" s="154" t="s">
        <v>1030</v>
      </c>
      <c r="H311" s="155">
        <v>9.2</v>
      </c>
      <c r="I311" s="156"/>
      <c r="L311" s="152"/>
      <c r="M311" s="157"/>
      <c r="T311" s="158"/>
      <c r="AT311" s="153" t="s">
        <v>142</v>
      </c>
      <c r="AU311" s="153" t="s">
        <v>82</v>
      </c>
      <c r="AV311" s="13" t="s">
        <v>82</v>
      </c>
      <c r="AW311" s="13" t="s">
        <v>33</v>
      </c>
      <c r="AX311" s="13" t="s">
        <v>80</v>
      </c>
      <c r="AY311" s="153" t="s">
        <v>128</v>
      </c>
    </row>
    <row r="312" spans="2:65" s="1" customFormat="1" ht="21.75" customHeight="1">
      <c r="B312" s="32"/>
      <c r="C312" s="127" t="s">
        <v>667</v>
      </c>
      <c r="D312" s="127" t="s">
        <v>131</v>
      </c>
      <c r="E312" s="128" t="s">
        <v>1031</v>
      </c>
      <c r="F312" s="129" t="s">
        <v>1032</v>
      </c>
      <c r="G312" s="130" t="s">
        <v>134</v>
      </c>
      <c r="H312" s="131">
        <v>54</v>
      </c>
      <c r="I312" s="132"/>
      <c r="J312" s="133">
        <f>ROUND(I312*H312,2)</f>
        <v>0</v>
      </c>
      <c r="K312" s="129" t="s">
        <v>135</v>
      </c>
      <c r="L312" s="32"/>
      <c r="M312" s="134" t="s">
        <v>19</v>
      </c>
      <c r="N312" s="135" t="s">
        <v>43</v>
      </c>
      <c r="P312" s="136">
        <f>O312*H312</f>
        <v>0</v>
      </c>
      <c r="Q312" s="136">
        <v>0</v>
      </c>
      <c r="R312" s="136">
        <f>Q312*H312</f>
        <v>0</v>
      </c>
      <c r="S312" s="136">
        <v>0</v>
      </c>
      <c r="T312" s="137">
        <f>S312*H312</f>
        <v>0</v>
      </c>
      <c r="AR312" s="138" t="s">
        <v>136</v>
      </c>
      <c r="AT312" s="138" t="s">
        <v>131</v>
      </c>
      <c r="AU312" s="138" t="s">
        <v>82</v>
      </c>
      <c r="AY312" s="17" t="s">
        <v>128</v>
      </c>
      <c r="BE312" s="139">
        <f>IF(N312="základní",J312,0)</f>
        <v>0</v>
      </c>
      <c r="BF312" s="139">
        <f>IF(N312="snížená",J312,0)</f>
        <v>0</v>
      </c>
      <c r="BG312" s="139">
        <f>IF(N312="zákl. přenesená",J312,0)</f>
        <v>0</v>
      </c>
      <c r="BH312" s="139">
        <f>IF(N312="sníž. přenesená",J312,0)</f>
        <v>0</v>
      </c>
      <c r="BI312" s="139">
        <f>IF(N312="nulová",J312,0)</f>
        <v>0</v>
      </c>
      <c r="BJ312" s="17" t="s">
        <v>80</v>
      </c>
      <c r="BK312" s="139">
        <f>ROUND(I312*H312,2)</f>
        <v>0</v>
      </c>
      <c r="BL312" s="17" t="s">
        <v>136</v>
      </c>
      <c r="BM312" s="138" t="s">
        <v>1033</v>
      </c>
    </row>
    <row r="313" spans="2:47" s="1" customFormat="1" ht="19.5">
      <c r="B313" s="32"/>
      <c r="D313" s="140" t="s">
        <v>138</v>
      </c>
      <c r="F313" s="141" t="s">
        <v>1034</v>
      </c>
      <c r="I313" s="142"/>
      <c r="L313" s="32"/>
      <c r="M313" s="143"/>
      <c r="T313" s="53"/>
      <c r="AT313" s="17" t="s">
        <v>138</v>
      </c>
      <c r="AU313" s="17" t="s">
        <v>82</v>
      </c>
    </row>
    <row r="314" spans="2:47" s="1" customFormat="1" ht="12">
      <c r="B314" s="32"/>
      <c r="D314" s="144" t="s">
        <v>140</v>
      </c>
      <c r="F314" s="145" t="s">
        <v>1035</v>
      </c>
      <c r="I314" s="142"/>
      <c r="L314" s="32"/>
      <c r="M314" s="143"/>
      <c r="T314" s="53"/>
      <c r="AT314" s="17" t="s">
        <v>140</v>
      </c>
      <c r="AU314" s="17" t="s">
        <v>82</v>
      </c>
    </row>
    <row r="315" spans="2:51" s="13" customFormat="1" ht="12">
      <c r="B315" s="152"/>
      <c r="D315" s="140" t="s">
        <v>142</v>
      </c>
      <c r="E315" s="153" t="s">
        <v>19</v>
      </c>
      <c r="F315" s="154" t="s">
        <v>1036</v>
      </c>
      <c r="H315" s="155">
        <v>54</v>
      </c>
      <c r="I315" s="156"/>
      <c r="L315" s="152"/>
      <c r="M315" s="157"/>
      <c r="T315" s="158"/>
      <c r="AT315" s="153" t="s">
        <v>142</v>
      </c>
      <c r="AU315" s="153" t="s">
        <v>82</v>
      </c>
      <c r="AV315" s="13" t="s">
        <v>82</v>
      </c>
      <c r="AW315" s="13" t="s">
        <v>33</v>
      </c>
      <c r="AX315" s="13" t="s">
        <v>80</v>
      </c>
      <c r="AY315" s="153" t="s">
        <v>128</v>
      </c>
    </row>
    <row r="316" spans="2:65" s="1" customFormat="1" ht="21.75" customHeight="1">
      <c r="B316" s="32"/>
      <c r="C316" s="127" t="s">
        <v>525</v>
      </c>
      <c r="D316" s="127" t="s">
        <v>131</v>
      </c>
      <c r="E316" s="128" t="s">
        <v>1037</v>
      </c>
      <c r="F316" s="129" t="s">
        <v>1038</v>
      </c>
      <c r="G316" s="130" t="s">
        <v>134</v>
      </c>
      <c r="H316" s="131">
        <v>3600</v>
      </c>
      <c r="I316" s="132"/>
      <c r="J316" s="133">
        <f>ROUND(I316*H316,2)</f>
        <v>0</v>
      </c>
      <c r="K316" s="129" t="s">
        <v>135</v>
      </c>
      <c r="L316" s="32"/>
      <c r="M316" s="134" t="s">
        <v>19</v>
      </c>
      <c r="N316" s="135" t="s">
        <v>43</v>
      </c>
      <c r="P316" s="136">
        <f>O316*H316</f>
        <v>0</v>
      </c>
      <c r="Q316" s="136">
        <v>0</v>
      </c>
      <c r="R316" s="136">
        <f>Q316*H316</f>
        <v>0</v>
      </c>
      <c r="S316" s="136">
        <v>0</v>
      </c>
      <c r="T316" s="137">
        <f>S316*H316</f>
        <v>0</v>
      </c>
      <c r="AR316" s="138" t="s">
        <v>136</v>
      </c>
      <c r="AT316" s="138" t="s">
        <v>131</v>
      </c>
      <c r="AU316" s="138" t="s">
        <v>82</v>
      </c>
      <c r="AY316" s="17" t="s">
        <v>128</v>
      </c>
      <c r="BE316" s="139">
        <f>IF(N316="základní",J316,0)</f>
        <v>0</v>
      </c>
      <c r="BF316" s="139">
        <f>IF(N316="snížená",J316,0)</f>
        <v>0</v>
      </c>
      <c r="BG316" s="139">
        <f>IF(N316="zákl. přenesená",J316,0)</f>
        <v>0</v>
      </c>
      <c r="BH316" s="139">
        <f>IF(N316="sníž. přenesená",J316,0)</f>
        <v>0</v>
      </c>
      <c r="BI316" s="139">
        <f>IF(N316="nulová",J316,0)</f>
        <v>0</v>
      </c>
      <c r="BJ316" s="17" t="s">
        <v>80</v>
      </c>
      <c r="BK316" s="139">
        <f>ROUND(I316*H316,2)</f>
        <v>0</v>
      </c>
      <c r="BL316" s="17" t="s">
        <v>136</v>
      </c>
      <c r="BM316" s="138" t="s">
        <v>1039</v>
      </c>
    </row>
    <row r="317" spans="2:47" s="1" customFormat="1" ht="19.5">
      <c r="B317" s="32"/>
      <c r="D317" s="140" t="s">
        <v>138</v>
      </c>
      <c r="F317" s="141" t="s">
        <v>1040</v>
      </c>
      <c r="I317" s="142"/>
      <c r="L317" s="32"/>
      <c r="M317" s="143"/>
      <c r="T317" s="53"/>
      <c r="AT317" s="17" t="s">
        <v>138</v>
      </c>
      <c r="AU317" s="17" t="s">
        <v>82</v>
      </c>
    </row>
    <row r="318" spans="2:47" s="1" customFormat="1" ht="12">
      <c r="B318" s="32"/>
      <c r="D318" s="144" t="s">
        <v>140</v>
      </c>
      <c r="F318" s="145" t="s">
        <v>1041</v>
      </c>
      <c r="I318" s="142"/>
      <c r="L318" s="32"/>
      <c r="M318" s="143"/>
      <c r="T318" s="53"/>
      <c r="AT318" s="17" t="s">
        <v>140</v>
      </c>
      <c r="AU318" s="17" t="s">
        <v>82</v>
      </c>
    </row>
    <row r="319" spans="2:51" s="13" customFormat="1" ht="12">
      <c r="B319" s="152"/>
      <c r="D319" s="140" t="s">
        <v>142</v>
      </c>
      <c r="F319" s="154" t="s">
        <v>1042</v>
      </c>
      <c r="H319" s="155">
        <v>3600</v>
      </c>
      <c r="I319" s="156"/>
      <c r="L319" s="152"/>
      <c r="M319" s="157"/>
      <c r="T319" s="158"/>
      <c r="AT319" s="153" t="s">
        <v>142</v>
      </c>
      <c r="AU319" s="153" t="s">
        <v>82</v>
      </c>
      <c r="AV319" s="13" t="s">
        <v>82</v>
      </c>
      <c r="AW319" s="13" t="s">
        <v>4</v>
      </c>
      <c r="AX319" s="13" t="s">
        <v>80</v>
      </c>
      <c r="AY319" s="153" t="s">
        <v>128</v>
      </c>
    </row>
    <row r="320" spans="2:65" s="1" customFormat="1" ht="21.75" customHeight="1">
      <c r="B320" s="32"/>
      <c r="C320" s="127" t="s">
        <v>533</v>
      </c>
      <c r="D320" s="127" t="s">
        <v>131</v>
      </c>
      <c r="E320" s="128" t="s">
        <v>1043</v>
      </c>
      <c r="F320" s="129" t="s">
        <v>1044</v>
      </c>
      <c r="G320" s="130" t="s">
        <v>134</v>
      </c>
      <c r="H320" s="131">
        <v>54</v>
      </c>
      <c r="I320" s="132"/>
      <c r="J320" s="133">
        <f>ROUND(I320*H320,2)</f>
        <v>0</v>
      </c>
      <c r="K320" s="129" t="s">
        <v>135</v>
      </c>
      <c r="L320" s="32"/>
      <c r="M320" s="134" t="s">
        <v>19</v>
      </c>
      <c r="N320" s="135" t="s">
        <v>43</v>
      </c>
      <c r="P320" s="136">
        <f>O320*H320</f>
        <v>0</v>
      </c>
      <c r="Q320" s="136">
        <v>0</v>
      </c>
      <c r="R320" s="136">
        <f>Q320*H320</f>
        <v>0</v>
      </c>
      <c r="S320" s="136">
        <v>0</v>
      </c>
      <c r="T320" s="137">
        <f>S320*H320</f>
        <v>0</v>
      </c>
      <c r="AR320" s="138" t="s">
        <v>136</v>
      </c>
      <c r="AT320" s="138" t="s">
        <v>131</v>
      </c>
      <c r="AU320" s="138" t="s">
        <v>82</v>
      </c>
      <c r="AY320" s="17" t="s">
        <v>128</v>
      </c>
      <c r="BE320" s="139">
        <f>IF(N320="základní",J320,0)</f>
        <v>0</v>
      </c>
      <c r="BF320" s="139">
        <f>IF(N320="snížená",J320,0)</f>
        <v>0</v>
      </c>
      <c r="BG320" s="139">
        <f>IF(N320="zákl. přenesená",J320,0)</f>
        <v>0</v>
      </c>
      <c r="BH320" s="139">
        <f>IF(N320="sníž. přenesená",J320,0)</f>
        <v>0</v>
      </c>
      <c r="BI320" s="139">
        <f>IF(N320="nulová",J320,0)</f>
        <v>0</v>
      </c>
      <c r="BJ320" s="17" t="s">
        <v>80</v>
      </c>
      <c r="BK320" s="139">
        <f>ROUND(I320*H320,2)</f>
        <v>0</v>
      </c>
      <c r="BL320" s="17" t="s">
        <v>136</v>
      </c>
      <c r="BM320" s="138" t="s">
        <v>1045</v>
      </c>
    </row>
    <row r="321" spans="2:47" s="1" customFormat="1" ht="19.5">
      <c r="B321" s="32"/>
      <c r="D321" s="140" t="s">
        <v>138</v>
      </c>
      <c r="F321" s="141" t="s">
        <v>1046</v>
      </c>
      <c r="I321" s="142"/>
      <c r="L321" s="32"/>
      <c r="M321" s="143"/>
      <c r="T321" s="53"/>
      <c r="AT321" s="17" t="s">
        <v>138</v>
      </c>
      <c r="AU321" s="17" t="s">
        <v>82</v>
      </c>
    </row>
    <row r="322" spans="2:47" s="1" customFormat="1" ht="12">
      <c r="B322" s="32"/>
      <c r="D322" s="144" t="s">
        <v>140</v>
      </c>
      <c r="F322" s="145" t="s">
        <v>1047</v>
      </c>
      <c r="I322" s="142"/>
      <c r="L322" s="32"/>
      <c r="M322" s="143"/>
      <c r="T322" s="53"/>
      <c r="AT322" s="17" t="s">
        <v>140</v>
      </c>
      <c r="AU322" s="17" t="s">
        <v>82</v>
      </c>
    </row>
    <row r="323" spans="2:51" s="13" customFormat="1" ht="12">
      <c r="B323" s="152"/>
      <c r="D323" s="140" t="s">
        <v>142</v>
      </c>
      <c r="E323" s="153" t="s">
        <v>19</v>
      </c>
      <c r="F323" s="154" t="s">
        <v>1036</v>
      </c>
      <c r="H323" s="155">
        <v>54</v>
      </c>
      <c r="I323" s="156"/>
      <c r="L323" s="152"/>
      <c r="M323" s="157"/>
      <c r="T323" s="158"/>
      <c r="AT323" s="153" t="s">
        <v>142</v>
      </c>
      <c r="AU323" s="153" t="s">
        <v>82</v>
      </c>
      <c r="AV323" s="13" t="s">
        <v>82</v>
      </c>
      <c r="AW323" s="13" t="s">
        <v>33</v>
      </c>
      <c r="AX323" s="13" t="s">
        <v>80</v>
      </c>
      <c r="AY323" s="153" t="s">
        <v>128</v>
      </c>
    </row>
    <row r="324" spans="2:65" s="1" customFormat="1" ht="16.5" customHeight="1">
      <c r="B324" s="32"/>
      <c r="C324" s="127" t="s">
        <v>546</v>
      </c>
      <c r="D324" s="127" t="s">
        <v>131</v>
      </c>
      <c r="E324" s="128" t="s">
        <v>1048</v>
      </c>
      <c r="F324" s="129" t="s">
        <v>1049</v>
      </c>
      <c r="G324" s="130" t="s">
        <v>470</v>
      </c>
      <c r="H324" s="131">
        <v>4.48</v>
      </c>
      <c r="I324" s="132"/>
      <c r="J324" s="133">
        <f>ROUND(I324*H324,2)</f>
        <v>0</v>
      </c>
      <c r="K324" s="129" t="s">
        <v>135</v>
      </c>
      <c r="L324" s="32"/>
      <c r="M324" s="134" t="s">
        <v>19</v>
      </c>
      <c r="N324" s="135" t="s">
        <v>43</v>
      </c>
      <c r="P324" s="136">
        <f>O324*H324</f>
        <v>0</v>
      </c>
      <c r="Q324" s="136">
        <v>0</v>
      </c>
      <c r="R324" s="136">
        <f>Q324*H324</f>
        <v>0</v>
      </c>
      <c r="S324" s="136">
        <v>0.47405</v>
      </c>
      <c r="T324" s="137">
        <f>S324*H324</f>
        <v>2.1237440000000003</v>
      </c>
      <c r="AR324" s="138" t="s">
        <v>136</v>
      </c>
      <c r="AT324" s="138" t="s">
        <v>131</v>
      </c>
      <c r="AU324" s="138" t="s">
        <v>82</v>
      </c>
      <c r="AY324" s="17" t="s">
        <v>128</v>
      </c>
      <c r="BE324" s="139">
        <f>IF(N324="základní",J324,0)</f>
        <v>0</v>
      </c>
      <c r="BF324" s="139">
        <f>IF(N324="snížená",J324,0)</f>
        <v>0</v>
      </c>
      <c r="BG324" s="139">
        <f>IF(N324="zákl. přenesená",J324,0)</f>
        <v>0</v>
      </c>
      <c r="BH324" s="139">
        <f>IF(N324="sníž. přenesená",J324,0)</f>
        <v>0</v>
      </c>
      <c r="BI324" s="139">
        <f>IF(N324="nulová",J324,0)</f>
        <v>0</v>
      </c>
      <c r="BJ324" s="17" t="s">
        <v>80</v>
      </c>
      <c r="BK324" s="139">
        <f>ROUND(I324*H324,2)</f>
        <v>0</v>
      </c>
      <c r="BL324" s="17" t="s">
        <v>136</v>
      </c>
      <c r="BM324" s="138" t="s">
        <v>1050</v>
      </c>
    </row>
    <row r="325" spans="2:47" s="1" customFormat="1" ht="12">
      <c r="B325" s="32"/>
      <c r="D325" s="140" t="s">
        <v>138</v>
      </c>
      <c r="F325" s="141" t="s">
        <v>1051</v>
      </c>
      <c r="I325" s="142"/>
      <c r="L325" s="32"/>
      <c r="M325" s="143"/>
      <c r="T325" s="53"/>
      <c r="AT325" s="17" t="s">
        <v>138</v>
      </c>
      <c r="AU325" s="17" t="s">
        <v>82</v>
      </c>
    </row>
    <row r="326" spans="2:47" s="1" customFormat="1" ht="12">
      <c r="B326" s="32"/>
      <c r="D326" s="144" t="s">
        <v>140</v>
      </c>
      <c r="F326" s="145" t="s">
        <v>1052</v>
      </c>
      <c r="I326" s="142"/>
      <c r="L326" s="32"/>
      <c r="M326" s="143"/>
      <c r="T326" s="53"/>
      <c r="AT326" s="17" t="s">
        <v>140</v>
      </c>
      <c r="AU326" s="17" t="s">
        <v>82</v>
      </c>
    </row>
    <row r="327" spans="2:51" s="12" customFormat="1" ht="12">
      <c r="B327" s="146"/>
      <c r="D327" s="140" t="s">
        <v>142</v>
      </c>
      <c r="E327" s="147" t="s">
        <v>19</v>
      </c>
      <c r="F327" s="148" t="s">
        <v>1053</v>
      </c>
      <c r="H327" s="147" t="s">
        <v>19</v>
      </c>
      <c r="I327" s="149"/>
      <c r="L327" s="146"/>
      <c r="M327" s="150"/>
      <c r="T327" s="151"/>
      <c r="AT327" s="147" t="s">
        <v>142</v>
      </c>
      <c r="AU327" s="147" t="s">
        <v>82</v>
      </c>
      <c r="AV327" s="12" t="s">
        <v>80</v>
      </c>
      <c r="AW327" s="12" t="s">
        <v>33</v>
      </c>
      <c r="AX327" s="12" t="s">
        <v>72</v>
      </c>
      <c r="AY327" s="147" t="s">
        <v>128</v>
      </c>
    </row>
    <row r="328" spans="2:51" s="13" customFormat="1" ht="12">
      <c r="B328" s="152"/>
      <c r="D328" s="140" t="s">
        <v>142</v>
      </c>
      <c r="E328" s="153" t="s">
        <v>19</v>
      </c>
      <c r="F328" s="154" t="s">
        <v>1054</v>
      </c>
      <c r="H328" s="155">
        <v>4.48</v>
      </c>
      <c r="I328" s="156"/>
      <c r="L328" s="152"/>
      <c r="M328" s="157"/>
      <c r="T328" s="158"/>
      <c r="AT328" s="153" t="s">
        <v>142</v>
      </c>
      <c r="AU328" s="153" t="s">
        <v>82</v>
      </c>
      <c r="AV328" s="13" t="s">
        <v>82</v>
      </c>
      <c r="AW328" s="13" t="s">
        <v>33</v>
      </c>
      <c r="AX328" s="13" t="s">
        <v>80</v>
      </c>
      <c r="AY328" s="153" t="s">
        <v>128</v>
      </c>
    </row>
    <row r="329" spans="2:65" s="1" customFormat="1" ht="21.75" customHeight="1">
      <c r="B329" s="32"/>
      <c r="C329" s="127" t="s">
        <v>8</v>
      </c>
      <c r="D329" s="127" t="s">
        <v>131</v>
      </c>
      <c r="E329" s="128" t="s">
        <v>1055</v>
      </c>
      <c r="F329" s="129" t="s">
        <v>1056</v>
      </c>
      <c r="G329" s="130" t="s">
        <v>470</v>
      </c>
      <c r="H329" s="131">
        <v>132</v>
      </c>
      <c r="I329" s="132"/>
      <c r="J329" s="133">
        <f>ROUND(I329*H329,2)</f>
        <v>0</v>
      </c>
      <c r="K329" s="129" t="s">
        <v>135</v>
      </c>
      <c r="L329" s="32"/>
      <c r="M329" s="134" t="s">
        <v>19</v>
      </c>
      <c r="N329" s="135" t="s">
        <v>43</v>
      </c>
      <c r="P329" s="136">
        <f>O329*H329</f>
        <v>0</v>
      </c>
      <c r="Q329" s="136">
        <v>0.00078</v>
      </c>
      <c r="R329" s="136">
        <f>Q329*H329</f>
        <v>0.10296</v>
      </c>
      <c r="S329" s="136">
        <v>0.001</v>
      </c>
      <c r="T329" s="137">
        <f>S329*H329</f>
        <v>0.132</v>
      </c>
      <c r="AR329" s="138" t="s">
        <v>136</v>
      </c>
      <c r="AT329" s="138" t="s">
        <v>131</v>
      </c>
      <c r="AU329" s="138" t="s">
        <v>82</v>
      </c>
      <c r="AY329" s="17" t="s">
        <v>128</v>
      </c>
      <c r="BE329" s="139">
        <f>IF(N329="základní",J329,0)</f>
        <v>0</v>
      </c>
      <c r="BF329" s="139">
        <f>IF(N329="snížená",J329,0)</f>
        <v>0</v>
      </c>
      <c r="BG329" s="139">
        <f>IF(N329="zákl. přenesená",J329,0)</f>
        <v>0</v>
      </c>
      <c r="BH329" s="139">
        <f>IF(N329="sníž. přenesená",J329,0)</f>
        <v>0</v>
      </c>
      <c r="BI329" s="139">
        <f>IF(N329="nulová",J329,0)</f>
        <v>0</v>
      </c>
      <c r="BJ329" s="17" t="s">
        <v>80</v>
      </c>
      <c r="BK329" s="139">
        <f>ROUND(I329*H329,2)</f>
        <v>0</v>
      </c>
      <c r="BL329" s="17" t="s">
        <v>136</v>
      </c>
      <c r="BM329" s="138" t="s">
        <v>1057</v>
      </c>
    </row>
    <row r="330" spans="2:47" s="1" customFormat="1" ht="12">
      <c r="B330" s="32"/>
      <c r="D330" s="140" t="s">
        <v>138</v>
      </c>
      <c r="F330" s="141" t="s">
        <v>1058</v>
      </c>
      <c r="I330" s="142"/>
      <c r="L330" s="32"/>
      <c r="M330" s="143"/>
      <c r="T330" s="53"/>
      <c r="AT330" s="17" t="s">
        <v>138</v>
      </c>
      <c r="AU330" s="17" t="s">
        <v>82</v>
      </c>
    </row>
    <row r="331" spans="2:47" s="1" customFormat="1" ht="12">
      <c r="B331" s="32"/>
      <c r="D331" s="144" t="s">
        <v>140</v>
      </c>
      <c r="F331" s="145" t="s">
        <v>1059</v>
      </c>
      <c r="I331" s="142"/>
      <c r="L331" s="32"/>
      <c r="M331" s="143"/>
      <c r="T331" s="53"/>
      <c r="AT331" s="17" t="s">
        <v>140</v>
      </c>
      <c r="AU331" s="17" t="s">
        <v>82</v>
      </c>
    </row>
    <row r="332" spans="2:51" s="12" customFormat="1" ht="12">
      <c r="B332" s="146"/>
      <c r="D332" s="140" t="s">
        <v>142</v>
      </c>
      <c r="E332" s="147" t="s">
        <v>19</v>
      </c>
      <c r="F332" s="148" t="s">
        <v>1060</v>
      </c>
      <c r="H332" s="147" t="s">
        <v>19</v>
      </c>
      <c r="I332" s="149"/>
      <c r="L332" s="146"/>
      <c r="M332" s="150"/>
      <c r="T332" s="151"/>
      <c r="AT332" s="147" t="s">
        <v>142</v>
      </c>
      <c r="AU332" s="147" t="s">
        <v>82</v>
      </c>
      <c r="AV332" s="12" t="s">
        <v>80</v>
      </c>
      <c r="AW332" s="12" t="s">
        <v>33</v>
      </c>
      <c r="AX332" s="12" t="s">
        <v>72</v>
      </c>
      <c r="AY332" s="147" t="s">
        <v>128</v>
      </c>
    </row>
    <row r="333" spans="2:51" s="13" customFormat="1" ht="12">
      <c r="B333" s="152"/>
      <c r="D333" s="140" t="s">
        <v>142</v>
      </c>
      <c r="E333" s="153" t="s">
        <v>19</v>
      </c>
      <c r="F333" s="154" t="s">
        <v>1061</v>
      </c>
      <c r="H333" s="155">
        <v>132</v>
      </c>
      <c r="I333" s="156"/>
      <c r="L333" s="152"/>
      <c r="M333" s="157"/>
      <c r="T333" s="158"/>
      <c r="AT333" s="153" t="s">
        <v>142</v>
      </c>
      <c r="AU333" s="153" t="s">
        <v>82</v>
      </c>
      <c r="AV333" s="13" t="s">
        <v>82</v>
      </c>
      <c r="AW333" s="13" t="s">
        <v>33</v>
      </c>
      <c r="AX333" s="13" t="s">
        <v>80</v>
      </c>
      <c r="AY333" s="153" t="s">
        <v>128</v>
      </c>
    </row>
    <row r="334" spans="2:65" s="1" customFormat="1" ht="16.5" customHeight="1">
      <c r="B334" s="32"/>
      <c r="C334" s="159" t="s">
        <v>229</v>
      </c>
      <c r="D334" s="159" t="s">
        <v>222</v>
      </c>
      <c r="E334" s="160" t="s">
        <v>1062</v>
      </c>
      <c r="F334" s="161" t="s">
        <v>1063</v>
      </c>
      <c r="G334" s="162" t="s">
        <v>225</v>
      </c>
      <c r="H334" s="163">
        <v>0.269</v>
      </c>
      <c r="I334" s="164"/>
      <c r="J334" s="165">
        <f>ROUND(I334*H334,2)</f>
        <v>0</v>
      </c>
      <c r="K334" s="161" t="s">
        <v>135</v>
      </c>
      <c r="L334" s="166"/>
      <c r="M334" s="167" t="s">
        <v>19</v>
      </c>
      <c r="N334" s="168" t="s">
        <v>43</v>
      </c>
      <c r="P334" s="136">
        <f>O334*H334</f>
        <v>0</v>
      </c>
      <c r="Q334" s="136">
        <v>1</v>
      </c>
      <c r="R334" s="136">
        <f>Q334*H334</f>
        <v>0.269</v>
      </c>
      <c r="S334" s="136">
        <v>0</v>
      </c>
      <c r="T334" s="137">
        <f>S334*H334</f>
        <v>0</v>
      </c>
      <c r="AR334" s="138" t="s">
        <v>226</v>
      </c>
      <c r="AT334" s="138" t="s">
        <v>222</v>
      </c>
      <c r="AU334" s="138" t="s">
        <v>82</v>
      </c>
      <c r="AY334" s="17" t="s">
        <v>128</v>
      </c>
      <c r="BE334" s="139">
        <f>IF(N334="základní",J334,0)</f>
        <v>0</v>
      </c>
      <c r="BF334" s="139">
        <f>IF(N334="snížená",J334,0)</f>
        <v>0</v>
      </c>
      <c r="BG334" s="139">
        <f>IF(N334="zákl. přenesená",J334,0)</f>
        <v>0</v>
      </c>
      <c r="BH334" s="139">
        <f>IF(N334="sníž. přenesená",J334,0)</f>
        <v>0</v>
      </c>
      <c r="BI334" s="139">
        <f>IF(N334="nulová",J334,0)</f>
        <v>0</v>
      </c>
      <c r="BJ334" s="17" t="s">
        <v>80</v>
      </c>
      <c r="BK334" s="139">
        <f>ROUND(I334*H334,2)</f>
        <v>0</v>
      </c>
      <c r="BL334" s="17" t="s">
        <v>136</v>
      </c>
      <c r="BM334" s="138" t="s">
        <v>1064</v>
      </c>
    </row>
    <row r="335" spans="2:47" s="1" customFormat="1" ht="12">
      <c r="B335" s="32"/>
      <c r="D335" s="140" t="s">
        <v>138</v>
      </c>
      <c r="F335" s="141" t="s">
        <v>1063</v>
      </c>
      <c r="I335" s="142"/>
      <c r="L335" s="32"/>
      <c r="M335" s="143"/>
      <c r="T335" s="53"/>
      <c r="AT335" s="17" t="s">
        <v>138</v>
      </c>
      <c r="AU335" s="17" t="s">
        <v>82</v>
      </c>
    </row>
    <row r="336" spans="2:51" s="12" customFormat="1" ht="12">
      <c r="B336" s="146"/>
      <c r="D336" s="140" t="s">
        <v>142</v>
      </c>
      <c r="E336" s="147" t="s">
        <v>19</v>
      </c>
      <c r="F336" s="148" t="s">
        <v>1065</v>
      </c>
      <c r="H336" s="147" t="s">
        <v>19</v>
      </c>
      <c r="I336" s="149"/>
      <c r="L336" s="146"/>
      <c r="M336" s="150"/>
      <c r="T336" s="151"/>
      <c r="AT336" s="147" t="s">
        <v>142</v>
      </c>
      <c r="AU336" s="147" t="s">
        <v>82</v>
      </c>
      <c r="AV336" s="12" t="s">
        <v>80</v>
      </c>
      <c r="AW336" s="12" t="s">
        <v>33</v>
      </c>
      <c r="AX336" s="12" t="s">
        <v>72</v>
      </c>
      <c r="AY336" s="147" t="s">
        <v>128</v>
      </c>
    </row>
    <row r="337" spans="2:51" s="13" customFormat="1" ht="12">
      <c r="B337" s="152"/>
      <c r="D337" s="140" t="s">
        <v>142</v>
      </c>
      <c r="E337" s="153" t="s">
        <v>19</v>
      </c>
      <c r="F337" s="154" t="s">
        <v>1066</v>
      </c>
      <c r="H337" s="155">
        <v>0.269</v>
      </c>
      <c r="I337" s="156"/>
      <c r="L337" s="152"/>
      <c r="M337" s="157"/>
      <c r="T337" s="158"/>
      <c r="AT337" s="153" t="s">
        <v>142</v>
      </c>
      <c r="AU337" s="153" t="s">
        <v>82</v>
      </c>
      <c r="AV337" s="13" t="s">
        <v>82</v>
      </c>
      <c r="AW337" s="13" t="s">
        <v>33</v>
      </c>
      <c r="AX337" s="13" t="s">
        <v>80</v>
      </c>
      <c r="AY337" s="153" t="s">
        <v>128</v>
      </c>
    </row>
    <row r="338" spans="2:63" s="11" customFormat="1" ht="22.9" customHeight="1">
      <c r="B338" s="115"/>
      <c r="D338" s="116" t="s">
        <v>71</v>
      </c>
      <c r="E338" s="125" t="s">
        <v>561</v>
      </c>
      <c r="F338" s="125" t="s">
        <v>562</v>
      </c>
      <c r="I338" s="118"/>
      <c r="J338" s="126">
        <f>BK338</f>
        <v>0</v>
      </c>
      <c r="L338" s="115"/>
      <c r="M338" s="120"/>
      <c r="P338" s="121">
        <f>SUM(P339:P345)</f>
        <v>0</v>
      </c>
      <c r="R338" s="121">
        <f>SUM(R339:R345)</f>
        <v>0</v>
      </c>
      <c r="T338" s="122">
        <f>SUM(T339:T345)</f>
        <v>0</v>
      </c>
      <c r="AR338" s="116" t="s">
        <v>80</v>
      </c>
      <c r="AT338" s="123" t="s">
        <v>71</v>
      </c>
      <c r="AU338" s="123" t="s">
        <v>80</v>
      </c>
      <c r="AY338" s="116" t="s">
        <v>128</v>
      </c>
      <c r="BK338" s="124">
        <f>SUM(BK339:BK345)</f>
        <v>0</v>
      </c>
    </row>
    <row r="339" spans="2:65" s="1" customFormat="1" ht="16.5" customHeight="1">
      <c r="B339" s="32"/>
      <c r="C339" s="127" t="s">
        <v>221</v>
      </c>
      <c r="D339" s="127" t="s">
        <v>131</v>
      </c>
      <c r="E339" s="128" t="s">
        <v>564</v>
      </c>
      <c r="F339" s="129" t="s">
        <v>565</v>
      </c>
      <c r="G339" s="130" t="s">
        <v>225</v>
      </c>
      <c r="H339" s="131">
        <v>2.256</v>
      </c>
      <c r="I339" s="132"/>
      <c r="J339" s="133">
        <f>ROUND(I339*H339,2)</f>
        <v>0</v>
      </c>
      <c r="K339" s="129" t="s">
        <v>135</v>
      </c>
      <c r="L339" s="32"/>
      <c r="M339" s="134" t="s">
        <v>19</v>
      </c>
      <c r="N339" s="135" t="s">
        <v>43</v>
      </c>
      <c r="P339" s="136">
        <f>O339*H339</f>
        <v>0</v>
      </c>
      <c r="Q339" s="136">
        <v>0</v>
      </c>
      <c r="R339" s="136">
        <f>Q339*H339</f>
        <v>0</v>
      </c>
      <c r="S339" s="136">
        <v>0</v>
      </c>
      <c r="T339" s="137">
        <f>S339*H339</f>
        <v>0</v>
      </c>
      <c r="AR339" s="138" t="s">
        <v>136</v>
      </c>
      <c r="AT339" s="138" t="s">
        <v>131</v>
      </c>
      <c r="AU339" s="138" t="s">
        <v>82</v>
      </c>
      <c r="AY339" s="17" t="s">
        <v>128</v>
      </c>
      <c r="BE339" s="139">
        <f>IF(N339="základní",J339,0)</f>
        <v>0</v>
      </c>
      <c r="BF339" s="139">
        <f>IF(N339="snížená",J339,0)</f>
        <v>0</v>
      </c>
      <c r="BG339" s="139">
        <f>IF(N339="zákl. přenesená",J339,0)</f>
        <v>0</v>
      </c>
      <c r="BH339" s="139">
        <f>IF(N339="sníž. přenesená",J339,0)</f>
        <v>0</v>
      </c>
      <c r="BI339" s="139">
        <f>IF(N339="nulová",J339,0)</f>
        <v>0</v>
      </c>
      <c r="BJ339" s="17" t="s">
        <v>80</v>
      </c>
      <c r="BK339" s="139">
        <f>ROUND(I339*H339,2)</f>
        <v>0</v>
      </c>
      <c r="BL339" s="17" t="s">
        <v>136</v>
      </c>
      <c r="BM339" s="138" t="s">
        <v>1067</v>
      </c>
    </row>
    <row r="340" spans="2:47" s="1" customFormat="1" ht="12">
      <c r="B340" s="32"/>
      <c r="D340" s="140" t="s">
        <v>138</v>
      </c>
      <c r="F340" s="141" t="s">
        <v>567</v>
      </c>
      <c r="I340" s="142"/>
      <c r="L340" s="32"/>
      <c r="M340" s="143"/>
      <c r="T340" s="53"/>
      <c r="AT340" s="17" t="s">
        <v>138</v>
      </c>
      <c r="AU340" s="17" t="s">
        <v>82</v>
      </c>
    </row>
    <row r="341" spans="2:47" s="1" customFormat="1" ht="12">
      <c r="B341" s="32"/>
      <c r="D341" s="144" t="s">
        <v>140</v>
      </c>
      <c r="F341" s="145" t="s">
        <v>568</v>
      </c>
      <c r="I341" s="142"/>
      <c r="L341" s="32"/>
      <c r="M341" s="143"/>
      <c r="T341" s="53"/>
      <c r="AT341" s="17" t="s">
        <v>140</v>
      </c>
      <c r="AU341" s="17" t="s">
        <v>82</v>
      </c>
    </row>
    <row r="342" spans="2:65" s="1" customFormat="1" ht="16.5" customHeight="1">
      <c r="B342" s="32"/>
      <c r="C342" s="127" t="s">
        <v>176</v>
      </c>
      <c r="D342" s="127" t="s">
        <v>131</v>
      </c>
      <c r="E342" s="128" t="s">
        <v>570</v>
      </c>
      <c r="F342" s="129" t="s">
        <v>571</v>
      </c>
      <c r="G342" s="130" t="s">
        <v>225</v>
      </c>
      <c r="H342" s="131">
        <v>33.84</v>
      </c>
      <c r="I342" s="132"/>
      <c r="J342" s="133">
        <f>ROUND(I342*H342,2)</f>
        <v>0</v>
      </c>
      <c r="K342" s="129" t="s">
        <v>135</v>
      </c>
      <c r="L342" s="32"/>
      <c r="M342" s="134" t="s">
        <v>19</v>
      </c>
      <c r="N342" s="135" t="s">
        <v>43</v>
      </c>
      <c r="P342" s="136">
        <f>O342*H342</f>
        <v>0</v>
      </c>
      <c r="Q342" s="136">
        <v>0</v>
      </c>
      <c r="R342" s="136">
        <f>Q342*H342</f>
        <v>0</v>
      </c>
      <c r="S342" s="136">
        <v>0</v>
      </c>
      <c r="T342" s="137">
        <f>S342*H342</f>
        <v>0</v>
      </c>
      <c r="AR342" s="138" t="s">
        <v>136</v>
      </c>
      <c r="AT342" s="138" t="s">
        <v>131</v>
      </c>
      <c r="AU342" s="138" t="s">
        <v>82</v>
      </c>
      <c r="AY342" s="17" t="s">
        <v>128</v>
      </c>
      <c r="BE342" s="139">
        <f>IF(N342="základní",J342,0)</f>
        <v>0</v>
      </c>
      <c r="BF342" s="139">
        <f>IF(N342="snížená",J342,0)</f>
        <v>0</v>
      </c>
      <c r="BG342" s="139">
        <f>IF(N342="zákl. přenesená",J342,0)</f>
        <v>0</v>
      </c>
      <c r="BH342" s="139">
        <f>IF(N342="sníž. přenesená",J342,0)</f>
        <v>0</v>
      </c>
      <c r="BI342" s="139">
        <f>IF(N342="nulová",J342,0)</f>
        <v>0</v>
      </c>
      <c r="BJ342" s="17" t="s">
        <v>80</v>
      </c>
      <c r="BK342" s="139">
        <f>ROUND(I342*H342,2)</f>
        <v>0</v>
      </c>
      <c r="BL342" s="17" t="s">
        <v>136</v>
      </c>
      <c r="BM342" s="138" t="s">
        <v>1068</v>
      </c>
    </row>
    <row r="343" spans="2:47" s="1" customFormat="1" ht="12">
      <c r="B343" s="32"/>
      <c r="D343" s="140" t="s">
        <v>138</v>
      </c>
      <c r="F343" s="141" t="s">
        <v>573</v>
      </c>
      <c r="I343" s="142"/>
      <c r="L343" s="32"/>
      <c r="M343" s="143"/>
      <c r="T343" s="53"/>
      <c r="AT343" s="17" t="s">
        <v>138</v>
      </c>
      <c r="AU343" s="17" t="s">
        <v>82</v>
      </c>
    </row>
    <row r="344" spans="2:47" s="1" customFormat="1" ht="12">
      <c r="B344" s="32"/>
      <c r="D344" s="144" t="s">
        <v>140</v>
      </c>
      <c r="F344" s="145" t="s">
        <v>574</v>
      </c>
      <c r="I344" s="142"/>
      <c r="L344" s="32"/>
      <c r="M344" s="143"/>
      <c r="T344" s="53"/>
      <c r="AT344" s="17" t="s">
        <v>140</v>
      </c>
      <c r="AU344" s="17" t="s">
        <v>82</v>
      </c>
    </row>
    <row r="345" spans="2:51" s="13" customFormat="1" ht="12">
      <c r="B345" s="152"/>
      <c r="D345" s="140" t="s">
        <v>142</v>
      </c>
      <c r="F345" s="154" t="s">
        <v>1069</v>
      </c>
      <c r="H345" s="155">
        <v>33.84</v>
      </c>
      <c r="I345" s="156"/>
      <c r="L345" s="152"/>
      <c r="M345" s="157"/>
      <c r="T345" s="158"/>
      <c r="AT345" s="153" t="s">
        <v>142</v>
      </c>
      <c r="AU345" s="153" t="s">
        <v>82</v>
      </c>
      <c r="AV345" s="13" t="s">
        <v>82</v>
      </c>
      <c r="AW345" s="13" t="s">
        <v>4</v>
      </c>
      <c r="AX345" s="13" t="s">
        <v>80</v>
      </c>
      <c r="AY345" s="153" t="s">
        <v>128</v>
      </c>
    </row>
    <row r="346" spans="2:63" s="11" customFormat="1" ht="22.9" customHeight="1">
      <c r="B346" s="115"/>
      <c r="D346" s="116" t="s">
        <v>71</v>
      </c>
      <c r="E346" s="125" t="s">
        <v>608</v>
      </c>
      <c r="F346" s="125" t="s">
        <v>609</v>
      </c>
      <c r="I346" s="118"/>
      <c r="J346" s="126">
        <f>BK346</f>
        <v>0</v>
      </c>
      <c r="L346" s="115"/>
      <c r="M346" s="120"/>
      <c r="P346" s="121">
        <f>SUM(P347:P349)</f>
        <v>0</v>
      </c>
      <c r="R346" s="121">
        <f>SUM(R347:R349)</f>
        <v>0</v>
      </c>
      <c r="T346" s="122">
        <f>SUM(T347:T349)</f>
        <v>0</v>
      </c>
      <c r="AR346" s="116" t="s">
        <v>80</v>
      </c>
      <c r="AT346" s="123" t="s">
        <v>71</v>
      </c>
      <c r="AU346" s="123" t="s">
        <v>80</v>
      </c>
      <c r="AY346" s="116" t="s">
        <v>128</v>
      </c>
      <c r="BK346" s="124">
        <f>SUM(BK347:BK349)</f>
        <v>0</v>
      </c>
    </row>
    <row r="347" spans="2:65" s="1" customFormat="1" ht="21.75" customHeight="1">
      <c r="B347" s="32"/>
      <c r="C347" s="127" t="s">
        <v>662</v>
      </c>
      <c r="D347" s="127" t="s">
        <v>131</v>
      </c>
      <c r="E347" s="128" t="s">
        <v>1070</v>
      </c>
      <c r="F347" s="129" t="s">
        <v>1071</v>
      </c>
      <c r="G347" s="130" t="s">
        <v>225</v>
      </c>
      <c r="H347" s="131">
        <v>359.689</v>
      </c>
      <c r="I347" s="132"/>
      <c r="J347" s="133">
        <f>ROUND(I347*H347,2)</f>
        <v>0</v>
      </c>
      <c r="K347" s="129" t="s">
        <v>135</v>
      </c>
      <c r="L347" s="32"/>
      <c r="M347" s="134" t="s">
        <v>19</v>
      </c>
      <c r="N347" s="135" t="s">
        <v>43</v>
      </c>
      <c r="P347" s="136">
        <f>O347*H347</f>
        <v>0</v>
      </c>
      <c r="Q347" s="136">
        <v>0</v>
      </c>
      <c r="R347" s="136">
        <f>Q347*H347</f>
        <v>0</v>
      </c>
      <c r="S347" s="136">
        <v>0</v>
      </c>
      <c r="T347" s="137">
        <f>S347*H347</f>
        <v>0</v>
      </c>
      <c r="AR347" s="138" t="s">
        <v>136</v>
      </c>
      <c r="AT347" s="138" t="s">
        <v>131</v>
      </c>
      <c r="AU347" s="138" t="s">
        <v>82</v>
      </c>
      <c r="AY347" s="17" t="s">
        <v>128</v>
      </c>
      <c r="BE347" s="139">
        <f>IF(N347="základní",J347,0)</f>
        <v>0</v>
      </c>
      <c r="BF347" s="139">
        <f>IF(N347="snížená",J347,0)</f>
        <v>0</v>
      </c>
      <c r="BG347" s="139">
        <f>IF(N347="zákl. přenesená",J347,0)</f>
        <v>0</v>
      </c>
      <c r="BH347" s="139">
        <f>IF(N347="sníž. přenesená",J347,0)</f>
        <v>0</v>
      </c>
      <c r="BI347" s="139">
        <f>IF(N347="nulová",J347,0)</f>
        <v>0</v>
      </c>
      <c r="BJ347" s="17" t="s">
        <v>80</v>
      </c>
      <c r="BK347" s="139">
        <f>ROUND(I347*H347,2)</f>
        <v>0</v>
      </c>
      <c r="BL347" s="17" t="s">
        <v>136</v>
      </c>
      <c r="BM347" s="138" t="s">
        <v>1072</v>
      </c>
    </row>
    <row r="348" spans="2:47" s="1" customFormat="1" ht="19.5">
      <c r="B348" s="32"/>
      <c r="D348" s="140" t="s">
        <v>138</v>
      </c>
      <c r="F348" s="141" t="s">
        <v>1073</v>
      </c>
      <c r="I348" s="142"/>
      <c r="L348" s="32"/>
      <c r="M348" s="143"/>
      <c r="T348" s="53"/>
      <c r="AT348" s="17" t="s">
        <v>138</v>
      </c>
      <c r="AU348" s="17" t="s">
        <v>82</v>
      </c>
    </row>
    <row r="349" spans="2:47" s="1" customFormat="1" ht="12">
      <c r="B349" s="32"/>
      <c r="D349" s="144" t="s">
        <v>140</v>
      </c>
      <c r="F349" s="145" t="s">
        <v>1074</v>
      </c>
      <c r="I349" s="142"/>
      <c r="L349" s="32"/>
      <c r="M349" s="143"/>
      <c r="T349" s="53"/>
      <c r="AT349" s="17" t="s">
        <v>140</v>
      </c>
      <c r="AU349" s="17" t="s">
        <v>82</v>
      </c>
    </row>
    <row r="350" spans="2:63" s="11" customFormat="1" ht="25.9" customHeight="1">
      <c r="B350" s="115"/>
      <c r="D350" s="116" t="s">
        <v>71</v>
      </c>
      <c r="E350" s="117" t="s">
        <v>616</v>
      </c>
      <c r="F350" s="117" t="s">
        <v>617</v>
      </c>
      <c r="I350" s="118"/>
      <c r="J350" s="119">
        <f>BK350</f>
        <v>0</v>
      </c>
      <c r="L350" s="115"/>
      <c r="M350" s="120"/>
      <c r="P350" s="121">
        <f>P351+P368</f>
        <v>0</v>
      </c>
      <c r="R350" s="121">
        <f>R351+R368</f>
        <v>0.098059</v>
      </c>
      <c r="T350" s="122">
        <f>T351+T368</f>
        <v>0</v>
      </c>
      <c r="AR350" s="116" t="s">
        <v>82</v>
      </c>
      <c r="AT350" s="123" t="s">
        <v>71</v>
      </c>
      <c r="AU350" s="123" t="s">
        <v>72</v>
      </c>
      <c r="AY350" s="116" t="s">
        <v>128</v>
      </c>
      <c r="BK350" s="124">
        <f>BK351+BK368</f>
        <v>0</v>
      </c>
    </row>
    <row r="351" spans="2:63" s="11" customFormat="1" ht="22.9" customHeight="1">
      <c r="B351" s="115"/>
      <c r="D351" s="116" t="s">
        <v>71</v>
      </c>
      <c r="E351" s="125" t="s">
        <v>618</v>
      </c>
      <c r="F351" s="125" t="s">
        <v>619</v>
      </c>
      <c r="I351" s="118"/>
      <c r="J351" s="126">
        <f>BK351</f>
        <v>0</v>
      </c>
      <c r="L351" s="115"/>
      <c r="M351" s="120"/>
      <c r="P351" s="121">
        <f>SUM(P352:P367)</f>
        <v>0</v>
      </c>
      <c r="R351" s="121">
        <f>SUM(R352:R367)</f>
        <v>0.08499999999999999</v>
      </c>
      <c r="T351" s="122">
        <f>SUM(T352:T367)</f>
        <v>0</v>
      </c>
      <c r="AR351" s="116" t="s">
        <v>82</v>
      </c>
      <c r="AT351" s="123" t="s">
        <v>71</v>
      </c>
      <c r="AU351" s="123" t="s">
        <v>80</v>
      </c>
      <c r="AY351" s="116" t="s">
        <v>128</v>
      </c>
      <c r="BK351" s="124">
        <f>SUM(BK352:BK367)</f>
        <v>0</v>
      </c>
    </row>
    <row r="352" spans="2:65" s="1" customFormat="1" ht="16.5" customHeight="1">
      <c r="B352" s="32"/>
      <c r="C352" s="127" t="s">
        <v>493</v>
      </c>
      <c r="D352" s="127" t="s">
        <v>131</v>
      </c>
      <c r="E352" s="128" t="s">
        <v>621</v>
      </c>
      <c r="F352" s="129" t="s">
        <v>622</v>
      </c>
      <c r="G352" s="130" t="s">
        <v>134</v>
      </c>
      <c r="H352" s="131">
        <v>113.26</v>
      </c>
      <c r="I352" s="132"/>
      <c r="J352" s="133">
        <f>ROUND(I352*H352,2)</f>
        <v>0</v>
      </c>
      <c r="K352" s="129" t="s">
        <v>135</v>
      </c>
      <c r="L352" s="32"/>
      <c r="M352" s="134" t="s">
        <v>19</v>
      </c>
      <c r="N352" s="135" t="s">
        <v>43</v>
      </c>
      <c r="P352" s="136">
        <f>O352*H352</f>
        <v>0</v>
      </c>
      <c r="Q352" s="136">
        <v>0</v>
      </c>
      <c r="R352" s="136">
        <f>Q352*H352</f>
        <v>0</v>
      </c>
      <c r="S352" s="136">
        <v>0</v>
      </c>
      <c r="T352" s="137">
        <f>S352*H352</f>
        <v>0</v>
      </c>
      <c r="AR352" s="138" t="s">
        <v>229</v>
      </c>
      <c r="AT352" s="138" t="s">
        <v>131</v>
      </c>
      <c r="AU352" s="138" t="s">
        <v>82</v>
      </c>
      <c r="AY352" s="17" t="s">
        <v>128</v>
      </c>
      <c r="BE352" s="139">
        <f>IF(N352="základní",J352,0)</f>
        <v>0</v>
      </c>
      <c r="BF352" s="139">
        <f>IF(N352="snížená",J352,0)</f>
        <v>0</v>
      </c>
      <c r="BG352" s="139">
        <f>IF(N352="zákl. přenesená",J352,0)</f>
        <v>0</v>
      </c>
      <c r="BH352" s="139">
        <f>IF(N352="sníž. přenesená",J352,0)</f>
        <v>0</v>
      </c>
      <c r="BI352" s="139">
        <f>IF(N352="nulová",J352,0)</f>
        <v>0</v>
      </c>
      <c r="BJ352" s="17" t="s">
        <v>80</v>
      </c>
      <c r="BK352" s="139">
        <f>ROUND(I352*H352,2)</f>
        <v>0</v>
      </c>
      <c r="BL352" s="17" t="s">
        <v>229</v>
      </c>
      <c r="BM352" s="138" t="s">
        <v>1075</v>
      </c>
    </row>
    <row r="353" spans="2:47" s="1" customFormat="1" ht="12">
      <c r="B353" s="32"/>
      <c r="D353" s="140" t="s">
        <v>138</v>
      </c>
      <c r="F353" s="141" t="s">
        <v>624</v>
      </c>
      <c r="I353" s="142"/>
      <c r="L353" s="32"/>
      <c r="M353" s="143"/>
      <c r="T353" s="53"/>
      <c r="AT353" s="17" t="s">
        <v>138</v>
      </c>
      <c r="AU353" s="17" t="s">
        <v>82</v>
      </c>
    </row>
    <row r="354" spans="2:47" s="1" customFormat="1" ht="12">
      <c r="B354" s="32"/>
      <c r="D354" s="144" t="s">
        <v>140</v>
      </c>
      <c r="F354" s="145" t="s">
        <v>625</v>
      </c>
      <c r="I354" s="142"/>
      <c r="L354" s="32"/>
      <c r="M354" s="143"/>
      <c r="T354" s="53"/>
      <c r="AT354" s="17" t="s">
        <v>140</v>
      </c>
      <c r="AU354" s="17" t="s">
        <v>82</v>
      </c>
    </row>
    <row r="355" spans="2:51" s="12" customFormat="1" ht="12">
      <c r="B355" s="146"/>
      <c r="D355" s="140" t="s">
        <v>142</v>
      </c>
      <c r="E355" s="147" t="s">
        <v>19</v>
      </c>
      <c r="F355" s="148" t="s">
        <v>1076</v>
      </c>
      <c r="H355" s="147" t="s">
        <v>19</v>
      </c>
      <c r="I355" s="149"/>
      <c r="L355" s="146"/>
      <c r="M355" s="150"/>
      <c r="T355" s="151"/>
      <c r="AT355" s="147" t="s">
        <v>142</v>
      </c>
      <c r="AU355" s="147" t="s">
        <v>82</v>
      </c>
      <c r="AV355" s="12" t="s">
        <v>80</v>
      </c>
      <c r="AW355" s="12" t="s">
        <v>33</v>
      </c>
      <c r="AX355" s="12" t="s">
        <v>72</v>
      </c>
      <c r="AY355" s="147" t="s">
        <v>128</v>
      </c>
    </row>
    <row r="356" spans="2:51" s="13" customFormat="1" ht="12">
      <c r="B356" s="152"/>
      <c r="D356" s="140" t="s">
        <v>142</v>
      </c>
      <c r="E356" s="153" t="s">
        <v>19</v>
      </c>
      <c r="F356" s="154" t="s">
        <v>1077</v>
      </c>
      <c r="H356" s="155">
        <v>113.26</v>
      </c>
      <c r="I356" s="156"/>
      <c r="L356" s="152"/>
      <c r="M356" s="157"/>
      <c r="T356" s="158"/>
      <c r="AT356" s="153" t="s">
        <v>142</v>
      </c>
      <c r="AU356" s="153" t="s">
        <v>82</v>
      </c>
      <c r="AV356" s="13" t="s">
        <v>82</v>
      </c>
      <c r="AW356" s="13" t="s">
        <v>33</v>
      </c>
      <c r="AX356" s="13" t="s">
        <v>80</v>
      </c>
      <c r="AY356" s="153" t="s">
        <v>128</v>
      </c>
    </row>
    <row r="357" spans="2:65" s="1" customFormat="1" ht="16.5" customHeight="1">
      <c r="B357" s="32"/>
      <c r="C357" s="159" t="s">
        <v>373</v>
      </c>
      <c r="D357" s="159" t="s">
        <v>222</v>
      </c>
      <c r="E357" s="160" t="s">
        <v>629</v>
      </c>
      <c r="F357" s="161" t="s">
        <v>630</v>
      </c>
      <c r="G357" s="162" t="s">
        <v>225</v>
      </c>
      <c r="H357" s="163">
        <v>0.039</v>
      </c>
      <c r="I357" s="164"/>
      <c r="J357" s="165">
        <f>ROUND(I357*H357,2)</f>
        <v>0</v>
      </c>
      <c r="K357" s="161" t="s">
        <v>135</v>
      </c>
      <c r="L357" s="166"/>
      <c r="M357" s="167" t="s">
        <v>19</v>
      </c>
      <c r="N357" s="168" t="s">
        <v>43</v>
      </c>
      <c r="P357" s="136">
        <f>O357*H357</f>
        <v>0</v>
      </c>
      <c r="Q357" s="136">
        <v>1</v>
      </c>
      <c r="R357" s="136">
        <f>Q357*H357</f>
        <v>0.039</v>
      </c>
      <c r="S357" s="136">
        <v>0</v>
      </c>
      <c r="T357" s="137">
        <f>S357*H357</f>
        <v>0</v>
      </c>
      <c r="AR357" s="138" t="s">
        <v>277</v>
      </c>
      <c r="AT357" s="138" t="s">
        <v>222</v>
      </c>
      <c r="AU357" s="138" t="s">
        <v>82</v>
      </c>
      <c r="AY357" s="17" t="s">
        <v>128</v>
      </c>
      <c r="BE357" s="139">
        <f>IF(N357="základní",J357,0)</f>
        <v>0</v>
      </c>
      <c r="BF357" s="139">
        <f>IF(N357="snížená",J357,0)</f>
        <v>0</v>
      </c>
      <c r="BG357" s="139">
        <f>IF(N357="zákl. přenesená",J357,0)</f>
        <v>0</v>
      </c>
      <c r="BH357" s="139">
        <f>IF(N357="sníž. přenesená",J357,0)</f>
        <v>0</v>
      </c>
      <c r="BI357" s="139">
        <f>IF(N357="nulová",J357,0)</f>
        <v>0</v>
      </c>
      <c r="BJ357" s="17" t="s">
        <v>80</v>
      </c>
      <c r="BK357" s="139">
        <f>ROUND(I357*H357,2)</f>
        <v>0</v>
      </c>
      <c r="BL357" s="17" t="s">
        <v>229</v>
      </c>
      <c r="BM357" s="138" t="s">
        <v>1078</v>
      </c>
    </row>
    <row r="358" spans="2:47" s="1" customFormat="1" ht="12">
      <c r="B358" s="32"/>
      <c r="D358" s="140" t="s">
        <v>138</v>
      </c>
      <c r="F358" s="141" t="s">
        <v>630</v>
      </c>
      <c r="I358" s="142"/>
      <c r="L358" s="32"/>
      <c r="M358" s="143"/>
      <c r="T358" s="53"/>
      <c r="AT358" s="17" t="s">
        <v>138</v>
      </c>
      <c r="AU358" s="17" t="s">
        <v>82</v>
      </c>
    </row>
    <row r="359" spans="2:51" s="13" customFormat="1" ht="12">
      <c r="B359" s="152"/>
      <c r="D359" s="140" t="s">
        <v>142</v>
      </c>
      <c r="F359" s="154" t="s">
        <v>1079</v>
      </c>
      <c r="H359" s="155">
        <v>0.039</v>
      </c>
      <c r="I359" s="156"/>
      <c r="L359" s="152"/>
      <c r="M359" s="157"/>
      <c r="T359" s="158"/>
      <c r="AT359" s="153" t="s">
        <v>142</v>
      </c>
      <c r="AU359" s="153" t="s">
        <v>82</v>
      </c>
      <c r="AV359" s="13" t="s">
        <v>82</v>
      </c>
      <c r="AW359" s="13" t="s">
        <v>4</v>
      </c>
      <c r="AX359" s="13" t="s">
        <v>80</v>
      </c>
      <c r="AY359" s="153" t="s">
        <v>128</v>
      </c>
    </row>
    <row r="360" spans="2:65" s="1" customFormat="1" ht="16.5" customHeight="1">
      <c r="B360" s="32"/>
      <c r="C360" s="127" t="s">
        <v>363</v>
      </c>
      <c r="D360" s="127" t="s">
        <v>131</v>
      </c>
      <c r="E360" s="128" t="s">
        <v>634</v>
      </c>
      <c r="F360" s="129" t="s">
        <v>635</v>
      </c>
      <c r="G360" s="130" t="s">
        <v>134</v>
      </c>
      <c r="H360" s="131">
        <v>113.26</v>
      </c>
      <c r="I360" s="132"/>
      <c r="J360" s="133">
        <f>ROUND(I360*H360,2)</f>
        <v>0</v>
      </c>
      <c r="K360" s="129" t="s">
        <v>135</v>
      </c>
      <c r="L360" s="32"/>
      <c r="M360" s="134" t="s">
        <v>19</v>
      </c>
      <c r="N360" s="135" t="s">
        <v>43</v>
      </c>
      <c r="P360" s="136">
        <f>O360*H360</f>
        <v>0</v>
      </c>
      <c r="Q360" s="136">
        <v>0</v>
      </c>
      <c r="R360" s="136">
        <f>Q360*H360</f>
        <v>0</v>
      </c>
      <c r="S360" s="136">
        <v>0</v>
      </c>
      <c r="T360" s="137">
        <f>S360*H360</f>
        <v>0</v>
      </c>
      <c r="AR360" s="138" t="s">
        <v>229</v>
      </c>
      <c r="AT360" s="138" t="s">
        <v>131</v>
      </c>
      <c r="AU360" s="138" t="s">
        <v>82</v>
      </c>
      <c r="AY360" s="17" t="s">
        <v>128</v>
      </c>
      <c r="BE360" s="139">
        <f>IF(N360="základní",J360,0)</f>
        <v>0</v>
      </c>
      <c r="BF360" s="139">
        <f>IF(N360="snížená",J360,0)</f>
        <v>0</v>
      </c>
      <c r="BG360" s="139">
        <f>IF(N360="zákl. přenesená",J360,0)</f>
        <v>0</v>
      </c>
      <c r="BH360" s="139">
        <f>IF(N360="sníž. přenesená",J360,0)</f>
        <v>0</v>
      </c>
      <c r="BI360" s="139">
        <f>IF(N360="nulová",J360,0)</f>
        <v>0</v>
      </c>
      <c r="BJ360" s="17" t="s">
        <v>80</v>
      </c>
      <c r="BK360" s="139">
        <f>ROUND(I360*H360,2)</f>
        <v>0</v>
      </c>
      <c r="BL360" s="17" t="s">
        <v>229</v>
      </c>
      <c r="BM360" s="138" t="s">
        <v>1080</v>
      </c>
    </row>
    <row r="361" spans="2:47" s="1" customFormat="1" ht="12">
      <c r="B361" s="32"/>
      <c r="D361" s="140" t="s">
        <v>138</v>
      </c>
      <c r="F361" s="141" t="s">
        <v>637</v>
      </c>
      <c r="I361" s="142"/>
      <c r="L361" s="32"/>
      <c r="M361" s="143"/>
      <c r="T361" s="53"/>
      <c r="AT361" s="17" t="s">
        <v>138</v>
      </c>
      <c r="AU361" s="17" t="s">
        <v>82</v>
      </c>
    </row>
    <row r="362" spans="2:47" s="1" customFormat="1" ht="12">
      <c r="B362" s="32"/>
      <c r="D362" s="144" t="s">
        <v>140</v>
      </c>
      <c r="F362" s="145" t="s">
        <v>638</v>
      </c>
      <c r="I362" s="142"/>
      <c r="L362" s="32"/>
      <c r="M362" s="143"/>
      <c r="T362" s="53"/>
      <c r="AT362" s="17" t="s">
        <v>140</v>
      </c>
      <c r="AU362" s="17" t="s">
        <v>82</v>
      </c>
    </row>
    <row r="363" spans="2:51" s="12" customFormat="1" ht="12">
      <c r="B363" s="146"/>
      <c r="D363" s="140" t="s">
        <v>142</v>
      </c>
      <c r="E363" s="147" t="s">
        <v>19</v>
      </c>
      <c r="F363" s="148" t="s">
        <v>1081</v>
      </c>
      <c r="H363" s="147" t="s">
        <v>19</v>
      </c>
      <c r="I363" s="149"/>
      <c r="L363" s="146"/>
      <c r="M363" s="150"/>
      <c r="T363" s="151"/>
      <c r="AT363" s="147" t="s">
        <v>142</v>
      </c>
      <c r="AU363" s="147" t="s">
        <v>82</v>
      </c>
      <c r="AV363" s="12" t="s">
        <v>80</v>
      </c>
      <c r="AW363" s="12" t="s">
        <v>33</v>
      </c>
      <c r="AX363" s="12" t="s">
        <v>72</v>
      </c>
      <c r="AY363" s="147" t="s">
        <v>128</v>
      </c>
    </row>
    <row r="364" spans="2:51" s="13" customFormat="1" ht="12">
      <c r="B364" s="152"/>
      <c r="D364" s="140" t="s">
        <v>142</v>
      </c>
      <c r="E364" s="153" t="s">
        <v>19</v>
      </c>
      <c r="F364" s="154" t="s">
        <v>1082</v>
      </c>
      <c r="H364" s="155">
        <v>113.26</v>
      </c>
      <c r="I364" s="156"/>
      <c r="L364" s="152"/>
      <c r="M364" s="157"/>
      <c r="T364" s="158"/>
      <c r="AT364" s="153" t="s">
        <v>142</v>
      </c>
      <c r="AU364" s="153" t="s">
        <v>82</v>
      </c>
      <c r="AV364" s="13" t="s">
        <v>82</v>
      </c>
      <c r="AW364" s="13" t="s">
        <v>33</v>
      </c>
      <c r="AX364" s="13" t="s">
        <v>80</v>
      </c>
      <c r="AY364" s="153" t="s">
        <v>128</v>
      </c>
    </row>
    <row r="365" spans="2:65" s="1" customFormat="1" ht="16.5" customHeight="1">
      <c r="B365" s="32"/>
      <c r="C365" s="159" t="s">
        <v>7</v>
      </c>
      <c r="D365" s="159" t="s">
        <v>222</v>
      </c>
      <c r="E365" s="160" t="s">
        <v>641</v>
      </c>
      <c r="F365" s="161" t="s">
        <v>642</v>
      </c>
      <c r="G365" s="162" t="s">
        <v>225</v>
      </c>
      <c r="H365" s="163">
        <v>0.046</v>
      </c>
      <c r="I365" s="164"/>
      <c r="J365" s="165">
        <f>ROUND(I365*H365,2)</f>
        <v>0</v>
      </c>
      <c r="K365" s="161" t="s">
        <v>135</v>
      </c>
      <c r="L365" s="166"/>
      <c r="M365" s="167" t="s">
        <v>19</v>
      </c>
      <c r="N365" s="168" t="s">
        <v>43</v>
      </c>
      <c r="P365" s="136">
        <f>O365*H365</f>
        <v>0</v>
      </c>
      <c r="Q365" s="136">
        <v>1</v>
      </c>
      <c r="R365" s="136">
        <f>Q365*H365</f>
        <v>0.046</v>
      </c>
      <c r="S365" s="136">
        <v>0</v>
      </c>
      <c r="T365" s="137">
        <f>S365*H365</f>
        <v>0</v>
      </c>
      <c r="AR365" s="138" t="s">
        <v>277</v>
      </c>
      <c r="AT365" s="138" t="s">
        <v>222</v>
      </c>
      <c r="AU365" s="138" t="s">
        <v>82</v>
      </c>
      <c r="AY365" s="17" t="s">
        <v>128</v>
      </c>
      <c r="BE365" s="139">
        <f>IF(N365="základní",J365,0)</f>
        <v>0</v>
      </c>
      <c r="BF365" s="139">
        <f>IF(N365="snížená",J365,0)</f>
        <v>0</v>
      </c>
      <c r="BG365" s="139">
        <f>IF(N365="zákl. přenesená",J365,0)</f>
        <v>0</v>
      </c>
      <c r="BH365" s="139">
        <f>IF(N365="sníž. přenesená",J365,0)</f>
        <v>0</v>
      </c>
      <c r="BI365" s="139">
        <f>IF(N365="nulová",J365,0)</f>
        <v>0</v>
      </c>
      <c r="BJ365" s="17" t="s">
        <v>80</v>
      </c>
      <c r="BK365" s="139">
        <f>ROUND(I365*H365,2)</f>
        <v>0</v>
      </c>
      <c r="BL365" s="17" t="s">
        <v>229</v>
      </c>
      <c r="BM365" s="138" t="s">
        <v>1083</v>
      </c>
    </row>
    <row r="366" spans="2:47" s="1" customFormat="1" ht="12">
      <c r="B366" s="32"/>
      <c r="D366" s="140" t="s">
        <v>138</v>
      </c>
      <c r="F366" s="141" t="s">
        <v>642</v>
      </c>
      <c r="I366" s="142"/>
      <c r="L366" s="32"/>
      <c r="M366" s="143"/>
      <c r="T366" s="53"/>
      <c r="AT366" s="17" t="s">
        <v>138</v>
      </c>
      <c r="AU366" s="17" t="s">
        <v>82</v>
      </c>
    </row>
    <row r="367" spans="2:51" s="13" customFormat="1" ht="12">
      <c r="B367" s="152"/>
      <c r="D367" s="140" t="s">
        <v>142</v>
      </c>
      <c r="F367" s="154" t="s">
        <v>1084</v>
      </c>
      <c r="H367" s="155">
        <v>0.046</v>
      </c>
      <c r="I367" s="156"/>
      <c r="L367" s="152"/>
      <c r="M367" s="157"/>
      <c r="T367" s="158"/>
      <c r="AT367" s="153" t="s">
        <v>142</v>
      </c>
      <c r="AU367" s="153" t="s">
        <v>82</v>
      </c>
      <c r="AV367" s="13" t="s">
        <v>82</v>
      </c>
      <c r="AW367" s="13" t="s">
        <v>4</v>
      </c>
      <c r="AX367" s="13" t="s">
        <v>80</v>
      </c>
      <c r="AY367" s="153" t="s">
        <v>128</v>
      </c>
    </row>
    <row r="368" spans="2:63" s="11" customFormat="1" ht="22.9" customHeight="1">
      <c r="B368" s="115"/>
      <c r="D368" s="116" t="s">
        <v>71</v>
      </c>
      <c r="E368" s="125" t="s">
        <v>686</v>
      </c>
      <c r="F368" s="125" t="s">
        <v>687</v>
      </c>
      <c r="I368" s="118"/>
      <c r="J368" s="126">
        <f>BK368</f>
        <v>0</v>
      </c>
      <c r="L368" s="115"/>
      <c r="M368" s="120"/>
      <c r="P368" s="121">
        <f>SUM(P369:P373)</f>
        <v>0</v>
      </c>
      <c r="R368" s="121">
        <f>SUM(R369:R373)</f>
        <v>0.013059</v>
      </c>
      <c r="T368" s="122">
        <f>SUM(T369:T373)</f>
        <v>0</v>
      </c>
      <c r="AR368" s="116" t="s">
        <v>82</v>
      </c>
      <c r="AT368" s="123" t="s">
        <v>71</v>
      </c>
      <c r="AU368" s="123" t="s">
        <v>80</v>
      </c>
      <c r="AY368" s="116" t="s">
        <v>128</v>
      </c>
      <c r="BK368" s="124">
        <f>SUM(BK369:BK373)</f>
        <v>0</v>
      </c>
    </row>
    <row r="369" spans="2:65" s="1" customFormat="1" ht="16.5" customHeight="1">
      <c r="B369" s="32"/>
      <c r="C369" s="127" t="s">
        <v>388</v>
      </c>
      <c r="D369" s="127" t="s">
        <v>131</v>
      </c>
      <c r="E369" s="128" t="s">
        <v>1085</v>
      </c>
      <c r="F369" s="129" t="s">
        <v>1086</v>
      </c>
      <c r="G369" s="130" t="s">
        <v>134</v>
      </c>
      <c r="H369" s="131">
        <v>87.06</v>
      </c>
      <c r="I369" s="132"/>
      <c r="J369" s="133">
        <f>ROUND(I369*H369,2)</f>
        <v>0</v>
      </c>
      <c r="K369" s="129" t="s">
        <v>135</v>
      </c>
      <c r="L369" s="32"/>
      <c r="M369" s="134" t="s">
        <v>19</v>
      </c>
      <c r="N369" s="135" t="s">
        <v>43</v>
      </c>
      <c r="P369" s="136">
        <f>O369*H369</f>
        <v>0</v>
      </c>
      <c r="Q369" s="136">
        <v>0.00015</v>
      </c>
      <c r="R369" s="136">
        <f>Q369*H369</f>
        <v>0.013059</v>
      </c>
      <c r="S369" s="136">
        <v>0</v>
      </c>
      <c r="T369" s="137">
        <f>S369*H369</f>
        <v>0</v>
      </c>
      <c r="AR369" s="138" t="s">
        <v>229</v>
      </c>
      <c r="AT369" s="138" t="s">
        <v>131</v>
      </c>
      <c r="AU369" s="138" t="s">
        <v>82</v>
      </c>
      <c r="AY369" s="17" t="s">
        <v>128</v>
      </c>
      <c r="BE369" s="139">
        <f>IF(N369="základní",J369,0)</f>
        <v>0</v>
      </c>
      <c r="BF369" s="139">
        <f>IF(N369="snížená",J369,0)</f>
        <v>0</v>
      </c>
      <c r="BG369" s="139">
        <f>IF(N369="zákl. přenesená",J369,0)</f>
        <v>0</v>
      </c>
      <c r="BH369" s="139">
        <f>IF(N369="sníž. přenesená",J369,0)</f>
        <v>0</v>
      </c>
      <c r="BI369" s="139">
        <f>IF(N369="nulová",J369,0)</f>
        <v>0</v>
      </c>
      <c r="BJ369" s="17" t="s">
        <v>80</v>
      </c>
      <c r="BK369" s="139">
        <f>ROUND(I369*H369,2)</f>
        <v>0</v>
      </c>
      <c r="BL369" s="17" t="s">
        <v>229</v>
      </c>
      <c r="BM369" s="138" t="s">
        <v>1087</v>
      </c>
    </row>
    <row r="370" spans="2:47" s="1" customFormat="1" ht="19.5">
      <c r="B370" s="32"/>
      <c r="D370" s="140" t="s">
        <v>138</v>
      </c>
      <c r="F370" s="141" t="s">
        <v>1088</v>
      </c>
      <c r="I370" s="142"/>
      <c r="L370" s="32"/>
      <c r="M370" s="143"/>
      <c r="T370" s="53"/>
      <c r="AT370" s="17" t="s">
        <v>138</v>
      </c>
      <c r="AU370" s="17" t="s">
        <v>82</v>
      </c>
    </row>
    <row r="371" spans="2:47" s="1" customFormat="1" ht="12">
      <c r="B371" s="32"/>
      <c r="D371" s="144" t="s">
        <v>140</v>
      </c>
      <c r="F371" s="145" t="s">
        <v>1089</v>
      </c>
      <c r="I371" s="142"/>
      <c r="L371" s="32"/>
      <c r="M371" s="143"/>
      <c r="T371" s="53"/>
      <c r="AT371" s="17" t="s">
        <v>140</v>
      </c>
      <c r="AU371" s="17" t="s">
        <v>82</v>
      </c>
    </row>
    <row r="372" spans="2:51" s="12" customFormat="1" ht="12">
      <c r="B372" s="146"/>
      <c r="D372" s="140" t="s">
        <v>142</v>
      </c>
      <c r="E372" s="147" t="s">
        <v>19</v>
      </c>
      <c r="F372" s="148" t="s">
        <v>1090</v>
      </c>
      <c r="H372" s="147" t="s">
        <v>19</v>
      </c>
      <c r="I372" s="149"/>
      <c r="L372" s="146"/>
      <c r="M372" s="150"/>
      <c r="T372" s="151"/>
      <c r="AT372" s="147" t="s">
        <v>142</v>
      </c>
      <c r="AU372" s="147" t="s">
        <v>82</v>
      </c>
      <c r="AV372" s="12" t="s">
        <v>80</v>
      </c>
      <c r="AW372" s="12" t="s">
        <v>33</v>
      </c>
      <c r="AX372" s="12" t="s">
        <v>72</v>
      </c>
      <c r="AY372" s="147" t="s">
        <v>128</v>
      </c>
    </row>
    <row r="373" spans="2:51" s="13" customFormat="1" ht="12">
      <c r="B373" s="152"/>
      <c r="D373" s="140" t="s">
        <v>142</v>
      </c>
      <c r="E373" s="153" t="s">
        <v>19</v>
      </c>
      <c r="F373" s="154" t="s">
        <v>1091</v>
      </c>
      <c r="H373" s="155">
        <v>87.06</v>
      </c>
      <c r="I373" s="156"/>
      <c r="L373" s="152"/>
      <c r="M373" s="157"/>
      <c r="T373" s="158"/>
      <c r="AT373" s="153" t="s">
        <v>142</v>
      </c>
      <c r="AU373" s="153" t="s">
        <v>82</v>
      </c>
      <c r="AV373" s="13" t="s">
        <v>82</v>
      </c>
      <c r="AW373" s="13" t="s">
        <v>33</v>
      </c>
      <c r="AX373" s="13" t="s">
        <v>80</v>
      </c>
      <c r="AY373" s="153" t="s">
        <v>128</v>
      </c>
    </row>
    <row r="374" spans="2:63" s="11" customFormat="1" ht="25.9" customHeight="1">
      <c r="B374" s="115"/>
      <c r="D374" s="116" t="s">
        <v>71</v>
      </c>
      <c r="E374" s="117" t="s">
        <v>722</v>
      </c>
      <c r="F374" s="117" t="s">
        <v>723</v>
      </c>
      <c r="I374" s="118"/>
      <c r="J374" s="119">
        <f>BK374</f>
        <v>0</v>
      </c>
      <c r="L374" s="115"/>
      <c r="M374" s="120"/>
      <c r="P374" s="121">
        <f>SUM(P375:P386)</f>
        <v>0</v>
      </c>
      <c r="R374" s="121">
        <f>SUM(R375:R386)</f>
        <v>0</v>
      </c>
      <c r="T374" s="122">
        <f>SUM(T375:T386)</f>
        <v>0</v>
      </c>
      <c r="AR374" s="116" t="s">
        <v>136</v>
      </c>
      <c r="AT374" s="123" t="s">
        <v>71</v>
      </c>
      <c r="AU374" s="123" t="s">
        <v>72</v>
      </c>
      <c r="AY374" s="116" t="s">
        <v>128</v>
      </c>
      <c r="BK374" s="124">
        <f>SUM(BK375:BK386)</f>
        <v>0</v>
      </c>
    </row>
    <row r="375" spans="2:65" s="1" customFormat="1" ht="16.5" customHeight="1">
      <c r="B375" s="32"/>
      <c r="C375" s="127" t="s">
        <v>539</v>
      </c>
      <c r="D375" s="127" t="s">
        <v>131</v>
      </c>
      <c r="E375" s="128" t="s">
        <v>725</v>
      </c>
      <c r="F375" s="129" t="s">
        <v>726</v>
      </c>
      <c r="G375" s="130" t="s">
        <v>727</v>
      </c>
      <c r="H375" s="131">
        <v>50</v>
      </c>
      <c r="I375" s="132"/>
      <c r="J375" s="133">
        <f>ROUND(I375*H375,2)</f>
        <v>0</v>
      </c>
      <c r="K375" s="129" t="s">
        <v>135</v>
      </c>
      <c r="L375" s="32"/>
      <c r="M375" s="134" t="s">
        <v>19</v>
      </c>
      <c r="N375" s="135" t="s">
        <v>43</v>
      </c>
      <c r="P375" s="136">
        <f>O375*H375</f>
        <v>0</v>
      </c>
      <c r="Q375" s="136">
        <v>0</v>
      </c>
      <c r="R375" s="136">
        <f>Q375*H375</f>
        <v>0</v>
      </c>
      <c r="S375" s="136">
        <v>0</v>
      </c>
      <c r="T375" s="137">
        <f>S375*H375</f>
        <v>0</v>
      </c>
      <c r="AR375" s="138" t="s">
        <v>728</v>
      </c>
      <c r="AT375" s="138" t="s">
        <v>131</v>
      </c>
      <c r="AU375" s="138" t="s">
        <v>80</v>
      </c>
      <c r="AY375" s="17" t="s">
        <v>128</v>
      </c>
      <c r="BE375" s="139">
        <f>IF(N375="základní",J375,0)</f>
        <v>0</v>
      </c>
      <c r="BF375" s="139">
        <f>IF(N375="snížená",J375,0)</f>
        <v>0</v>
      </c>
      <c r="BG375" s="139">
        <f>IF(N375="zákl. přenesená",J375,0)</f>
        <v>0</v>
      </c>
      <c r="BH375" s="139">
        <f>IF(N375="sníž. přenesená",J375,0)</f>
        <v>0</v>
      </c>
      <c r="BI375" s="139">
        <f>IF(N375="nulová",J375,0)</f>
        <v>0</v>
      </c>
      <c r="BJ375" s="17" t="s">
        <v>80</v>
      </c>
      <c r="BK375" s="139">
        <f>ROUND(I375*H375,2)</f>
        <v>0</v>
      </c>
      <c r="BL375" s="17" t="s">
        <v>728</v>
      </c>
      <c r="BM375" s="138" t="s">
        <v>1092</v>
      </c>
    </row>
    <row r="376" spans="2:47" s="1" customFormat="1" ht="12">
      <c r="B376" s="32"/>
      <c r="D376" s="140" t="s">
        <v>138</v>
      </c>
      <c r="F376" s="141" t="s">
        <v>730</v>
      </c>
      <c r="I376" s="142"/>
      <c r="L376" s="32"/>
      <c r="M376" s="143"/>
      <c r="T376" s="53"/>
      <c r="AT376" s="17" t="s">
        <v>138</v>
      </c>
      <c r="AU376" s="17" t="s">
        <v>80</v>
      </c>
    </row>
    <row r="377" spans="2:47" s="1" customFormat="1" ht="12">
      <c r="B377" s="32"/>
      <c r="D377" s="144" t="s">
        <v>140</v>
      </c>
      <c r="F377" s="145" t="s">
        <v>731</v>
      </c>
      <c r="I377" s="142"/>
      <c r="L377" s="32"/>
      <c r="M377" s="143"/>
      <c r="T377" s="53"/>
      <c r="AT377" s="17" t="s">
        <v>140</v>
      </c>
      <c r="AU377" s="17" t="s">
        <v>80</v>
      </c>
    </row>
    <row r="378" spans="2:65" s="1" customFormat="1" ht="16.5" customHeight="1">
      <c r="B378" s="32"/>
      <c r="C378" s="127" t="s">
        <v>553</v>
      </c>
      <c r="D378" s="127" t="s">
        <v>131</v>
      </c>
      <c r="E378" s="128" t="s">
        <v>733</v>
      </c>
      <c r="F378" s="129" t="s">
        <v>734</v>
      </c>
      <c r="G378" s="130" t="s">
        <v>727</v>
      </c>
      <c r="H378" s="131">
        <v>100</v>
      </c>
      <c r="I378" s="132"/>
      <c r="J378" s="133">
        <f>ROUND(I378*H378,2)</f>
        <v>0</v>
      </c>
      <c r="K378" s="129" t="s">
        <v>135</v>
      </c>
      <c r="L378" s="32"/>
      <c r="M378" s="134" t="s">
        <v>19</v>
      </c>
      <c r="N378" s="135" t="s">
        <v>43</v>
      </c>
      <c r="P378" s="136">
        <f>O378*H378</f>
        <v>0</v>
      </c>
      <c r="Q378" s="136">
        <v>0</v>
      </c>
      <c r="R378" s="136">
        <f>Q378*H378</f>
        <v>0</v>
      </c>
      <c r="S378" s="136">
        <v>0</v>
      </c>
      <c r="T378" s="137">
        <f>S378*H378</f>
        <v>0</v>
      </c>
      <c r="AR378" s="138" t="s">
        <v>728</v>
      </c>
      <c r="AT378" s="138" t="s">
        <v>131</v>
      </c>
      <c r="AU378" s="138" t="s">
        <v>80</v>
      </c>
      <c r="AY378" s="17" t="s">
        <v>128</v>
      </c>
      <c r="BE378" s="139">
        <f>IF(N378="základní",J378,0)</f>
        <v>0</v>
      </c>
      <c r="BF378" s="139">
        <f>IF(N378="snížená",J378,0)</f>
        <v>0</v>
      </c>
      <c r="BG378" s="139">
        <f>IF(N378="zákl. přenesená",J378,0)</f>
        <v>0</v>
      </c>
      <c r="BH378" s="139">
        <f>IF(N378="sníž. přenesená",J378,0)</f>
        <v>0</v>
      </c>
      <c r="BI378" s="139">
        <f>IF(N378="nulová",J378,0)</f>
        <v>0</v>
      </c>
      <c r="BJ378" s="17" t="s">
        <v>80</v>
      </c>
      <c r="BK378" s="139">
        <f>ROUND(I378*H378,2)</f>
        <v>0</v>
      </c>
      <c r="BL378" s="17" t="s">
        <v>728</v>
      </c>
      <c r="BM378" s="138" t="s">
        <v>1093</v>
      </c>
    </row>
    <row r="379" spans="2:47" s="1" customFormat="1" ht="12">
      <c r="B379" s="32"/>
      <c r="D379" s="140" t="s">
        <v>138</v>
      </c>
      <c r="F379" s="141" t="s">
        <v>736</v>
      </c>
      <c r="I379" s="142"/>
      <c r="L379" s="32"/>
      <c r="M379" s="143"/>
      <c r="T379" s="53"/>
      <c r="AT379" s="17" t="s">
        <v>138</v>
      </c>
      <c r="AU379" s="17" t="s">
        <v>80</v>
      </c>
    </row>
    <row r="380" spans="2:47" s="1" customFormat="1" ht="12">
      <c r="B380" s="32"/>
      <c r="D380" s="144" t="s">
        <v>140</v>
      </c>
      <c r="F380" s="145" t="s">
        <v>737</v>
      </c>
      <c r="I380" s="142"/>
      <c r="L380" s="32"/>
      <c r="M380" s="143"/>
      <c r="T380" s="53"/>
      <c r="AT380" s="17" t="s">
        <v>140</v>
      </c>
      <c r="AU380" s="17" t="s">
        <v>80</v>
      </c>
    </row>
    <row r="381" spans="2:65" s="1" customFormat="1" ht="16.5" customHeight="1">
      <c r="B381" s="32"/>
      <c r="C381" s="127" t="s">
        <v>152</v>
      </c>
      <c r="D381" s="127" t="s">
        <v>131</v>
      </c>
      <c r="E381" s="128" t="s">
        <v>739</v>
      </c>
      <c r="F381" s="129" t="s">
        <v>740</v>
      </c>
      <c r="G381" s="130" t="s">
        <v>727</v>
      </c>
      <c r="H381" s="131">
        <v>25</v>
      </c>
      <c r="I381" s="132"/>
      <c r="J381" s="133">
        <f>ROUND(I381*H381,2)</f>
        <v>0</v>
      </c>
      <c r="K381" s="129" t="s">
        <v>135</v>
      </c>
      <c r="L381" s="32"/>
      <c r="M381" s="134" t="s">
        <v>19</v>
      </c>
      <c r="N381" s="135" t="s">
        <v>43</v>
      </c>
      <c r="P381" s="136">
        <f>O381*H381</f>
        <v>0</v>
      </c>
      <c r="Q381" s="136">
        <v>0</v>
      </c>
      <c r="R381" s="136">
        <f>Q381*H381</f>
        <v>0</v>
      </c>
      <c r="S381" s="136">
        <v>0</v>
      </c>
      <c r="T381" s="137">
        <f>S381*H381</f>
        <v>0</v>
      </c>
      <c r="AR381" s="138" t="s">
        <v>728</v>
      </c>
      <c r="AT381" s="138" t="s">
        <v>131</v>
      </c>
      <c r="AU381" s="138" t="s">
        <v>80</v>
      </c>
      <c r="AY381" s="17" t="s">
        <v>128</v>
      </c>
      <c r="BE381" s="139">
        <f>IF(N381="základní",J381,0)</f>
        <v>0</v>
      </c>
      <c r="BF381" s="139">
        <f>IF(N381="snížená",J381,0)</f>
        <v>0</v>
      </c>
      <c r="BG381" s="139">
        <f>IF(N381="zákl. přenesená",J381,0)</f>
        <v>0</v>
      </c>
      <c r="BH381" s="139">
        <f>IF(N381="sníž. přenesená",J381,0)</f>
        <v>0</v>
      </c>
      <c r="BI381" s="139">
        <f>IF(N381="nulová",J381,0)</f>
        <v>0</v>
      </c>
      <c r="BJ381" s="17" t="s">
        <v>80</v>
      </c>
      <c r="BK381" s="139">
        <f>ROUND(I381*H381,2)</f>
        <v>0</v>
      </c>
      <c r="BL381" s="17" t="s">
        <v>728</v>
      </c>
      <c r="BM381" s="138" t="s">
        <v>1094</v>
      </c>
    </row>
    <row r="382" spans="2:47" s="1" customFormat="1" ht="12">
      <c r="B382" s="32"/>
      <c r="D382" s="140" t="s">
        <v>138</v>
      </c>
      <c r="F382" s="141" t="s">
        <v>742</v>
      </c>
      <c r="I382" s="142"/>
      <c r="L382" s="32"/>
      <c r="M382" s="143"/>
      <c r="T382" s="53"/>
      <c r="AT382" s="17" t="s">
        <v>138</v>
      </c>
      <c r="AU382" s="17" t="s">
        <v>80</v>
      </c>
    </row>
    <row r="383" spans="2:47" s="1" customFormat="1" ht="12">
      <c r="B383" s="32"/>
      <c r="D383" s="144" t="s">
        <v>140</v>
      </c>
      <c r="F383" s="145" t="s">
        <v>743</v>
      </c>
      <c r="I383" s="142"/>
      <c r="L383" s="32"/>
      <c r="M383" s="143"/>
      <c r="T383" s="53"/>
      <c r="AT383" s="17" t="s">
        <v>140</v>
      </c>
      <c r="AU383" s="17" t="s">
        <v>80</v>
      </c>
    </row>
    <row r="384" spans="2:65" s="1" customFormat="1" ht="16.5" customHeight="1">
      <c r="B384" s="32"/>
      <c r="C384" s="127" t="s">
        <v>441</v>
      </c>
      <c r="D384" s="127" t="s">
        <v>131</v>
      </c>
      <c r="E384" s="128" t="s">
        <v>1095</v>
      </c>
      <c r="F384" s="129" t="s">
        <v>1096</v>
      </c>
      <c r="G384" s="130" t="s">
        <v>727</v>
      </c>
      <c r="H384" s="131">
        <v>50</v>
      </c>
      <c r="I384" s="132"/>
      <c r="J384" s="133">
        <f>ROUND(I384*H384,2)</f>
        <v>0</v>
      </c>
      <c r="K384" s="129" t="s">
        <v>135</v>
      </c>
      <c r="L384" s="32"/>
      <c r="M384" s="134" t="s">
        <v>19</v>
      </c>
      <c r="N384" s="135" t="s">
        <v>43</v>
      </c>
      <c r="P384" s="136">
        <f>O384*H384</f>
        <v>0</v>
      </c>
      <c r="Q384" s="136">
        <v>0</v>
      </c>
      <c r="R384" s="136">
        <f>Q384*H384</f>
        <v>0</v>
      </c>
      <c r="S384" s="136">
        <v>0</v>
      </c>
      <c r="T384" s="137">
        <f>S384*H384</f>
        <v>0</v>
      </c>
      <c r="AR384" s="138" t="s">
        <v>728</v>
      </c>
      <c r="AT384" s="138" t="s">
        <v>131</v>
      </c>
      <c r="AU384" s="138" t="s">
        <v>80</v>
      </c>
      <c r="AY384" s="17" t="s">
        <v>128</v>
      </c>
      <c r="BE384" s="139">
        <f>IF(N384="základní",J384,0)</f>
        <v>0</v>
      </c>
      <c r="BF384" s="139">
        <f>IF(N384="snížená",J384,0)</f>
        <v>0</v>
      </c>
      <c r="BG384" s="139">
        <f>IF(N384="zákl. přenesená",J384,0)</f>
        <v>0</v>
      </c>
      <c r="BH384" s="139">
        <f>IF(N384="sníž. přenesená",J384,0)</f>
        <v>0</v>
      </c>
      <c r="BI384" s="139">
        <f>IF(N384="nulová",J384,0)</f>
        <v>0</v>
      </c>
      <c r="BJ384" s="17" t="s">
        <v>80</v>
      </c>
      <c r="BK384" s="139">
        <f>ROUND(I384*H384,2)</f>
        <v>0</v>
      </c>
      <c r="BL384" s="17" t="s">
        <v>728</v>
      </c>
      <c r="BM384" s="138" t="s">
        <v>1097</v>
      </c>
    </row>
    <row r="385" spans="2:47" s="1" customFormat="1" ht="12">
      <c r="B385" s="32"/>
      <c r="D385" s="140" t="s">
        <v>138</v>
      </c>
      <c r="F385" s="141" t="s">
        <v>1098</v>
      </c>
      <c r="I385" s="142"/>
      <c r="L385" s="32"/>
      <c r="M385" s="143"/>
      <c r="T385" s="53"/>
      <c r="AT385" s="17" t="s">
        <v>138</v>
      </c>
      <c r="AU385" s="17" t="s">
        <v>80</v>
      </c>
    </row>
    <row r="386" spans="2:47" s="1" customFormat="1" ht="12">
      <c r="B386" s="32"/>
      <c r="D386" s="144" t="s">
        <v>140</v>
      </c>
      <c r="F386" s="145" t="s">
        <v>1099</v>
      </c>
      <c r="I386" s="142"/>
      <c r="L386" s="32"/>
      <c r="M386" s="177"/>
      <c r="N386" s="178"/>
      <c r="O386" s="178"/>
      <c r="P386" s="178"/>
      <c r="Q386" s="178"/>
      <c r="R386" s="178"/>
      <c r="S386" s="178"/>
      <c r="T386" s="179"/>
      <c r="AT386" s="17" t="s">
        <v>140</v>
      </c>
      <c r="AU386" s="17" t="s">
        <v>80</v>
      </c>
    </row>
    <row r="387" spans="2:12" s="1" customFormat="1" ht="6.95" customHeight="1">
      <c r="B387" s="41"/>
      <c r="C387" s="42"/>
      <c r="D387" s="42"/>
      <c r="E387" s="42"/>
      <c r="F387" s="42"/>
      <c r="G387" s="42"/>
      <c r="H387" s="42"/>
      <c r="I387" s="42"/>
      <c r="J387" s="42"/>
      <c r="K387" s="42"/>
      <c r="L387" s="32"/>
    </row>
  </sheetData>
  <sheetProtection algorithmName="SHA-512" hashValue="iXvp6HONTLPgA3s9vLeZbLF7z23Kn3cn9gKkQNcnndu1NVJOI2KVS327u3qvGZ4lnBx6BArwZODvtgcNxku/MA==" saltValue="MIhCiSjOavcdrI2NhgsR0tliNdIklRRHtwXCWHzV7yN8hRPOYUWT7qnQYOaGqFIjbHhysZprlebkU1fTpOJ55g==" spinCount="100000" sheet="1" objects="1" scenarios="1" formatColumns="0" formatRows="0" autoFilter="0"/>
  <autoFilter ref="C93:K386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hyperlinks>
    <hyperlink ref="F99" r:id="rId1" display="https://podminky.urs.cz/item/CS_URS_2022_01/122351502"/>
    <hyperlink ref="F104" r:id="rId2" display="https://podminky.urs.cz/item/CS_URS_2023_01/122861101"/>
    <hyperlink ref="F109" r:id="rId3" display="https://podminky.urs.cz/item/CS_URS_2022_01/132312131"/>
    <hyperlink ref="F114" r:id="rId4" display="https://podminky.urs.cz/item/CS_URS_2023_01/153812121"/>
    <hyperlink ref="F119" r:id="rId5" display="https://podminky.urs.cz/item/CS_URS_2023_01/162751137"/>
    <hyperlink ref="F123" r:id="rId6" display="https://podminky.urs.cz/item/CS_URS_2023_01/162751139"/>
    <hyperlink ref="F128" r:id="rId7" display="https://podminky.urs.cz/item/CS_URS_2023_01/167151102"/>
    <hyperlink ref="F131" r:id="rId8" display="https://podminky.urs.cz/item/CS_URS_2023_01/171201221"/>
    <hyperlink ref="F135" r:id="rId9" display="https://podminky.urs.cz/item/CS_URS_2023_01/171251201"/>
    <hyperlink ref="F139" r:id="rId10" display="https://podminky.urs.cz/item/CS_URS_2023_01/153211006"/>
    <hyperlink ref="F147" r:id="rId11" display="https://podminky.urs.cz/item/CS_URS_2023_01/153273113"/>
    <hyperlink ref="F152" r:id="rId12" display="https://podminky.urs.cz/item/CS_URS_2023_01/211561111"/>
    <hyperlink ref="F157" r:id="rId13" display="https://podminky.urs.cz/item/CS_URS_2023_01/211971121"/>
    <hyperlink ref="F165" r:id="rId14" display="https://podminky.urs.cz/item/CS_URS_2023_01/212312111"/>
    <hyperlink ref="F170" r:id="rId15" display="https://podminky.urs.cz/item/CS_URS_2023_01/212792311"/>
    <hyperlink ref="F175" r:id="rId16" display="https://podminky.urs.cz/item/CS_URS_2023_01/212792312"/>
    <hyperlink ref="F180" r:id="rId17" display="https://podminky.urs.cz/item/CS_URS_2023_01/221211114"/>
    <hyperlink ref="F185" r:id="rId18" display="https://podminky.urs.cz/item/CS_URS_2023_01/271572211"/>
    <hyperlink ref="F190" r:id="rId19" display="https://podminky.urs.cz/item/CS_URS_2023_01/274326121"/>
    <hyperlink ref="F195" r:id="rId20" display="https://podminky.urs.cz/item/CS_URS_2023_01/274356021"/>
    <hyperlink ref="F200" r:id="rId21" display="https://podminky.urs.cz/item/CS_URS_2023_01/274356022"/>
    <hyperlink ref="F205" r:id="rId22" display="https://podminky.urs.cz/item/CS_URS_2023_01/274366011"/>
    <hyperlink ref="F210" r:id="rId23" display="https://podminky.urs.cz/item/CS_URS_2023_01/275313611"/>
    <hyperlink ref="F216" r:id="rId24" display="https://podminky.urs.cz/item/CS_URS_2023_01/311113155"/>
    <hyperlink ref="F221" r:id="rId25" display="https://podminky.urs.cz/item/CS_URS_2023_01/311361821"/>
    <hyperlink ref="F228" r:id="rId26" display="https://podminky.urs.cz/item/CS_URS_2023_01/317321018"/>
    <hyperlink ref="F232" r:id="rId27" display="https://podminky.urs.cz/item/CS_URS_2023_01/317353111"/>
    <hyperlink ref="F237" r:id="rId28" display="https://podminky.urs.cz/item/CS_URS_2023_01/317353112"/>
    <hyperlink ref="F240" r:id="rId29" display="https://podminky.urs.cz/item/CS_URS_2023_01/317361016"/>
    <hyperlink ref="F245" r:id="rId30" display="https://podminky.urs.cz/item/CS_URS_2023_01/327501111"/>
    <hyperlink ref="F251" r:id="rId31" display="https://podminky.urs.cz/item/CS_URS_2023_01/463211153"/>
    <hyperlink ref="F257" r:id="rId32" display="https://podminky.urs.cz/item/CS_URS_2023_01/564760101"/>
    <hyperlink ref="F263" r:id="rId33" display="https://podminky.urs.cz/item/CS_URS_2023_01/628611131"/>
    <hyperlink ref="F268" r:id="rId34" display="https://podminky.urs.cz/item/CS_URS_2023_01/628612201"/>
    <hyperlink ref="F274" r:id="rId35" display="https://podminky.urs.cz/item/CS_URS_2023_01/899623141"/>
    <hyperlink ref="F280" r:id="rId36" display="https://podminky.urs.cz/item/CS_URS_2023_01/911331111"/>
    <hyperlink ref="F285" r:id="rId37" display="https://podminky.urs.cz/item/CS_URS_2022_01/911331411"/>
    <hyperlink ref="F290" r:id="rId38" display="https://podminky.urs.cz/item/CS_URS_2023_01/911334122"/>
    <hyperlink ref="F295" r:id="rId39" display="https://podminky.urs.cz/item/CS_URS_2023_01/912311111"/>
    <hyperlink ref="F300" r:id="rId40" display="https://podminky.urs.cz/item/CS_URS_2023_01/919721233"/>
    <hyperlink ref="F305" r:id="rId41" display="https://podminky.urs.cz/item/CS_URS_2023_01/931992121"/>
    <hyperlink ref="F310" r:id="rId42" display="https://podminky.urs.cz/item/CS_URS_2023_01/931994142"/>
    <hyperlink ref="F314" r:id="rId43" display="https://podminky.urs.cz/item/CS_URS_2023_01/941211111"/>
    <hyperlink ref="F318" r:id="rId44" display="https://podminky.urs.cz/item/CS_URS_2023_01/941211211"/>
    <hyperlink ref="F322" r:id="rId45" display="https://podminky.urs.cz/item/CS_URS_2023_01/941211811"/>
    <hyperlink ref="F326" r:id="rId46" display="https://podminky.urs.cz/item/CS_URS_2023_01/966006511"/>
    <hyperlink ref="F331" r:id="rId47" display="https://podminky.urs.cz/item/CS_URS_2023_01/985331115"/>
    <hyperlink ref="F341" r:id="rId48" display="https://podminky.urs.cz/item/CS_URS_2023_01/997221551"/>
    <hyperlink ref="F344" r:id="rId49" display="https://podminky.urs.cz/item/CS_URS_2023_01/997221559"/>
    <hyperlink ref="F349" r:id="rId50" display="https://podminky.urs.cz/item/CS_URS_2023_01/998153131"/>
    <hyperlink ref="F354" r:id="rId51" display="https://podminky.urs.cz/item/CS_URS_2023_01/711112001"/>
    <hyperlink ref="F362" r:id="rId52" display="https://podminky.urs.cz/item/CS_URS_2023_01/711112002"/>
    <hyperlink ref="F371" r:id="rId53" display="https://podminky.urs.cz/item/CS_URS_2023_01/783826675"/>
    <hyperlink ref="F377" r:id="rId54" display="https://podminky.urs.cz/item/CS_URS_2023_01/HZS1212"/>
    <hyperlink ref="F380" r:id="rId55" display="https://podminky.urs.cz/item/CS_URS_2023_01/HZS1322"/>
    <hyperlink ref="F383" r:id="rId56" display="https://podminky.urs.cz/item/CS_URS_2023_01/HZS1412"/>
    <hyperlink ref="F386" r:id="rId57" display="https://podminky.urs.cz/item/CS_URS_2023_01/HZS211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108"/>
  <sheetViews>
    <sheetView showGridLines="0" workbookViewId="0" topLeftCell="A40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92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1" t="str">
        <f>'Rekapitulace stavby'!K6</f>
        <v>OPRAVA VOZOVKY S OPĚRNOU ZDÍ</v>
      </c>
      <c r="F7" s="302"/>
      <c r="G7" s="302"/>
      <c r="H7" s="302"/>
      <c r="L7" s="20"/>
    </row>
    <row r="8" spans="2:12" s="1" customFormat="1" ht="12" customHeight="1">
      <c r="B8" s="32"/>
      <c r="D8" s="27" t="s">
        <v>93</v>
      </c>
      <c r="L8" s="32"/>
    </row>
    <row r="9" spans="2:12" s="1" customFormat="1" ht="16.5" customHeight="1">
      <c r="B9" s="32"/>
      <c r="E9" s="284" t="s">
        <v>1100</v>
      </c>
      <c r="F9" s="300"/>
      <c r="G9" s="300"/>
      <c r="H9" s="300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>
        <f>'Rekapitulace stavby'!AN8</f>
        <v>44928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3" t="str">
        <f>'Rekapitulace stavby'!E14</f>
        <v>Vyplň údaj</v>
      </c>
      <c r="F18" s="274"/>
      <c r="G18" s="274"/>
      <c r="H18" s="274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25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25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78" t="s">
        <v>19</v>
      </c>
      <c r="F27" s="278"/>
      <c r="G27" s="278"/>
      <c r="H27" s="278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ROUND(J83,2)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ROUND((SUM(BE83:BE107)),2)</f>
        <v>0</v>
      </c>
      <c r="I33" s="89">
        <v>0.21</v>
      </c>
      <c r="J33" s="88">
        <f>ROUND(((SUM(BE83:BE107))*I33),2)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ROUND((SUM(BF83:BF107)),2)</f>
        <v>0</v>
      </c>
      <c r="I34" s="89">
        <v>0.15</v>
      </c>
      <c r="J34" s="88">
        <f>ROUND(((SUM(BF83:BF107))*I34),2)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ROUND((SUM(BG83:BG107)),2)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ROUND((SUM(BH83:BH107)),2)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ROUND((SUM(BI83:BI107)),2)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95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1" t="str">
        <f>E7</f>
        <v>OPRAVA VOZOVKY S OPĚRNOU ZDÍ</v>
      </c>
      <c r="F48" s="302"/>
      <c r="G48" s="302"/>
      <c r="H48" s="302"/>
      <c r="L48" s="32"/>
    </row>
    <row r="49" spans="2:12" s="1" customFormat="1" ht="12" customHeight="1">
      <c r="B49" s="32"/>
      <c r="C49" s="27" t="s">
        <v>93</v>
      </c>
      <c r="L49" s="32"/>
    </row>
    <row r="50" spans="2:12" s="1" customFormat="1" ht="16.5" customHeight="1">
      <c r="B50" s="32"/>
      <c r="E50" s="284" t="str">
        <f>E9</f>
        <v>2023-02-D.1.2 - LEŠANY-DIO</v>
      </c>
      <c r="F50" s="300"/>
      <c r="G50" s="300"/>
      <c r="H50" s="300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Lešany </v>
      </c>
      <c r="I52" s="27" t="s">
        <v>23</v>
      </c>
      <c r="J52" s="49">
        <f>IF(J12="","",J12)</f>
        <v>44928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24</v>
      </c>
      <c r="F54" s="25" t="str">
        <f>E15</f>
        <v>Středočeský kraj,Zborovská 11,Praha 5</v>
      </c>
      <c r="I54" s="27" t="s">
        <v>31</v>
      </c>
      <c r="J54" s="30" t="str">
        <f>E21</f>
        <v>DiK Janák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ing. Stanislav Janák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96</v>
      </c>
      <c r="D57" s="90"/>
      <c r="E57" s="90"/>
      <c r="F57" s="90"/>
      <c r="G57" s="90"/>
      <c r="H57" s="90"/>
      <c r="I57" s="90"/>
      <c r="J57" s="97" t="s">
        <v>97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J83</f>
        <v>0</v>
      </c>
      <c r="L59" s="32"/>
      <c r="AU59" s="17" t="s">
        <v>98</v>
      </c>
    </row>
    <row r="60" spans="2:12" s="8" customFormat="1" ht="24.95" customHeight="1">
      <c r="B60" s="99"/>
      <c r="D60" s="100" t="s">
        <v>99</v>
      </c>
      <c r="E60" s="101"/>
      <c r="F60" s="101"/>
      <c r="G60" s="101"/>
      <c r="H60" s="101"/>
      <c r="I60" s="101"/>
      <c r="J60" s="102">
        <f>J84</f>
        <v>0</v>
      </c>
      <c r="L60" s="99"/>
    </row>
    <row r="61" spans="2:12" s="9" customFormat="1" ht="19.9" customHeight="1">
      <c r="B61" s="103"/>
      <c r="D61" s="104" t="s">
        <v>105</v>
      </c>
      <c r="E61" s="105"/>
      <c r="F61" s="105"/>
      <c r="G61" s="105"/>
      <c r="H61" s="105"/>
      <c r="I61" s="105"/>
      <c r="J61" s="106">
        <f>J85</f>
        <v>0</v>
      </c>
      <c r="L61" s="103"/>
    </row>
    <row r="62" spans="2:12" s="8" customFormat="1" ht="24.95" customHeight="1">
      <c r="B62" s="99"/>
      <c r="D62" s="100" t="s">
        <v>1101</v>
      </c>
      <c r="E62" s="101"/>
      <c r="F62" s="101"/>
      <c r="G62" s="101"/>
      <c r="H62" s="101"/>
      <c r="I62" s="101"/>
      <c r="J62" s="102">
        <f>J100</f>
        <v>0</v>
      </c>
      <c r="L62" s="99"/>
    </row>
    <row r="63" spans="2:12" s="9" customFormat="1" ht="19.9" customHeight="1">
      <c r="B63" s="103"/>
      <c r="D63" s="104" t="s">
        <v>1102</v>
      </c>
      <c r="E63" s="105"/>
      <c r="F63" s="105"/>
      <c r="G63" s="105"/>
      <c r="H63" s="105"/>
      <c r="I63" s="105"/>
      <c r="J63" s="106">
        <f>J101</f>
        <v>0</v>
      </c>
      <c r="L63" s="103"/>
    </row>
    <row r="64" spans="2:12" s="1" customFormat="1" ht="21.75" customHeight="1">
      <c r="B64" s="32"/>
      <c r="L64" s="32"/>
    </row>
    <row r="65" spans="2:12" s="1" customFormat="1" ht="6.9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32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2"/>
    </row>
    <row r="70" spans="2:12" s="1" customFormat="1" ht="24.95" customHeight="1">
      <c r="B70" s="32"/>
      <c r="C70" s="21" t="s">
        <v>113</v>
      </c>
      <c r="L70" s="32"/>
    </row>
    <row r="71" spans="2:12" s="1" customFormat="1" ht="6.95" customHeight="1">
      <c r="B71" s="32"/>
      <c r="L71" s="32"/>
    </row>
    <row r="72" spans="2:12" s="1" customFormat="1" ht="12" customHeight="1">
      <c r="B72" s="32"/>
      <c r="C72" s="27" t="s">
        <v>16</v>
      </c>
      <c r="L72" s="32"/>
    </row>
    <row r="73" spans="2:12" s="1" customFormat="1" ht="16.5" customHeight="1">
      <c r="B73" s="32"/>
      <c r="E73" s="301" t="str">
        <f>E7</f>
        <v>OPRAVA VOZOVKY S OPĚRNOU ZDÍ</v>
      </c>
      <c r="F73" s="302"/>
      <c r="G73" s="302"/>
      <c r="H73" s="302"/>
      <c r="L73" s="32"/>
    </row>
    <row r="74" spans="2:12" s="1" customFormat="1" ht="12" customHeight="1">
      <c r="B74" s="32"/>
      <c r="C74" s="27" t="s">
        <v>93</v>
      </c>
      <c r="L74" s="32"/>
    </row>
    <row r="75" spans="2:12" s="1" customFormat="1" ht="16.5" customHeight="1">
      <c r="B75" s="32"/>
      <c r="E75" s="284" t="str">
        <f>E9</f>
        <v>2023-02-D.1.2 - LEŠANY-DIO</v>
      </c>
      <c r="F75" s="300"/>
      <c r="G75" s="300"/>
      <c r="H75" s="300"/>
      <c r="L75" s="32"/>
    </row>
    <row r="76" spans="2:12" s="1" customFormat="1" ht="6.95" customHeight="1">
      <c r="B76" s="32"/>
      <c r="L76" s="32"/>
    </row>
    <row r="77" spans="2:12" s="1" customFormat="1" ht="12" customHeight="1">
      <c r="B77" s="32"/>
      <c r="C77" s="27" t="s">
        <v>21</v>
      </c>
      <c r="F77" s="25" t="str">
        <f>F12</f>
        <v xml:space="preserve">Lešany </v>
      </c>
      <c r="I77" s="27" t="s">
        <v>23</v>
      </c>
      <c r="J77" s="49">
        <f>IF(J12="","",J12)</f>
        <v>44928</v>
      </c>
      <c r="L77" s="32"/>
    </row>
    <row r="78" spans="2:12" s="1" customFormat="1" ht="6.95" customHeight="1">
      <c r="B78" s="32"/>
      <c r="L78" s="32"/>
    </row>
    <row r="79" spans="2:12" s="1" customFormat="1" ht="15.2" customHeight="1">
      <c r="B79" s="32"/>
      <c r="C79" s="27" t="s">
        <v>24</v>
      </c>
      <c r="F79" s="25" t="str">
        <f>E15</f>
        <v>Středočeský kraj,Zborovská 11,Praha 5</v>
      </c>
      <c r="I79" s="27" t="s">
        <v>31</v>
      </c>
      <c r="J79" s="30" t="str">
        <f>E21</f>
        <v>DiK Janák s.r.o.</v>
      </c>
      <c r="L79" s="32"/>
    </row>
    <row r="80" spans="2:12" s="1" customFormat="1" ht="15.2" customHeight="1">
      <c r="B80" s="32"/>
      <c r="C80" s="27" t="s">
        <v>29</v>
      </c>
      <c r="F80" s="25" t="str">
        <f>IF(E18="","",E18)</f>
        <v>Vyplň údaj</v>
      </c>
      <c r="I80" s="27" t="s">
        <v>34</v>
      </c>
      <c r="J80" s="30" t="str">
        <f>E24</f>
        <v>ing. Stanislav Janák</v>
      </c>
      <c r="L80" s="32"/>
    </row>
    <row r="81" spans="2:12" s="1" customFormat="1" ht="10.35" customHeight="1">
      <c r="B81" s="32"/>
      <c r="L81" s="32"/>
    </row>
    <row r="82" spans="2:20" s="10" customFormat="1" ht="29.25" customHeight="1">
      <c r="B82" s="107"/>
      <c r="C82" s="108" t="s">
        <v>114</v>
      </c>
      <c r="D82" s="109" t="s">
        <v>57</v>
      </c>
      <c r="E82" s="109" t="s">
        <v>53</v>
      </c>
      <c r="F82" s="109" t="s">
        <v>54</v>
      </c>
      <c r="G82" s="109" t="s">
        <v>115</v>
      </c>
      <c r="H82" s="109" t="s">
        <v>116</v>
      </c>
      <c r="I82" s="109" t="s">
        <v>117</v>
      </c>
      <c r="J82" s="109" t="s">
        <v>97</v>
      </c>
      <c r="K82" s="110" t="s">
        <v>118</v>
      </c>
      <c r="L82" s="107"/>
      <c r="M82" s="56" t="s">
        <v>19</v>
      </c>
      <c r="N82" s="57" t="s">
        <v>42</v>
      </c>
      <c r="O82" s="57" t="s">
        <v>119</v>
      </c>
      <c r="P82" s="57" t="s">
        <v>120</v>
      </c>
      <c r="Q82" s="57" t="s">
        <v>121</v>
      </c>
      <c r="R82" s="57" t="s">
        <v>122</v>
      </c>
      <c r="S82" s="57" t="s">
        <v>123</v>
      </c>
      <c r="T82" s="58" t="s">
        <v>124</v>
      </c>
    </row>
    <row r="83" spans="2:63" s="1" customFormat="1" ht="22.9" customHeight="1">
      <c r="B83" s="32"/>
      <c r="C83" s="61" t="s">
        <v>125</v>
      </c>
      <c r="J83" s="111">
        <f>BK83</f>
        <v>0</v>
      </c>
      <c r="L83" s="32"/>
      <c r="M83" s="59"/>
      <c r="N83" s="50"/>
      <c r="O83" s="50"/>
      <c r="P83" s="112">
        <f>P84+P100</f>
        <v>0</v>
      </c>
      <c r="Q83" s="50"/>
      <c r="R83" s="112">
        <f>R84+R100</f>
        <v>0</v>
      </c>
      <c r="S83" s="50"/>
      <c r="T83" s="113">
        <f>T84+T100</f>
        <v>0</v>
      </c>
      <c r="AT83" s="17" t="s">
        <v>71</v>
      </c>
      <c r="AU83" s="17" t="s">
        <v>98</v>
      </c>
      <c r="BK83" s="114">
        <f>BK84+BK100</f>
        <v>0</v>
      </c>
    </row>
    <row r="84" spans="2:63" s="11" customFormat="1" ht="25.9" customHeight="1">
      <c r="B84" s="115"/>
      <c r="D84" s="116" t="s">
        <v>71</v>
      </c>
      <c r="E84" s="117" t="s">
        <v>126</v>
      </c>
      <c r="F84" s="117" t="s">
        <v>127</v>
      </c>
      <c r="I84" s="118"/>
      <c r="J84" s="119">
        <f>BK84</f>
        <v>0</v>
      </c>
      <c r="L84" s="115"/>
      <c r="M84" s="120"/>
      <c r="P84" s="121">
        <f>P85</f>
        <v>0</v>
      </c>
      <c r="R84" s="121">
        <f>R85</f>
        <v>0</v>
      </c>
      <c r="T84" s="122">
        <f>T85</f>
        <v>0</v>
      </c>
      <c r="AR84" s="116" t="s">
        <v>80</v>
      </c>
      <c r="AT84" s="123" t="s">
        <v>71</v>
      </c>
      <c r="AU84" s="123" t="s">
        <v>72</v>
      </c>
      <c r="AY84" s="116" t="s">
        <v>128</v>
      </c>
      <c r="BK84" s="124">
        <f>BK85</f>
        <v>0</v>
      </c>
    </row>
    <row r="85" spans="2:63" s="11" customFormat="1" ht="22.9" customHeight="1">
      <c r="B85" s="115"/>
      <c r="D85" s="116" t="s">
        <v>71</v>
      </c>
      <c r="E85" s="125" t="s">
        <v>439</v>
      </c>
      <c r="F85" s="125" t="s">
        <v>440</v>
      </c>
      <c r="I85" s="118"/>
      <c r="J85" s="126">
        <f>BK85</f>
        <v>0</v>
      </c>
      <c r="L85" s="115"/>
      <c r="M85" s="120"/>
      <c r="P85" s="121">
        <f>SUM(P86:P99)</f>
        <v>0</v>
      </c>
      <c r="R85" s="121">
        <f>SUM(R86:R99)</f>
        <v>0</v>
      </c>
      <c r="T85" s="122">
        <f>SUM(T86:T99)</f>
        <v>0</v>
      </c>
      <c r="AR85" s="116" t="s">
        <v>80</v>
      </c>
      <c r="AT85" s="123" t="s">
        <v>71</v>
      </c>
      <c r="AU85" s="123" t="s">
        <v>80</v>
      </c>
      <c r="AY85" s="116" t="s">
        <v>128</v>
      </c>
      <c r="BK85" s="124">
        <f>SUM(BK86:BK99)</f>
        <v>0</v>
      </c>
    </row>
    <row r="86" spans="2:65" s="1" customFormat="1" ht="16.5" customHeight="1">
      <c r="B86" s="32"/>
      <c r="C86" s="127" t="s">
        <v>80</v>
      </c>
      <c r="D86" s="127" t="s">
        <v>131</v>
      </c>
      <c r="E86" s="128" t="s">
        <v>1103</v>
      </c>
      <c r="F86" s="129" t="s">
        <v>1104</v>
      </c>
      <c r="G86" s="130" t="s">
        <v>470</v>
      </c>
      <c r="H86" s="131">
        <v>30</v>
      </c>
      <c r="I86" s="132"/>
      <c r="J86" s="133">
        <f>ROUND(I86*H86,2)</f>
        <v>0</v>
      </c>
      <c r="K86" s="129" t="s">
        <v>19</v>
      </c>
      <c r="L86" s="32"/>
      <c r="M86" s="134" t="s">
        <v>19</v>
      </c>
      <c r="N86" s="135" t="s">
        <v>43</v>
      </c>
      <c r="P86" s="136">
        <f>O86*H86</f>
        <v>0</v>
      </c>
      <c r="Q86" s="136">
        <v>0</v>
      </c>
      <c r="R86" s="136">
        <f>Q86*H86</f>
        <v>0</v>
      </c>
      <c r="S86" s="136">
        <v>0</v>
      </c>
      <c r="T86" s="137">
        <f>S86*H86</f>
        <v>0</v>
      </c>
      <c r="AR86" s="138" t="s">
        <v>136</v>
      </c>
      <c r="AT86" s="138" t="s">
        <v>131</v>
      </c>
      <c r="AU86" s="138" t="s">
        <v>82</v>
      </c>
      <c r="AY86" s="17" t="s">
        <v>128</v>
      </c>
      <c r="BE86" s="139">
        <f>IF(N86="základní",J86,0)</f>
        <v>0</v>
      </c>
      <c r="BF86" s="139">
        <f>IF(N86="snížená",J86,0)</f>
        <v>0</v>
      </c>
      <c r="BG86" s="139">
        <f>IF(N86="zákl. přenesená",J86,0)</f>
        <v>0</v>
      </c>
      <c r="BH86" s="139">
        <f>IF(N86="sníž. přenesená",J86,0)</f>
        <v>0</v>
      </c>
      <c r="BI86" s="139">
        <f>IF(N86="nulová",J86,0)</f>
        <v>0</v>
      </c>
      <c r="BJ86" s="17" t="s">
        <v>80</v>
      </c>
      <c r="BK86" s="139">
        <f>ROUND(I86*H86,2)</f>
        <v>0</v>
      </c>
      <c r="BL86" s="17" t="s">
        <v>136</v>
      </c>
      <c r="BM86" s="138" t="s">
        <v>1105</v>
      </c>
    </row>
    <row r="87" spans="2:47" s="1" customFormat="1" ht="12">
      <c r="B87" s="32"/>
      <c r="D87" s="140" t="s">
        <v>138</v>
      </c>
      <c r="F87" s="141" t="s">
        <v>1104</v>
      </c>
      <c r="I87" s="142"/>
      <c r="L87" s="32"/>
      <c r="M87" s="143"/>
      <c r="T87" s="53"/>
      <c r="AT87" s="17" t="s">
        <v>138</v>
      </c>
      <c r="AU87" s="17" t="s">
        <v>82</v>
      </c>
    </row>
    <row r="88" spans="2:51" s="13" customFormat="1" ht="12">
      <c r="B88" s="152"/>
      <c r="D88" s="140" t="s">
        <v>142</v>
      </c>
      <c r="E88" s="153" t="s">
        <v>19</v>
      </c>
      <c r="F88" s="154" t="s">
        <v>263</v>
      </c>
      <c r="H88" s="155">
        <v>30</v>
      </c>
      <c r="I88" s="156"/>
      <c r="L88" s="152"/>
      <c r="M88" s="157"/>
      <c r="T88" s="158"/>
      <c r="AT88" s="153" t="s">
        <v>142</v>
      </c>
      <c r="AU88" s="153" t="s">
        <v>82</v>
      </c>
      <c r="AV88" s="13" t="s">
        <v>82</v>
      </c>
      <c r="AW88" s="13" t="s">
        <v>33</v>
      </c>
      <c r="AX88" s="13" t="s">
        <v>80</v>
      </c>
      <c r="AY88" s="153" t="s">
        <v>128</v>
      </c>
    </row>
    <row r="89" spans="2:65" s="1" customFormat="1" ht="24.2" customHeight="1">
      <c r="B89" s="32"/>
      <c r="C89" s="127" t="s">
        <v>326</v>
      </c>
      <c r="D89" s="127" t="s">
        <v>131</v>
      </c>
      <c r="E89" s="128" t="s">
        <v>1106</v>
      </c>
      <c r="F89" s="129" t="s">
        <v>1107</v>
      </c>
      <c r="G89" s="130" t="s">
        <v>433</v>
      </c>
      <c r="H89" s="131">
        <v>6</v>
      </c>
      <c r="I89" s="132"/>
      <c r="J89" s="133">
        <f>ROUND(I89*H89,2)</f>
        <v>0</v>
      </c>
      <c r="K89" s="129" t="s">
        <v>19</v>
      </c>
      <c r="L89" s="32"/>
      <c r="M89" s="134" t="s">
        <v>19</v>
      </c>
      <c r="N89" s="135" t="s">
        <v>43</v>
      </c>
      <c r="P89" s="136">
        <f>O89*H89</f>
        <v>0</v>
      </c>
      <c r="Q89" s="136">
        <v>0</v>
      </c>
      <c r="R89" s="136">
        <f>Q89*H89</f>
        <v>0</v>
      </c>
      <c r="S89" s="136">
        <v>0</v>
      </c>
      <c r="T89" s="137">
        <f>S89*H89</f>
        <v>0</v>
      </c>
      <c r="AR89" s="138" t="s">
        <v>136</v>
      </c>
      <c r="AT89" s="138" t="s">
        <v>131</v>
      </c>
      <c r="AU89" s="138" t="s">
        <v>82</v>
      </c>
      <c r="AY89" s="17" t="s">
        <v>128</v>
      </c>
      <c r="BE89" s="139">
        <f>IF(N89="základní",J89,0)</f>
        <v>0</v>
      </c>
      <c r="BF89" s="139">
        <f>IF(N89="snížená",J89,0)</f>
        <v>0</v>
      </c>
      <c r="BG89" s="139">
        <f>IF(N89="zákl. přenesená",J89,0)</f>
        <v>0</v>
      </c>
      <c r="BH89" s="139">
        <f>IF(N89="sníž. přenesená",J89,0)</f>
        <v>0</v>
      </c>
      <c r="BI89" s="139">
        <f>IF(N89="nulová",J89,0)</f>
        <v>0</v>
      </c>
      <c r="BJ89" s="17" t="s">
        <v>80</v>
      </c>
      <c r="BK89" s="139">
        <f>ROUND(I89*H89,2)</f>
        <v>0</v>
      </c>
      <c r="BL89" s="17" t="s">
        <v>136</v>
      </c>
      <c r="BM89" s="138" t="s">
        <v>1108</v>
      </c>
    </row>
    <row r="90" spans="2:47" s="1" customFormat="1" ht="12">
      <c r="B90" s="32"/>
      <c r="D90" s="140" t="s">
        <v>138</v>
      </c>
      <c r="F90" s="141" t="s">
        <v>1107</v>
      </c>
      <c r="I90" s="142"/>
      <c r="L90" s="32"/>
      <c r="M90" s="143"/>
      <c r="T90" s="53"/>
      <c r="AT90" s="17" t="s">
        <v>138</v>
      </c>
      <c r="AU90" s="17" t="s">
        <v>82</v>
      </c>
    </row>
    <row r="91" spans="2:47" s="1" customFormat="1" ht="19.5">
      <c r="B91" s="32"/>
      <c r="D91" s="140" t="s">
        <v>1109</v>
      </c>
      <c r="F91" s="180" t="s">
        <v>1110</v>
      </c>
      <c r="I91" s="142"/>
      <c r="L91" s="32"/>
      <c r="M91" s="143"/>
      <c r="T91" s="53"/>
      <c r="AT91" s="17" t="s">
        <v>1109</v>
      </c>
      <c r="AU91" s="17" t="s">
        <v>82</v>
      </c>
    </row>
    <row r="92" spans="2:51" s="13" customFormat="1" ht="12">
      <c r="B92" s="152"/>
      <c r="D92" s="140" t="s">
        <v>142</v>
      </c>
      <c r="E92" s="153" t="s">
        <v>19</v>
      </c>
      <c r="F92" s="154" t="s">
        <v>318</v>
      </c>
      <c r="H92" s="155">
        <v>6</v>
      </c>
      <c r="I92" s="156"/>
      <c r="L92" s="152"/>
      <c r="M92" s="157"/>
      <c r="T92" s="158"/>
      <c r="AT92" s="153" t="s">
        <v>142</v>
      </c>
      <c r="AU92" s="153" t="s">
        <v>82</v>
      </c>
      <c r="AV92" s="13" t="s">
        <v>82</v>
      </c>
      <c r="AW92" s="13" t="s">
        <v>33</v>
      </c>
      <c r="AX92" s="13" t="s">
        <v>80</v>
      </c>
      <c r="AY92" s="153" t="s">
        <v>128</v>
      </c>
    </row>
    <row r="93" spans="2:65" s="1" customFormat="1" ht="24.2" customHeight="1">
      <c r="B93" s="32"/>
      <c r="C93" s="127" t="s">
        <v>136</v>
      </c>
      <c r="D93" s="127" t="s">
        <v>131</v>
      </c>
      <c r="E93" s="128" t="s">
        <v>1111</v>
      </c>
      <c r="F93" s="129" t="s">
        <v>1112</v>
      </c>
      <c r="G93" s="130" t="s">
        <v>433</v>
      </c>
      <c r="H93" s="131">
        <v>90</v>
      </c>
      <c r="I93" s="132"/>
      <c r="J93" s="133">
        <f>ROUND(I93*H93,2)</f>
        <v>0</v>
      </c>
      <c r="K93" s="129" t="s">
        <v>19</v>
      </c>
      <c r="L93" s="32"/>
      <c r="M93" s="134" t="s">
        <v>19</v>
      </c>
      <c r="N93" s="135" t="s">
        <v>43</v>
      </c>
      <c r="P93" s="136">
        <f>O93*H93</f>
        <v>0</v>
      </c>
      <c r="Q93" s="136">
        <v>0</v>
      </c>
      <c r="R93" s="136">
        <f>Q93*H93</f>
        <v>0</v>
      </c>
      <c r="S93" s="136">
        <v>0</v>
      </c>
      <c r="T93" s="137">
        <f>S93*H93</f>
        <v>0</v>
      </c>
      <c r="AR93" s="138" t="s">
        <v>136</v>
      </c>
      <c r="AT93" s="138" t="s">
        <v>131</v>
      </c>
      <c r="AU93" s="138" t="s">
        <v>82</v>
      </c>
      <c r="AY93" s="17" t="s">
        <v>128</v>
      </c>
      <c r="BE93" s="139">
        <f>IF(N93="základní",J93,0)</f>
        <v>0</v>
      </c>
      <c r="BF93" s="139">
        <f>IF(N93="snížená",J93,0)</f>
        <v>0</v>
      </c>
      <c r="BG93" s="139">
        <f>IF(N93="zákl. přenesená",J93,0)</f>
        <v>0</v>
      </c>
      <c r="BH93" s="139">
        <f>IF(N93="sníž. přenesená",J93,0)</f>
        <v>0</v>
      </c>
      <c r="BI93" s="139">
        <f>IF(N93="nulová",J93,0)</f>
        <v>0</v>
      </c>
      <c r="BJ93" s="17" t="s">
        <v>80</v>
      </c>
      <c r="BK93" s="139">
        <f>ROUND(I93*H93,2)</f>
        <v>0</v>
      </c>
      <c r="BL93" s="17" t="s">
        <v>136</v>
      </c>
      <c r="BM93" s="138" t="s">
        <v>1113</v>
      </c>
    </row>
    <row r="94" spans="2:47" s="1" customFormat="1" ht="19.5">
      <c r="B94" s="32"/>
      <c r="D94" s="140" t="s">
        <v>138</v>
      </c>
      <c r="F94" s="141" t="s">
        <v>1112</v>
      </c>
      <c r="I94" s="142"/>
      <c r="L94" s="32"/>
      <c r="M94" s="143"/>
      <c r="T94" s="53"/>
      <c r="AT94" s="17" t="s">
        <v>138</v>
      </c>
      <c r="AU94" s="17" t="s">
        <v>82</v>
      </c>
    </row>
    <row r="95" spans="2:47" s="1" customFormat="1" ht="19.5">
      <c r="B95" s="32"/>
      <c r="D95" s="140" t="s">
        <v>1109</v>
      </c>
      <c r="F95" s="180" t="s">
        <v>1110</v>
      </c>
      <c r="I95" s="142"/>
      <c r="L95" s="32"/>
      <c r="M95" s="143"/>
      <c r="T95" s="53"/>
      <c r="AT95" s="17" t="s">
        <v>1109</v>
      </c>
      <c r="AU95" s="17" t="s">
        <v>82</v>
      </c>
    </row>
    <row r="96" spans="2:51" s="13" customFormat="1" ht="12">
      <c r="B96" s="152"/>
      <c r="D96" s="140" t="s">
        <v>142</v>
      </c>
      <c r="E96" s="153" t="s">
        <v>19</v>
      </c>
      <c r="F96" s="154" t="s">
        <v>1114</v>
      </c>
      <c r="H96" s="155">
        <v>90</v>
      </c>
      <c r="I96" s="156"/>
      <c r="L96" s="152"/>
      <c r="M96" s="157"/>
      <c r="T96" s="158"/>
      <c r="AT96" s="153" t="s">
        <v>142</v>
      </c>
      <c r="AU96" s="153" t="s">
        <v>82</v>
      </c>
      <c r="AV96" s="13" t="s">
        <v>82</v>
      </c>
      <c r="AW96" s="13" t="s">
        <v>33</v>
      </c>
      <c r="AX96" s="13" t="s">
        <v>80</v>
      </c>
      <c r="AY96" s="153" t="s">
        <v>128</v>
      </c>
    </row>
    <row r="97" spans="2:65" s="1" customFormat="1" ht="16.5" customHeight="1">
      <c r="B97" s="32"/>
      <c r="C97" s="127" t="s">
        <v>82</v>
      </c>
      <c r="D97" s="127" t="s">
        <v>131</v>
      </c>
      <c r="E97" s="128" t="s">
        <v>1115</v>
      </c>
      <c r="F97" s="129" t="s">
        <v>1116</v>
      </c>
      <c r="G97" s="130" t="s">
        <v>470</v>
      </c>
      <c r="H97" s="131">
        <v>90</v>
      </c>
      <c r="I97" s="132"/>
      <c r="J97" s="133">
        <f>ROUND(I97*H97,2)</f>
        <v>0</v>
      </c>
      <c r="K97" s="129" t="s">
        <v>19</v>
      </c>
      <c r="L97" s="32"/>
      <c r="M97" s="134" t="s">
        <v>19</v>
      </c>
      <c r="N97" s="135" t="s">
        <v>43</v>
      </c>
      <c r="P97" s="136">
        <f>O97*H97</f>
        <v>0</v>
      </c>
      <c r="Q97" s="136">
        <v>0</v>
      </c>
      <c r="R97" s="136">
        <f>Q97*H97</f>
        <v>0</v>
      </c>
      <c r="S97" s="136">
        <v>0</v>
      </c>
      <c r="T97" s="137">
        <f>S97*H97</f>
        <v>0</v>
      </c>
      <c r="AR97" s="138" t="s">
        <v>136</v>
      </c>
      <c r="AT97" s="138" t="s">
        <v>131</v>
      </c>
      <c r="AU97" s="138" t="s">
        <v>82</v>
      </c>
      <c r="AY97" s="17" t="s">
        <v>128</v>
      </c>
      <c r="BE97" s="139">
        <f>IF(N97="základní",J97,0)</f>
        <v>0</v>
      </c>
      <c r="BF97" s="139">
        <f>IF(N97="snížená",J97,0)</f>
        <v>0</v>
      </c>
      <c r="BG97" s="139">
        <f>IF(N97="zákl. přenesená",J97,0)</f>
        <v>0</v>
      </c>
      <c r="BH97" s="139">
        <f>IF(N97="sníž. přenesená",J97,0)</f>
        <v>0</v>
      </c>
      <c r="BI97" s="139">
        <f>IF(N97="nulová",J97,0)</f>
        <v>0</v>
      </c>
      <c r="BJ97" s="17" t="s">
        <v>80</v>
      </c>
      <c r="BK97" s="139">
        <f>ROUND(I97*H97,2)</f>
        <v>0</v>
      </c>
      <c r="BL97" s="17" t="s">
        <v>136</v>
      </c>
      <c r="BM97" s="138" t="s">
        <v>1117</v>
      </c>
    </row>
    <row r="98" spans="2:47" s="1" customFormat="1" ht="12">
      <c r="B98" s="32"/>
      <c r="D98" s="140" t="s">
        <v>138</v>
      </c>
      <c r="F98" s="141" t="s">
        <v>1116</v>
      </c>
      <c r="I98" s="142"/>
      <c r="L98" s="32"/>
      <c r="M98" s="143"/>
      <c r="T98" s="53"/>
      <c r="AT98" s="17" t="s">
        <v>138</v>
      </c>
      <c r="AU98" s="17" t="s">
        <v>82</v>
      </c>
    </row>
    <row r="99" spans="2:51" s="13" customFormat="1" ht="12">
      <c r="B99" s="152"/>
      <c r="D99" s="140" t="s">
        <v>142</v>
      </c>
      <c r="E99" s="153" t="s">
        <v>19</v>
      </c>
      <c r="F99" s="154" t="s">
        <v>1114</v>
      </c>
      <c r="H99" s="155">
        <v>90</v>
      </c>
      <c r="I99" s="156"/>
      <c r="L99" s="152"/>
      <c r="M99" s="157"/>
      <c r="T99" s="158"/>
      <c r="AT99" s="153" t="s">
        <v>142</v>
      </c>
      <c r="AU99" s="153" t="s">
        <v>82</v>
      </c>
      <c r="AV99" s="13" t="s">
        <v>82</v>
      </c>
      <c r="AW99" s="13" t="s">
        <v>33</v>
      </c>
      <c r="AX99" s="13" t="s">
        <v>80</v>
      </c>
      <c r="AY99" s="153" t="s">
        <v>128</v>
      </c>
    </row>
    <row r="100" spans="2:63" s="11" customFormat="1" ht="25.9" customHeight="1">
      <c r="B100" s="115"/>
      <c r="D100" s="116" t="s">
        <v>71</v>
      </c>
      <c r="E100" s="117" t="s">
        <v>1118</v>
      </c>
      <c r="F100" s="117" t="s">
        <v>1119</v>
      </c>
      <c r="I100" s="118"/>
      <c r="J100" s="119">
        <f>BK100</f>
        <v>0</v>
      </c>
      <c r="L100" s="115"/>
      <c r="M100" s="120"/>
      <c r="P100" s="121">
        <f>P101</f>
        <v>0</v>
      </c>
      <c r="R100" s="121">
        <f>R101</f>
        <v>0</v>
      </c>
      <c r="T100" s="122">
        <f>T101</f>
        <v>0</v>
      </c>
      <c r="AR100" s="116" t="s">
        <v>308</v>
      </c>
      <c r="AT100" s="123" t="s">
        <v>71</v>
      </c>
      <c r="AU100" s="123" t="s">
        <v>72</v>
      </c>
      <c r="AY100" s="116" t="s">
        <v>128</v>
      </c>
      <c r="BK100" s="124">
        <f>BK101</f>
        <v>0</v>
      </c>
    </row>
    <row r="101" spans="2:63" s="11" customFormat="1" ht="22.9" customHeight="1">
      <c r="B101" s="115"/>
      <c r="D101" s="116" t="s">
        <v>71</v>
      </c>
      <c r="E101" s="125" t="s">
        <v>1120</v>
      </c>
      <c r="F101" s="125" t="s">
        <v>1121</v>
      </c>
      <c r="I101" s="118"/>
      <c r="J101" s="126">
        <f>BK101</f>
        <v>0</v>
      </c>
      <c r="L101" s="115"/>
      <c r="M101" s="120"/>
      <c r="P101" s="121">
        <f>SUM(P102:P107)</f>
        <v>0</v>
      </c>
      <c r="R101" s="121">
        <f>SUM(R102:R107)</f>
        <v>0</v>
      </c>
      <c r="T101" s="122">
        <f>SUM(T102:T107)</f>
        <v>0</v>
      </c>
      <c r="AR101" s="116" t="s">
        <v>308</v>
      </c>
      <c r="AT101" s="123" t="s">
        <v>71</v>
      </c>
      <c r="AU101" s="123" t="s">
        <v>80</v>
      </c>
      <c r="AY101" s="116" t="s">
        <v>128</v>
      </c>
      <c r="BK101" s="124">
        <f>SUM(BK102:BK107)</f>
        <v>0</v>
      </c>
    </row>
    <row r="102" spans="2:65" s="1" customFormat="1" ht="24.2" customHeight="1">
      <c r="B102" s="32"/>
      <c r="C102" s="127" t="s">
        <v>308</v>
      </c>
      <c r="D102" s="127" t="s">
        <v>131</v>
      </c>
      <c r="E102" s="128" t="s">
        <v>1122</v>
      </c>
      <c r="F102" s="129" t="s">
        <v>1123</v>
      </c>
      <c r="G102" s="130" t="s">
        <v>1124</v>
      </c>
      <c r="H102" s="131">
        <v>1</v>
      </c>
      <c r="I102" s="132"/>
      <c r="J102" s="133">
        <f>ROUND(I102*H102,2)</f>
        <v>0</v>
      </c>
      <c r="K102" s="129" t="s">
        <v>135</v>
      </c>
      <c r="L102" s="32"/>
      <c r="M102" s="134" t="s">
        <v>19</v>
      </c>
      <c r="N102" s="135" t="s">
        <v>43</v>
      </c>
      <c r="P102" s="136">
        <f>O102*H102</f>
        <v>0</v>
      </c>
      <c r="Q102" s="136">
        <v>0</v>
      </c>
      <c r="R102" s="136">
        <f>Q102*H102</f>
        <v>0</v>
      </c>
      <c r="S102" s="136">
        <v>0</v>
      </c>
      <c r="T102" s="137">
        <f>S102*H102</f>
        <v>0</v>
      </c>
      <c r="AR102" s="138" t="s">
        <v>1125</v>
      </c>
      <c r="AT102" s="138" t="s">
        <v>131</v>
      </c>
      <c r="AU102" s="138" t="s">
        <v>82</v>
      </c>
      <c r="AY102" s="17" t="s">
        <v>128</v>
      </c>
      <c r="BE102" s="139">
        <f>IF(N102="základní",J102,0)</f>
        <v>0</v>
      </c>
      <c r="BF102" s="139">
        <f>IF(N102="snížená",J102,0)</f>
        <v>0</v>
      </c>
      <c r="BG102" s="139">
        <f>IF(N102="zákl. přenesená",J102,0)</f>
        <v>0</v>
      </c>
      <c r="BH102" s="139">
        <f>IF(N102="sníž. přenesená",J102,0)</f>
        <v>0</v>
      </c>
      <c r="BI102" s="139">
        <f>IF(N102="nulová",J102,0)</f>
        <v>0</v>
      </c>
      <c r="BJ102" s="17" t="s">
        <v>80</v>
      </c>
      <c r="BK102" s="139">
        <f>ROUND(I102*H102,2)</f>
        <v>0</v>
      </c>
      <c r="BL102" s="17" t="s">
        <v>1125</v>
      </c>
      <c r="BM102" s="138" t="s">
        <v>1126</v>
      </c>
    </row>
    <row r="103" spans="2:47" s="1" customFormat="1" ht="12">
      <c r="B103" s="32"/>
      <c r="D103" s="140" t="s">
        <v>138</v>
      </c>
      <c r="F103" s="141" t="s">
        <v>1123</v>
      </c>
      <c r="I103" s="142"/>
      <c r="L103" s="32"/>
      <c r="M103" s="143"/>
      <c r="T103" s="53"/>
      <c r="AT103" s="17" t="s">
        <v>138</v>
      </c>
      <c r="AU103" s="17" t="s">
        <v>82</v>
      </c>
    </row>
    <row r="104" spans="2:47" s="1" customFormat="1" ht="12">
      <c r="B104" s="32"/>
      <c r="D104" s="144" t="s">
        <v>140</v>
      </c>
      <c r="F104" s="145" t="s">
        <v>1127</v>
      </c>
      <c r="I104" s="142"/>
      <c r="L104" s="32"/>
      <c r="M104" s="143"/>
      <c r="T104" s="53"/>
      <c r="AT104" s="17" t="s">
        <v>140</v>
      </c>
      <c r="AU104" s="17" t="s">
        <v>82</v>
      </c>
    </row>
    <row r="105" spans="2:65" s="1" customFormat="1" ht="24.2" customHeight="1">
      <c r="B105" s="32"/>
      <c r="C105" s="127" t="s">
        <v>318</v>
      </c>
      <c r="D105" s="127" t="s">
        <v>131</v>
      </c>
      <c r="E105" s="128" t="s">
        <v>1128</v>
      </c>
      <c r="F105" s="129" t="s">
        <v>1129</v>
      </c>
      <c r="G105" s="130" t="s">
        <v>1124</v>
      </c>
      <c r="H105" s="131">
        <v>1</v>
      </c>
      <c r="I105" s="132"/>
      <c r="J105" s="133">
        <f>ROUND(I105*H105,2)</f>
        <v>0</v>
      </c>
      <c r="K105" s="129" t="s">
        <v>135</v>
      </c>
      <c r="L105" s="32"/>
      <c r="M105" s="134" t="s">
        <v>19</v>
      </c>
      <c r="N105" s="135" t="s">
        <v>43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1125</v>
      </c>
      <c r="AT105" s="138" t="s">
        <v>131</v>
      </c>
      <c r="AU105" s="138" t="s">
        <v>82</v>
      </c>
      <c r="AY105" s="17" t="s">
        <v>128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7" t="s">
        <v>80</v>
      </c>
      <c r="BK105" s="139">
        <f>ROUND(I105*H105,2)</f>
        <v>0</v>
      </c>
      <c r="BL105" s="17" t="s">
        <v>1125</v>
      </c>
      <c r="BM105" s="138" t="s">
        <v>1130</v>
      </c>
    </row>
    <row r="106" spans="2:47" s="1" customFormat="1" ht="12">
      <c r="B106" s="32"/>
      <c r="D106" s="140" t="s">
        <v>138</v>
      </c>
      <c r="F106" s="141" t="s">
        <v>1129</v>
      </c>
      <c r="I106" s="142"/>
      <c r="L106" s="32"/>
      <c r="M106" s="143"/>
      <c r="T106" s="53"/>
      <c r="AT106" s="17" t="s">
        <v>138</v>
      </c>
      <c r="AU106" s="17" t="s">
        <v>82</v>
      </c>
    </row>
    <row r="107" spans="2:47" s="1" customFormat="1" ht="12">
      <c r="B107" s="32"/>
      <c r="D107" s="144" t="s">
        <v>140</v>
      </c>
      <c r="F107" s="145" t="s">
        <v>1131</v>
      </c>
      <c r="I107" s="142"/>
      <c r="L107" s="32"/>
      <c r="M107" s="177"/>
      <c r="N107" s="178"/>
      <c r="O107" s="178"/>
      <c r="P107" s="178"/>
      <c r="Q107" s="178"/>
      <c r="R107" s="178"/>
      <c r="S107" s="178"/>
      <c r="T107" s="179"/>
      <c r="AT107" s="17" t="s">
        <v>140</v>
      </c>
      <c r="AU107" s="17" t="s">
        <v>82</v>
      </c>
    </row>
    <row r="108" spans="2:12" s="1" customFormat="1" ht="6.95" customHeight="1">
      <c r="B108" s="41"/>
      <c r="C108" s="42"/>
      <c r="D108" s="42"/>
      <c r="E108" s="42"/>
      <c r="F108" s="42"/>
      <c r="G108" s="42"/>
      <c r="H108" s="42"/>
      <c r="I108" s="42"/>
      <c r="J108" s="42"/>
      <c r="K108" s="42"/>
      <c r="L108" s="32"/>
    </row>
  </sheetData>
  <sheetProtection algorithmName="SHA-512" hashValue="jkX0WmtL4gdcX09daHSzljJc/fCmnfC2daiD1vcy/OGTIsxFm1sEeeIIlKdqlg+zo53JXk6mKlUbFvO/uuzSSg==" saltValue="UfM9vd/4z3uYKrBKf4SSO36JMiCBUdf97mCRCtFT0xhwNiQrSEEYFlUDQYl2QGEM/Xo4g9ZlgQRydj9HxvXA1Q==" spinCount="100000" sheet="1" objects="1" scenarios="1" formatColumns="0" formatRows="0" autoFilter="0"/>
  <autoFilter ref="C82:K107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104" r:id="rId1" display="https://podminky.urs.cz/item/CS_URS_2023_01/034303000"/>
    <hyperlink ref="F107" r:id="rId2" display="https://podminky.urs.cz/item/CS_URS_2023_01/034503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35"/>
  <sheetViews>
    <sheetView showGridLines="0" workbookViewId="0" topLeftCell="A64">
      <selection activeCell="I86" sqref="I86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63"/>
      <c r="M2" s="263"/>
      <c r="N2" s="263"/>
      <c r="O2" s="263"/>
      <c r="P2" s="263"/>
      <c r="Q2" s="263"/>
      <c r="R2" s="263"/>
      <c r="S2" s="263"/>
      <c r="T2" s="263"/>
      <c r="U2" s="263"/>
      <c r="V2" s="263"/>
      <c r="AT2" s="17" t="s">
        <v>91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92</v>
      </c>
      <c r="L4" s="20"/>
      <c r="M4" s="85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01" t="str">
        <f>'Rekapitulace stavby'!K6</f>
        <v>OPRAVA VOZOVKY S OPĚRNOU ZDÍ</v>
      </c>
      <c r="F7" s="302"/>
      <c r="G7" s="302"/>
      <c r="H7" s="302"/>
      <c r="L7" s="20"/>
    </row>
    <row r="8" spans="2:12" s="1" customFormat="1" ht="12" customHeight="1">
      <c r="B8" s="32"/>
      <c r="D8" s="27" t="s">
        <v>93</v>
      </c>
      <c r="L8" s="32"/>
    </row>
    <row r="9" spans="2:12" s="1" customFormat="1" ht="16.5" customHeight="1">
      <c r="B9" s="32"/>
      <c r="E9" s="284" t="s">
        <v>1132</v>
      </c>
      <c r="F9" s="300"/>
      <c r="G9" s="300"/>
      <c r="H9" s="300"/>
      <c r="L9" s="32"/>
    </row>
    <row r="10" spans="2:12" s="1" customFormat="1" ht="12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>
        <f>'Rekapitulace stavby'!AN8</f>
        <v>44928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24</v>
      </c>
      <c r="I14" s="27" t="s">
        <v>25</v>
      </c>
      <c r="J14" s="25" t="s">
        <v>26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25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03" t="str">
        <f>'Rekapitulace stavby'!E14</f>
        <v>Vyplň údaj</v>
      </c>
      <c r="F18" s="274"/>
      <c r="G18" s="274"/>
      <c r="H18" s="274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25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25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86"/>
      <c r="E27" s="278" t="s">
        <v>19</v>
      </c>
      <c r="F27" s="278"/>
      <c r="G27" s="278"/>
      <c r="H27" s="278"/>
      <c r="L27" s="86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87" t="s">
        <v>38</v>
      </c>
      <c r="J30" s="63">
        <f>ROUND(J83,2)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8">
        <f>ROUND((SUM(BE83:BE134)),2)</f>
        <v>0</v>
      </c>
      <c r="I33" s="89">
        <v>0.21</v>
      </c>
      <c r="J33" s="88">
        <f>ROUND(((SUM(BE83:BE134))*I33),2)</f>
        <v>0</v>
      </c>
      <c r="L33" s="32"/>
    </row>
    <row r="34" spans="2:12" s="1" customFormat="1" ht="14.45" customHeight="1">
      <c r="B34" s="32"/>
      <c r="E34" s="27" t="s">
        <v>44</v>
      </c>
      <c r="F34" s="88">
        <f>ROUND((SUM(BF83:BF134)),2)</f>
        <v>0</v>
      </c>
      <c r="I34" s="89">
        <v>0.15</v>
      </c>
      <c r="J34" s="88">
        <f>ROUND(((SUM(BF83:BF134))*I34),2)</f>
        <v>0</v>
      </c>
      <c r="L34" s="32"/>
    </row>
    <row r="35" spans="2:12" s="1" customFormat="1" ht="14.45" customHeight="1" hidden="1">
      <c r="B35" s="32"/>
      <c r="E35" s="27" t="s">
        <v>45</v>
      </c>
      <c r="F35" s="88">
        <f>ROUND((SUM(BG83:BG134)),2)</f>
        <v>0</v>
      </c>
      <c r="I35" s="89">
        <v>0.21</v>
      </c>
      <c r="J35" s="88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8">
        <f>ROUND((SUM(BH83:BH134)),2)</f>
        <v>0</v>
      </c>
      <c r="I36" s="89">
        <v>0.15</v>
      </c>
      <c r="J36" s="88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8">
        <f>ROUND((SUM(BI83:BI134)),2)</f>
        <v>0</v>
      </c>
      <c r="I37" s="89">
        <v>0</v>
      </c>
      <c r="J37" s="88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0"/>
      <c r="D39" s="91" t="s">
        <v>48</v>
      </c>
      <c r="E39" s="54"/>
      <c r="F39" s="54"/>
      <c r="G39" s="92" t="s">
        <v>49</v>
      </c>
      <c r="H39" s="93" t="s">
        <v>50</v>
      </c>
      <c r="I39" s="54"/>
      <c r="J39" s="94">
        <f>SUM(J30:J37)</f>
        <v>0</v>
      </c>
      <c r="K39" s="95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95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01" t="str">
        <f>E7</f>
        <v>OPRAVA VOZOVKY S OPĚRNOU ZDÍ</v>
      </c>
      <c r="F48" s="302"/>
      <c r="G48" s="302"/>
      <c r="H48" s="302"/>
      <c r="L48" s="32"/>
    </row>
    <row r="49" spans="2:12" s="1" customFormat="1" ht="12" customHeight="1">
      <c r="B49" s="32"/>
      <c r="C49" s="27" t="s">
        <v>93</v>
      </c>
      <c r="L49" s="32"/>
    </row>
    <row r="50" spans="2:12" s="1" customFormat="1" ht="16.5" customHeight="1">
      <c r="B50" s="32"/>
      <c r="E50" s="284" t="str">
        <f>E9</f>
        <v>2023-2-VRN - LEŠANY-VRN</v>
      </c>
      <c r="F50" s="300"/>
      <c r="G50" s="300"/>
      <c r="H50" s="300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 xml:space="preserve">Lešany </v>
      </c>
      <c r="I52" s="27" t="s">
        <v>23</v>
      </c>
      <c r="J52" s="49">
        <f>IF(J12="","",J12)</f>
        <v>44928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24</v>
      </c>
      <c r="F54" s="25" t="str">
        <f>E15</f>
        <v>Středočeský kraj,Zborovská 11,Praha 5</v>
      </c>
      <c r="I54" s="27" t="s">
        <v>31</v>
      </c>
      <c r="J54" s="30" t="str">
        <f>E21</f>
        <v>DiK Janák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ing. Stanislav Janák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96" t="s">
        <v>96</v>
      </c>
      <c r="D57" s="90"/>
      <c r="E57" s="90"/>
      <c r="F57" s="90"/>
      <c r="G57" s="90"/>
      <c r="H57" s="90"/>
      <c r="I57" s="90"/>
      <c r="J57" s="97" t="s">
        <v>97</v>
      </c>
      <c r="K57" s="90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98" t="s">
        <v>70</v>
      </c>
      <c r="J59" s="63">
        <f>J83</f>
        <v>0</v>
      </c>
      <c r="L59" s="32"/>
      <c r="AU59" s="17" t="s">
        <v>98</v>
      </c>
    </row>
    <row r="60" spans="2:12" s="8" customFormat="1" ht="24.95" customHeight="1">
      <c r="B60" s="99"/>
      <c r="D60" s="100" t="s">
        <v>1101</v>
      </c>
      <c r="E60" s="101"/>
      <c r="F60" s="101"/>
      <c r="G60" s="101"/>
      <c r="H60" s="101"/>
      <c r="I60" s="101"/>
      <c r="J60" s="102">
        <f>J84</f>
        <v>0</v>
      </c>
      <c r="L60" s="99"/>
    </row>
    <row r="61" spans="2:12" s="9" customFormat="1" ht="19.9" customHeight="1">
      <c r="B61" s="103"/>
      <c r="D61" s="104" t="s">
        <v>1133</v>
      </c>
      <c r="E61" s="105"/>
      <c r="F61" s="105"/>
      <c r="G61" s="105"/>
      <c r="H61" s="105"/>
      <c r="I61" s="105"/>
      <c r="J61" s="106">
        <f>J85</f>
        <v>0</v>
      </c>
      <c r="L61" s="103"/>
    </row>
    <row r="62" spans="2:12" s="9" customFormat="1" ht="19.9" customHeight="1">
      <c r="B62" s="103"/>
      <c r="D62" s="104" t="s">
        <v>1102</v>
      </c>
      <c r="E62" s="105"/>
      <c r="F62" s="105"/>
      <c r="G62" s="105"/>
      <c r="H62" s="105"/>
      <c r="I62" s="105"/>
      <c r="J62" s="106">
        <f>J104</f>
        <v>0</v>
      </c>
      <c r="L62" s="103"/>
    </row>
    <row r="63" spans="2:12" s="9" customFormat="1" ht="19.9" customHeight="1">
      <c r="B63" s="103"/>
      <c r="D63" s="104" t="s">
        <v>1134</v>
      </c>
      <c r="E63" s="105"/>
      <c r="F63" s="105"/>
      <c r="G63" s="105"/>
      <c r="H63" s="105"/>
      <c r="I63" s="105"/>
      <c r="J63" s="106">
        <f>J111</f>
        <v>0</v>
      </c>
      <c r="L63" s="103"/>
    </row>
    <row r="64" spans="2:12" s="1" customFormat="1" ht="21.75" customHeight="1">
      <c r="B64" s="32"/>
      <c r="L64" s="32"/>
    </row>
    <row r="65" spans="2:12" s="1" customFormat="1" ht="6.95" customHeight="1">
      <c r="B65" s="41"/>
      <c r="C65" s="42"/>
      <c r="D65" s="42"/>
      <c r="E65" s="42"/>
      <c r="F65" s="42"/>
      <c r="G65" s="42"/>
      <c r="H65" s="42"/>
      <c r="I65" s="42"/>
      <c r="J65" s="42"/>
      <c r="K65" s="42"/>
      <c r="L65" s="32"/>
    </row>
    <row r="69" spans="2:12" s="1" customFormat="1" ht="6.95" customHeight="1">
      <c r="B69" s="43"/>
      <c r="C69" s="44"/>
      <c r="D69" s="44"/>
      <c r="E69" s="44"/>
      <c r="F69" s="44"/>
      <c r="G69" s="44"/>
      <c r="H69" s="44"/>
      <c r="I69" s="44"/>
      <c r="J69" s="44"/>
      <c r="K69" s="44"/>
      <c r="L69" s="32"/>
    </row>
    <row r="70" spans="2:12" s="1" customFormat="1" ht="24.95" customHeight="1">
      <c r="B70" s="32"/>
      <c r="C70" s="21" t="s">
        <v>113</v>
      </c>
      <c r="L70" s="32"/>
    </row>
    <row r="71" spans="2:12" s="1" customFormat="1" ht="6.95" customHeight="1">
      <c r="B71" s="32"/>
      <c r="L71" s="32"/>
    </row>
    <row r="72" spans="2:12" s="1" customFormat="1" ht="12" customHeight="1">
      <c r="B72" s="32"/>
      <c r="C72" s="27" t="s">
        <v>16</v>
      </c>
      <c r="L72" s="32"/>
    </row>
    <row r="73" spans="2:12" s="1" customFormat="1" ht="16.5" customHeight="1">
      <c r="B73" s="32"/>
      <c r="E73" s="301" t="str">
        <f>E7</f>
        <v>OPRAVA VOZOVKY S OPĚRNOU ZDÍ</v>
      </c>
      <c r="F73" s="302"/>
      <c r="G73" s="302"/>
      <c r="H73" s="302"/>
      <c r="L73" s="32"/>
    </row>
    <row r="74" spans="2:12" s="1" customFormat="1" ht="12" customHeight="1">
      <c r="B74" s="32"/>
      <c r="C74" s="27" t="s">
        <v>93</v>
      </c>
      <c r="L74" s="32"/>
    </row>
    <row r="75" spans="2:12" s="1" customFormat="1" ht="16.5" customHeight="1">
      <c r="B75" s="32"/>
      <c r="E75" s="284" t="str">
        <f>E9</f>
        <v>2023-2-VRN - LEŠANY-VRN</v>
      </c>
      <c r="F75" s="300"/>
      <c r="G75" s="300"/>
      <c r="H75" s="300"/>
      <c r="L75" s="32"/>
    </row>
    <row r="76" spans="2:12" s="1" customFormat="1" ht="6.95" customHeight="1">
      <c r="B76" s="32"/>
      <c r="L76" s="32"/>
    </row>
    <row r="77" spans="2:12" s="1" customFormat="1" ht="12" customHeight="1">
      <c r="B77" s="32"/>
      <c r="C77" s="27" t="s">
        <v>21</v>
      </c>
      <c r="F77" s="25" t="str">
        <f>F12</f>
        <v xml:space="preserve">Lešany </v>
      </c>
      <c r="I77" s="27" t="s">
        <v>23</v>
      </c>
      <c r="J77" s="49">
        <f>IF(J12="","",J12)</f>
        <v>44928</v>
      </c>
      <c r="L77" s="32"/>
    </row>
    <row r="78" spans="2:12" s="1" customFormat="1" ht="6.95" customHeight="1">
      <c r="B78" s="32"/>
      <c r="L78" s="32"/>
    </row>
    <row r="79" spans="2:12" s="1" customFormat="1" ht="15.2" customHeight="1">
      <c r="B79" s="32"/>
      <c r="C79" s="27" t="s">
        <v>24</v>
      </c>
      <c r="F79" s="25" t="str">
        <f>E15</f>
        <v>Středočeský kraj,Zborovská 11,Praha 5</v>
      </c>
      <c r="I79" s="27" t="s">
        <v>31</v>
      </c>
      <c r="J79" s="30" t="str">
        <f>E21</f>
        <v>DiK Janák s.r.o.</v>
      </c>
      <c r="L79" s="32"/>
    </row>
    <row r="80" spans="2:12" s="1" customFormat="1" ht="15.2" customHeight="1">
      <c r="B80" s="32"/>
      <c r="C80" s="27" t="s">
        <v>29</v>
      </c>
      <c r="F80" s="25" t="str">
        <f>IF(E18="","",E18)</f>
        <v>Vyplň údaj</v>
      </c>
      <c r="I80" s="27" t="s">
        <v>34</v>
      </c>
      <c r="J80" s="30" t="str">
        <f>E24</f>
        <v>ing. Stanislav Janák</v>
      </c>
      <c r="L80" s="32"/>
    </row>
    <row r="81" spans="2:12" s="1" customFormat="1" ht="10.35" customHeight="1">
      <c r="B81" s="32"/>
      <c r="L81" s="32"/>
    </row>
    <row r="82" spans="2:20" s="10" customFormat="1" ht="29.25" customHeight="1">
      <c r="B82" s="107"/>
      <c r="C82" s="108" t="s">
        <v>114</v>
      </c>
      <c r="D82" s="109" t="s">
        <v>57</v>
      </c>
      <c r="E82" s="109" t="s">
        <v>53</v>
      </c>
      <c r="F82" s="109" t="s">
        <v>54</v>
      </c>
      <c r="G82" s="109" t="s">
        <v>115</v>
      </c>
      <c r="H82" s="109" t="s">
        <v>116</v>
      </c>
      <c r="I82" s="109" t="s">
        <v>117</v>
      </c>
      <c r="J82" s="109" t="s">
        <v>97</v>
      </c>
      <c r="K82" s="110" t="s">
        <v>118</v>
      </c>
      <c r="L82" s="107"/>
      <c r="M82" s="56" t="s">
        <v>19</v>
      </c>
      <c r="N82" s="57" t="s">
        <v>42</v>
      </c>
      <c r="O82" s="57" t="s">
        <v>119</v>
      </c>
      <c r="P82" s="57" t="s">
        <v>120</v>
      </c>
      <c r="Q82" s="57" t="s">
        <v>121</v>
      </c>
      <c r="R82" s="57" t="s">
        <v>122</v>
      </c>
      <c r="S82" s="57" t="s">
        <v>123</v>
      </c>
      <c r="T82" s="58" t="s">
        <v>124</v>
      </c>
    </row>
    <row r="83" spans="2:63" s="1" customFormat="1" ht="22.9" customHeight="1">
      <c r="B83" s="32"/>
      <c r="C83" s="61" t="s">
        <v>125</v>
      </c>
      <c r="J83" s="111">
        <f>BK83</f>
        <v>0</v>
      </c>
      <c r="L83" s="32"/>
      <c r="M83" s="59"/>
      <c r="N83" s="50"/>
      <c r="O83" s="50"/>
      <c r="P83" s="112">
        <f>P84</f>
        <v>0</v>
      </c>
      <c r="Q83" s="50"/>
      <c r="R83" s="112">
        <f>R84</f>
        <v>0</v>
      </c>
      <c r="S83" s="50"/>
      <c r="T83" s="113">
        <f>T84</f>
        <v>0</v>
      </c>
      <c r="AT83" s="17" t="s">
        <v>71</v>
      </c>
      <c r="AU83" s="17" t="s">
        <v>98</v>
      </c>
      <c r="BK83" s="114">
        <f>BK84</f>
        <v>0</v>
      </c>
    </row>
    <row r="84" spans="2:63" s="11" customFormat="1" ht="25.9" customHeight="1">
      <c r="B84" s="115"/>
      <c r="D84" s="116" t="s">
        <v>71</v>
      </c>
      <c r="E84" s="117" t="s">
        <v>1118</v>
      </c>
      <c r="F84" s="117" t="s">
        <v>1119</v>
      </c>
      <c r="I84" s="118"/>
      <c r="J84" s="119">
        <f>BK84</f>
        <v>0</v>
      </c>
      <c r="L84" s="115"/>
      <c r="M84" s="120"/>
      <c r="P84" s="121">
        <f>P85+P104+P111</f>
        <v>0</v>
      </c>
      <c r="R84" s="121">
        <f>R85+R104+R111</f>
        <v>0</v>
      </c>
      <c r="T84" s="122">
        <f>T85+T104+T111</f>
        <v>0</v>
      </c>
      <c r="AR84" s="116" t="s">
        <v>308</v>
      </c>
      <c r="AT84" s="123" t="s">
        <v>71</v>
      </c>
      <c r="AU84" s="123" t="s">
        <v>72</v>
      </c>
      <c r="AY84" s="116" t="s">
        <v>128</v>
      </c>
      <c r="BK84" s="124">
        <f>BK85+BK104+BK111</f>
        <v>0</v>
      </c>
    </row>
    <row r="85" spans="2:63" s="11" customFormat="1" ht="22.9" customHeight="1">
      <c r="B85" s="115"/>
      <c r="D85" s="116" t="s">
        <v>71</v>
      </c>
      <c r="E85" s="125" t="s">
        <v>1135</v>
      </c>
      <c r="F85" s="125" t="s">
        <v>1136</v>
      </c>
      <c r="I85" s="118"/>
      <c r="J85" s="126">
        <f>BK85</f>
        <v>0</v>
      </c>
      <c r="L85" s="115"/>
      <c r="M85" s="120"/>
      <c r="P85" s="121">
        <f>SUM(P86:P103)</f>
        <v>0</v>
      </c>
      <c r="R85" s="121">
        <f>SUM(R86:R103)</f>
        <v>0</v>
      </c>
      <c r="T85" s="122">
        <f>SUM(T86:T103)</f>
        <v>0</v>
      </c>
      <c r="AR85" s="116" t="s">
        <v>308</v>
      </c>
      <c r="AT85" s="123" t="s">
        <v>71</v>
      </c>
      <c r="AU85" s="123" t="s">
        <v>80</v>
      </c>
      <c r="AY85" s="116" t="s">
        <v>128</v>
      </c>
      <c r="BK85" s="124">
        <f>SUM(BK86:BK103)</f>
        <v>0</v>
      </c>
    </row>
    <row r="86" spans="2:65" s="1" customFormat="1" ht="16.5" customHeight="1">
      <c r="B86" s="32"/>
      <c r="C86" s="127" t="s">
        <v>80</v>
      </c>
      <c r="D86" s="127" t="s">
        <v>131</v>
      </c>
      <c r="E86" s="128" t="s">
        <v>1137</v>
      </c>
      <c r="F86" s="129" t="s">
        <v>1138</v>
      </c>
      <c r="G86" s="130" t="s">
        <v>470</v>
      </c>
      <c r="H86" s="131">
        <v>74</v>
      </c>
      <c r="I86" s="132"/>
      <c r="J86" s="133">
        <f>ROUND(I86*H86,2)</f>
        <v>0</v>
      </c>
      <c r="K86" s="129" t="s">
        <v>761</v>
      </c>
      <c r="L86" s="32"/>
      <c r="M86" s="134" t="s">
        <v>19</v>
      </c>
      <c r="N86" s="135" t="s">
        <v>43</v>
      </c>
      <c r="P86" s="136">
        <f>O86*H86</f>
        <v>0</v>
      </c>
      <c r="Q86" s="136">
        <v>0</v>
      </c>
      <c r="R86" s="136">
        <f>Q86*H86</f>
        <v>0</v>
      </c>
      <c r="S86" s="136">
        <v>0</v>
      </c>
      <c r="T86" s="137">
        <f>S86*H86</f>
        <v>0</v>
      </c>
      <c r="AR86" s="138" t="s">
        <v>1125</v>
      </c>
      <c r="AT86" s="138" t="s">
        <v>131</v>
      </c>
      <c r="AU86" s="138" t="s">
        <v>82</v>
      </c>
      <c r="AY86" s="17" t="s">
        <v>128</v>
      </c>
      <c r="BE86" s="139">
        <f>IF(N86="základní",J86,0)</f>
        <v>0</v>
      </c>
      <c r="BF86" s="139">
        <f>IF(N86="snížená",J86,0)</f>
        <v>0</v>
      </c>
      <c r="BG86" s="139">
        <f>IF(N86="zákl. přenesená",J86,0)</f>
        <v>0</v>
      </c>
      <c r="BH86" s="139">
        <f>IF(N86="sníž. přenesená",J86,0)</f>
        <v>0</v>
      </c>
      <c r="BI86" s="139">
        <f>IF(N86="nulová",J86,0)</f>
        <v>0</v>
      </c>
      <c r="BJ86" s="17" t="s">
        <v>80</v>
      </c>
      <c r="BK86" s="139">
        <f>ROUND(I86*H86,2)</f>
        <v>0</v>
      </c>
      <c r="BL86" s="17" t="s">
        <v>1125</v>
      </c>
      <c r="BM86" s="138" t="s">
        <v>1139</v>
      </c>
    </row>
    <row r="87" spans="2:47" s="1" customFormat="1" ht="12">
      <c r="B87" s="32"/>
      <c r="D87" s="140" t="s">
        <v>138</v>
      </c>
      <c r="F87" s="141" t="s">
        <v>1138</v>
      </c>
      <c r="I87" s="142"/>
      <c r="L87" s="32"/>
      <c r="M87" s="143"/>
      <c r="T87" s="53"/>
      <c r="AT87" s="17" t="s">
        <v>138</v>
      </c>
      <c r="AU87" s="17" t="s">
        <v>82</v>
      </c>
    </row>
    <row r="88" spans="2:47" s="1" customFormat="1" ht="12">
      <c r="B88" s="32"/>
      <c r="D88" s="144" t="s">
        <v>140</v>
      </c>
      <c r="F88" s="145" t="s">
        <v>1140</v>
      </c>
      <c r="I88" s="142"/>
      <c r="L88" s="32"/>
      <c r="M88" s="143"/>
      <c r="T88" s="53"/>
      <c r="AT88" s="17" t="s">
        <v>140</v>
      </c>
      <c r="AU88" s="17" t="s">
        <v>82</v>
      </c>
    </row>
    <row r="89" spans="2:51" s="13" customFormat="1" ht="12">
      <c r="B89" s="152"/>
      <c r="D89" s="140" t="s">
        <v>142</v>
      </c>
      <c r="E89" s="153" t="s">
        <v>19</v>
      </c>
      <c r="F89" s="154" t="s">
        <v>1141</v>
      </c>
      <c r="H89" s="155">
        <v>74</v>
      </c>
      <c r="I89" s="156"/>
      <c r="L89" s="152"/>
      <c r="M89" s="157"/>
      <c r="T89" s="158"/>
      <c r="AT89" s="153" t="s">
        <v>142</v>
      </c>
      <c r="AU89" s="153" t="s">
        <v>82</v>
      </c>
      <c r="AV89" s="13" t="s">
        <v>82</v>
      </c>
      <c r="AW89" s="13" t="s">
        <v>33</v>
      </c>
      <c r="AX89" s="13" t="s">
        <v>80</v>
      </c>
      <c r="AY89" s="153" t="s">
        <v>128</v>
      </c>
    </row>
    <row r="90" spans="2:65" s="1" customFormat="1" ht="16.5" customHeight="1">
      <c r="B90" s="32"/>
      <c r="C90" s="127" t="s">
        <v>82</v>
      </c>
      <c r="D90" s="127" t="s">
        <v>131</v>
      </c>
      <c r="E90" s="128" t="s">
        <v>1142</v>
      </c>
      <c r="F90" s="129" t="s">
        <v>1143</v>
      </c>
      <c r="G90" s="130" t="s">
        <v>470</v>
      </c>
      <c r="H90" s="131">
        <v>74</v>
      </c>
      <c r="I90" s="132"/>
      <c r="J90" s="133">
        <f>ROUND(I90*H90,2)</f>
        <v>0</v>
      </c>
      <c r="K90" s="129" t="s">
        <v>761</v>
      </c>
      <c r="L90" s="32"/>
      <c r="M90" s="134" t="s">
        <v>19</v>
      </c>
      <c r="N90" s="135" t="s">
        <v>43</v>
      </c>
      <c r="P90" s="136">
        <f>O90*H90</f>
        <v>0</v>
      </c>
      <c r="Q90" s="136">
        <v>0</v>
      </c>
      <c r="R90" s="136">
        <f>Q90*H90</f>
        <v>0</v>
      </c>
      <c r="S90" s="136">
        <v>0</v>
      </c>
      <c r="T90" s="137">
        <f>S90*H90</f>
        <v>0</v>
      </c>
      <c r="AR90" s="138" t="s">
        <v>1125</v>
      </c>
      <c r="AT90" s="138" t="s">
        <v>131</v>
      </c>
      <c r="AU90" s="138" t="s">
        <v>82</v>
      </c>
      <c r="AY90" s="17" t="s">
        <v>128</v>
      </c>
      <c r="BE90" s="139">
        <f>IF(N90="základní",J90,0)</f>
        <v>0</v>
      </c>
      <c r="BF90" s="139">
        <f>IF(N90="snížená",J90,0)</f>
        <v>0</v>
      </c>
      <c r="BG90" s="139">
        <f>IF(N90="zákl. přenesená",J90,0)</f>
        <v>0</v>
      </c>
      <c r="BH90" s="139">
        <f>IF(N90="sníž. přenesená",J90,0)</f>
        <v>0</v>
      </c>
      <c r="BI90" s="139">
        <f>IF(N90="nulová",J90,0)</f>
        <v>0</v>
      </c>
      <c r="BJ90" s="17" t="s">
        <v>80</v>
      </c>
      <c r="BK90" s="139">
        <f>ROUND(I90*H90,2)</f>
        <v>0</v>
      </c>
      <c r="BL90" s="17" t="s">
        <v>1125</v>
      </c>
      <c r="BM90" s="138" t="s">
        <v>1144</v>
      </c>
    </row>
    <row r="91" spans="2:47" s="1" customFormat="1" ht="12">
      <c r="B91" s="32"/>
      <c r="D91" s="140" t="s">
        <v>138</v>
      </c>
      <c r="F91" s="141" t="s">
        <v>1143</v>
      </c>
      <c r="I91" s="142"/>
      <c r="L91" s="32"/>
      <c r="M91" s="143"/>
      <c r="T91" s="53"/>
      <c r="AT91" s="17" t="s">
        <v>138</v>
      </c>
      <c r="AU91" s="17" t="s">
        <v>82</v>
      </c>
    </row>
    <row r="92" spans="2:47" s="1" customFormat="1" ht="12">
      <c r="B92" s="32"/>
      <c r="D92" s="144" t="s">
        <v>140</v>
      </c>
      <c r="F92" s="145" t="s">
        <v>1145</v>
      </c>
      <c r="I92" s="142"/>
      <c r="L92" s="32"/>
      <c r="M92" s="143"/>
      <c r="T92" s="53"/>
      <c r="AT92" s="17" t="s">
        <v>140</v>
      </c>
      <c r="AU92" s="17" t="s">
        <v>82</v>
      </c>
    </row>
    <row r="93" spans="2:51" s="13" customFormat="1" ht="12">
      <c r="B93" s="152"/>
      <c r="D93" s="140" t="s">
        <v>142</v>
      </c>
      <c r="E93" s="153" t="s">
        <v>19</v>
      </c>
      <c r="F93" s="154" t="s">
        <v>563</v>
      </c>
      <c r="H93" s="155">
        <v>74</v>
      </c>
      <c r="I93" s="156"/>
      <c r="L93" s="152"/>
      <c r="M93" s="157"/>
      <c r="T93" s="158"/>
      <c r="AT93" s="153" t="s">
        <v>142</v>
      </c>
      <c r="AU93" s="153" t="s">
        <v>82</v>
      </c>
      <c r="AV93" s="13" t="s">
        <v>82</v>
      </c>
      <c r="AW93" s="13" t="s">
        <v>33</v>
      </c>
      <c r="AX93" s="13" t="s">
        <v>80</v>
      </c>
      <c r="AY93" s="153" t="s">
        <v>128</v>
      </c>
    </row>
    <row r="94" spans="2:65" s="1" customFormat="1" ht="16.5" customHeight="1">
      <c r="B94" s="32"/>
      <c r="C94" s="127" t="s">
        <v>326</v>
      </c>
      <c r="D94" s="127" t="s">
        <v>131</v>
      </c>
      <c r="E94" s="128" t="s">
        <v>1146</v>
      </c>
      <c r="F94" s="129" t="s">
        <v>1147</v>
      </c>
      <c r="G94" s="130" t="s">
        <v>470</v>
      </c>
      <c r="H94" s="131">
        <v>74</v>
      </c>
      <c r="I94" s="132"/>
      <c r="J94" s="133">
        <f>ROUND(I94*H94,2)</f>
        <v>0</v>
      </c>
      <c r="K94" s="129" t="s">
        <v>761</v>
      </c>
      <c r="L94" s="32"/>
      <c r="M94" s="134" t="s">
        <v>19</v>
      </c>
      <c r="N94" s="135" t="s">
        <v>43</v>
      </c>
      <c r="P94" s="136">
        <f>O94*H94</f>
        <v>0</v>
      </c>
      <c r="Q94" s="136">
        <v>0</v>
      </c>
      <c r="R94" s="136">
        <f>Q94*H94</f>
        <v>0</v>
      </c>
      <c r="S94" s="136">
        <v>0</v>
      </c>
      <c r="T94" s="137">
        <f>S94*H94</f>
        <v>0</v>
      </c>
      <c r="AR94" s="138" t="s">
        <v>1125</v>
      </c>
      <c r="AT94" s="138" t="s">
        <v>131</v>
      </c>
      <c r="AU94" s="138" t="s">
        <v>82</v>
      </c>
      <c r="AY94" s="17" t="s">
        <v>128</v>
      </c>
      <c r="BE94" s="139">
        <f>IF(N94="základní",J94,0)</f>
        <v>0</v>
      </c>
      <c r="BF94" s="139">
        <f>IF(N94="snížená",J94,0)</f>
        <v>0</v>
      </c>
      <c r="BG94" s="139">
        <f>IF(N94="zákl. přenesená",J94,0)</f>
        <v>0</v>
      </c>
      <c r="BH94" s="139">
        <f>IF(N94="sníž. přenesená",J94,0)</f>
        <v>0</v>
      </c>
      <c r="BI94" s="139">
        <f>IF(N94="nulová",J94,0)</f>
        <v>0</v>
      </c>
      <c r="BJ94" s="17" t="s">
        <v>80</v>
      </c>
      <c r="BK94" s="139">
        <f>ROUND(I94*H94,2)</f>
        <v>0</v>
      </c>
      <c r="BL94" s="17" t="s">
        <v>1125</v>
      </c>
      <c r="BM94" s="138" t="s">
        <v>1148</v>
      </c>
    </row>
    <row r="95" spans="2:47" s="1" customFormat="1" ht="12">
      <c r="B95" s="32"/>
      <c r="D95" s="140" t="s">
        <v>138</v>
      </c>
      <c r="F95" s="141" t="s">
        <v>1147</v>
      </c>
      <c r="I95" s="142"/>
      <c r="L95" s="32"/>
      <c r="M95" s="143"/>
      <c r="T95" s="53"/>
      <c r="AT95" s="17" t="s">
        <v>138</v>
      </c>
      <c r="AU95" s="17" t="s">
        <v>82</v>
      </c>
    </row>
    <row r="96" spans="2:47" s="1" customFormat="1" ht="12">
      <c r="B96" s="32"/>
      <c r="D96" s="144" t="s">
        <v>140</v>
      </c>
      <c r="F96" s="145" t="s">
        <v>1149</v>
      </c>
      <c r="I96" s="142"/>
      <c r="L96" s="32"/>
      <c r="M96" s="143"/>
      <c r="T96" s="53"/>
      <c r="AT96" s="17" t="s">
        <v>140</v>
      </c>
      <c r="AU96" s="17" t="s">
        <v>82</v>
      </c>
    </row>
    <row r="97" spans="2:51" s="12" customFormat="1" ht="12">
      <c r="B97" s="146"/>
      <c r="D97" s="140" t="s">
        <v>142</v>
      </c>
      <c r="E97" s="147" t="s">
        <v>19</v>
      </c>
      <c r="F97" s="148" t="s">
        <v>1150</v>
      </c>
      <c r="H97" s="147" t="s">
        <v>19</v>
      </c>
      <c r="I97" s="149"/>
      <c r="L97" s="146"/>
      <c r="M97" s="150"/>
      <c r="T97" s="151"/>
      <c r="AT97" s="147" t="s">
        <v>142</v>
      </c>
      <c r="AU97" s="147" t="s">
        <v>82</v>
      </c>
      <c r="AV97" s="12" t="s">
        <v>80</v>
      </c>
      <c r="AW97" s="12" t="s">
        <v>33</v>
      </c>
      <c r="AX97" s="12" t="s">
        <v>72</v>
      </c>
      <c r="AY97" s="147" t="s">
        <v>128</v>
      </c>
    </row>
    <row r="98" spans="2:51" s="13" customFormat="1" ht="12">
      <c r="B98" s="152"/>
      <c r="D98" s="140" t="s">
        <v>142</v>
      </c>
      <c r="E98" s="153" t="s">
        <v>19</v>
      </c>
      <c r="F98" s="154" t="s">
        <v>563</v>
      </c>
      <c r="H98" s="155">
        <v>74</v>
      </c>
      <c r="I98" s="156"/>
      <c r="L98" s="152"/>
      <c r="M98" s="157"/>
      <c r="T98" s="158"/>
      <c r="AT98" s="153" t="s">
        <v>142</v>
      </c>
      <c r="AU98" s="153" t="s">
        <v>82</v>
      </c>
      <c r="AV98" s="13" t="s">
        <v>82</v>
      </c>
      <c r="AW98" s="13" t="s">
        <v>33</v>
      </c>
      <c r="AX98" s="13" t="s">
        <v>80</v>
      </c>
      <c r="AY98" s="153" t="s">
        <v>128</v>
      </c>
    </row>
    <row r="99" spans="2:65" s="1" customFormat="1" ht="16.5" customHeight="1">
      <c r="B99" s="32"/>
      <c r="C99" s="127" t="s">
        <v>136</v>
      </c>
      <c r="D99" s="127" t="s">
        <v>131</v>
      </c>
      <c r="E99" s="128" t="s">
        <v>1151</v>
      </c>
      <c r="F99" s="129" t="s">
        <v>1152</v>
      </c>
      <c r="G99" s="130" t="s">
        <v>1153</v>
      </c>
      <c r="H99" s="131">
        <v>1</v>
      </c>
      <c r="I99" s="132"/>
      <c r="J99" s="133">
        <f>ROUND(I99*H99,2)</f>
        <v>0</v>
      </c>
      <c r="K99" s="129" t="s">
        <v>761</v>
      </c>
      <c r="L99" s="32"/>
      <c r="M99" s="134" t="s">
        <v>19</v>
      </c>
      <c r="N99" s="135" t="s">
        <v>43</v>
      </c>
      <c r="P99" s="136">
        <f>O99*H99</f>
        <v>0</v>
      </c>
      <c r="Q99" s="136">
        <v>0</v>
      </c>
      <c r="R99" s="136">
        <f>Q99*H99</f>
        <v>0</v>
      </c>
      <c r="S99" s="136">
        <v>0</v>
      </c>
      <c r="T99" s="137">
        <f>S99*H99</f>
        <v>0</v>
      </c>
      <c r="AR99" s="138" t="s">
        <v>1125</v>
      </c>
      <c r="AT99" s="138" t="s">
        <v>131</v>
      </c>
      <c r="AU99" s="138" t="s">
        <v>82</v>
      </c>
      <c r="AY99" s="17" t="s">
        <v>128</v>
      </c>
      <c r="BE99" s="139">
        <f>IF(N99="základní",J99,0)</f>
        <v>0</v>
      </c>
      <c r="BF99" s="139">
        <f>IF(N99="snížená",J99,0)</f>
        <v>0</v>
      </c>
      <c r="BG99" s="139">
        <f>IF(N99="zákl. přenesená",J99,0)</f>
        <v>0</v>
      </c>
      <c r="BH99" s="139">
        <f>IF(N99="sníž. přenesená",J99,0)</f>
        <v>0</v>
      </c>
      <c r="BI99" s="139">
        <f>IF(N99="nulová",J99,0)</f>
        <v>0</v>
      </c>
      <c r="BJ99" s="17" t="s">
        <v>80</v>
      </c>
      <c r="BK99" s="139">
        <f>ROUND(I99*H99,2)</f>
        <v>0</v>
      </c>
      <c r="BL99" s="17" t="s">
        <v>1125</v>
      </c>
      <c r="BM99" s="138" t="s">
        <v>1154</v>
      </c>
    </row>
    <row r="100" spans="2:47" s="1" customFormat="1" ht="12">
      <c r="B100" s="32"/>
      <c r="D100" s="140" t="s">
        <v>138</v>
      </c>
      <c r="F100" s="141" t="s">
        <v>1152</v>
      </c>
      <c r="I100" s="142"/>
      <c r="L100" s="32"/>
      <c r="M100" s="143"/>
      <c r="T100" s="53"/>
      <c r="AT100" s="17" t="s">
        <v>138</v>
      </c>
      <c r="AU100" s="17" t="s">
        <v>82</v>
      </c>
    </row>
    <row r="101" spans="2:47" s="1" customFormat="1" ht="12">
      <c r="B101" s="32"/>
      <c r="D101" s="144" t="s">
        <v>140</v>
      </c>
      <c r="F101" s="145" t="s">
        <v>1155</v>
      </c>
      <c r="I101" s="142"/>
      <c r="L101" s="32"/>
      <c r="M101" s="143"/>
      <c r="T101" s="53"/>
      <c r="AT101" s="17" t="s">
        <v>140</v>
      </c>
      <c r="AU101" s="17" t="s">
        <v>82</v>
      </c>
    </row>
    <row r="102" spans="2:51" s="12" customFormat="1" ht="12">
      <c r="B102" s="146"/>
      <c r="D102" s="140" t="s">
        <v>142</v>
      </c>
      <c r="E102" s="147" t="s">
        <v>19</v>
      </c>
      <c r="F102" s="148" t="s">
        <v>1156</v>
      </c>
      <c r="H102" s="147" t="s">
        <v>19</v>
      </c>
      <c r="I102" s="149"/>
      <c r="L102" s="146"/>
      <c r="M102" s="150"/>
      <c r="T102" s="151"/>
      <c r="AT102" s="147" t="s">
        <v>142</v>
      </c>
      <c r="AU102" s="147" t="s">
        <v>82</v>
      </c>
      <c r="AV102" s="12" t="s">
        <v>80</v>
      </c>
      <c r="AW102" s="12" t="s">
        <v>33</v>
      </c>
      <c r="AX102" s="12" t="s">
        <v>72</v>
      </c>
      <c r="AY102" s="147" t="s">
        <v>128</v>
      </c>
    </row>
    <row r="103" spans="2:51" s="13" customFormat="1" ht="12">
      <c r="B103" s="152"/>
      <c r="D103" s="140" t="s">
        <v>142</v>
      </c>
      <c r="E103" s="153" t="s">
        <v>19</v>
      </c>
      <c r="F103" s="154" t="s">
        <v>80</v>
      </c>
      <c r="H103" s="155">
        <v>1</v>
      </c>
      <c r="I103" s="156"/>
      <c r="L103" s="152"/>
      <c r="M103" s="157"/>
      <c r="T103" s="158"/>
      <c r="AT103" s="153" t="s">
        <v>142</v>
      </c>
      <c r="AU103" s="153" t="s">
        <v>82</v>
      </c>
      <c r="AV103" s="13" t="s">
        <v>82</v>
      </c>
      <c r="AW103" s="13" t="s">
        <v>33</v>
      </c>
      <c r="AX103" s="13" t="s">
        <v>80</v>
      </c>
      <c r="AY103" s="153" t="s">
        <v>128</v>
      </c>
    </row>
    <row r="104" spans="2:63" s="11" customFormat="1" ht="22.9" customHeight="1">
      <c r="B104" s="115"/>
      <c r="D104" s="116" t="s">
        <v>71</v>
      </c>
      <c r="E104" s="125" t="s">
        <v>1120</v>
      </c>
      <c r="F104" s="125" t="s">
        <v>1121</v>
      </c>
      <c r="I104" s="118"/>
      <c r="J104" s="126">
        <f>BK104</f>
        <v>0</v>
      </c>
      <c r="L104" s="115"/>
      <c r="M104" s="120"/>
      <c r="P104" s="121">
        <f>SUM(P105:P110)</f>
        <v>0</v>
      </c>
      <c r="R104" s="121">
        <f>SUM(R105:R110)</f>
        <v>0</v>
      </c>
      <c r="T104" s="122">
        <f>SUM(T105:T110)</f>
        <v>0</v>
      </c>
      <c r="AR104" s="116" t="s">
        <v>308</v>
      </c>
      <c r="AT104" s="123" t="s">
        <v>71</v>
      </c>
      <c r="AU104" s="123" t="s">
        <v>80</v>
      </c>
      <c r="AY104" s="116" t="s">
        <v>128</v>
      </c>
      <c r="BK104" s="124">
        <f>SUM(BK105:BK110)</f>
        <v>0</v>
      </c>
    </row>
    <row r="105" spans="2:65" s="1" customFormat="1" ht="16.5" customHeight="1">
      <c r="B105" s="32"/>
      <c r="C105" s="127" t="s">
        <v>308</v>
      </c>
      <c r="D105" s="127" t="s">
        <v>131</v>
      </c>
      <c r="E105" s="128" t="s">
        <v>1157</v>
      </c>
      <c r="F105" s="129" t="s">
        <v>1158</v>
      </c>
      <c r="G105" s="130" t="s">
        <v>1153</v>
      </c>
      <c r="H105" s="131">
        <v>1</v>
      </c>
      <c r="I105" s="132"/>
      <c r="J105" s="133">
        <f>ROUND(I105*H105,2)</f>
        <v>0</v>
      </c>
      <c r="K105" s="129" t="s">
        <v>761</v>
      </c>
      <c r="L105" s="32"/>
      <c r="M105" s="134" t="s">
        <v>19</v>
      </c>
      <c r="N105" s="135" t="s">
        <v>43</v>
      </c>
      <c r="P105" s="136">
        <f>O105*H105</f>
        <v>0</v>
      </c>
      <c r="Q105" s="136">
        <v>0</v>
      </c>
      <c r="R105" s="136">
        <f>Q105*H105</f>
        <v>0</v>
      </c>
      <c r="S105" s="136">
        <v>0</v>
      </c>
      <c r="T105" s="137">
        <f>S105*H105</f>
        <v>0</v>
      </c>
      <c r="AR105" s="138" t="s">
        <v>1125</v>
      </c>
      <c r="AT105" s="138" t="s">
        <v>131</v>
      </c>
      <c r="AU105" s="138" t="s">
        <v>82</v>
      </c>
      <c r="AY105" s="17" t="s">
        <v>128</v>
      </c>
      <c r="BE105" s="139">
        <f>IF(N105="základní",J105,0)</f>
        <v>0</v>
      </c>
      <c r="BF105" s="139">
        <f>IF(N105="snížená",J105,0)</f>
        <v>0</v>
      </c>
      <c r="BG105" s="139">
        <f>IF(N105="zákl. přenesená",J105,0)</f>
        <v>0</v>
      </c>
      <c r="BH105" s="139">
        <f>IF(N105="sníž. přenesená",J105,0)</f>
        <v>0</v>
      </c>
      <c r="BI105" s="139">
        <f>IF(N105="nulová",J105,0)</f>
        <v>0</v>
      </c>
      <c r="BJ105" s="17" t="s">
        <v>80</v>
      </c>
      <c r="BK105" s="139">
        <f>ROUND(I105*H105,2)</f>
        <v>0</v>
      </c>
      <c r="BL105" s="17" t="s">
        <v>1125</v>
      </c>
      <c r="BM105" s="138" t="s">
        <v>1159</v>
      </c>
    </row>
    <row r="106" spans="2:47" s="1" customFormat="1" ht="12">
      <c r="B106" s="32"/>
      <c r="D106" s="140" t="s">
        <v>138</v>
      </c>
      <c r="F106" s="141" t="s">
        <v>1158</v>
      </c>
      <c r="I106" s="142"/>
      <c r="L106" s="32"/>
      <c r="M106" s="143"/>
      <c r="T106" s="53"/>
      <c r="AT106" s="17" t="s">
        <v>138</v>
      </c>
      <c r="AU106" s="17" t="s">
        <v>82</v>
      </c>
    </row>
    <row r="107" spans="2:47" s="1" customFormat="1" ht="12">
      <c r="B107" s="32"/>
      <c r="D107" s="144" t="s">
        <v>140</v>
      </c>
      <c r="F107" s="145" t="s">
        <v>1160</v>
      </c>
      <c r="I107" s="142"/>
      <c r="L107" s="32"/>
      <c r="M107" s="143"/>
      <c r="T107" s="53"/>
      <c r="AT107" s="17" t="s">
        <v>140</v>
      </c>
      <c r="AU107" s="17" t="s">
        <v>82</v>
      </c>
    </row>
    <row r="108" spans="2:65" s="1" customFormat="1" ht="16.5" customHeight="1">
      <c r="B108" s="32"/>
      <c r="C108" s="127" t="s">
        <v>318</v>
      </c>
      <c r="D108" s="127" t="s">
        <v>131</v>
      </c>
      <c r="E108" s="128" t="s">
        <v>1161</v>
      </c>
      <c r="F108" s="129" t="s">
        <v>1162</v>
      </c>
      <c r="G108" s="130" t="s">
        <v>1153</v>
      </c>
      <c r="H108" s="131">
        <v>1</v>
      </c>
      <c r="I108" s="132"/>
      <c r="J108" s="133">
        <f>ROUND(I108*H108,2)</f>
        <v>0</v>
      </c>
      <c r="K108" s="129" t="s">
        <v>761</v>
      </c>
      <c r="L108" s="32"/>
      <c r="M108" s="134" t="s">
        <v>19</v>
      </c>
      <c r="N108" s="135" t="s">
        <v>43</v>
      </c>
      <c r="P108" s="136">
        <f>O108*H108</f>
        <v>0</v>
      </c>
      <c r="Q108" s="136">
        <v>0</v>
      </c>
      <c r="R108" s="136">
        <f>Q108*H108</f>
        <v>0</v>
      </c>
      <c r="S108" s="136">
        <v>0</v>
      </c>
      <c r="T108" s="137">
        <f>S108*H108</f>
        <v>0</v>
      </c>
      <c r="AR108" s="138" t="s">
        <v>1125</v>
      </c>
      <c r="AT108" s="138" t="s">
        <v>131</v>
      </c>
      <c r="AU108" s="138" t="s">
        <v>82</v>
      </c>
      <c r="AY108" s="17" t="s">
        <v>128</v>
      </c>
      <c r="BE108" s="139">
        <f>IF(N108="základní",J108,0)</f>
        <v>0</v>
      </c>
      <c r="BF108" s="139">
        <f>IF(N108="snížená",J108,0)</f>
        <v>0</v>
      </c>
      <c r="BG108" s="139">
        <f>IF(N108="zákl. přenesená",J108,0)</f>
        <v>0</v>
      </c>
      <c r="BH108" s="139">
        <f>IF(N108="sníž. přenesená",J108,0)</f>
        <v>0</v>
      </c>
      <c r="BI108" s="139">
        <f>IF(N108="nulová",J108,0)</f>
        <v>0</v>
      </c>
      <c r="BJ108" s="17" t="s">
        <v>80</v>
      </c>
      <c r="BK108" s="139">
        <f>ROUND(I108*H108,2)</f>
        <v>0</v>
      </c>
      <c r="BL108" s="17" t="s">
        <v>1125</v>
      </c>
      <c r="BM108" s="138" t="s">
        <v>1163</v>
      </c>
    </row>
    <row r="109" spans="2:47" s="1" customFormat="1" ht="12">
      <c r="B109" s="32"/>
      <c r="D109" s="140" t="s">
        <v>138</v>
      </c>
      <c r="F109" s="141" t="s">
        <v>1162</v>
      </c>
      <c r="I109" s="142"/>
      <c r="L109" s="32"/>
      <c r="M109" s="143"/>
      <c r="T109" s="53"/>
      <c r="AT109" s="17" t="s">
        <v>138</v>
      </c>
      <c r="AU109" s="17" t="s">
        <v>82</v>
      </c>
    </row>
    <row r="110" spans="2:47" s="1" customFormat="1" ht="12">
      <c r="B110" s="32"/>
      <c r="D110" s="144" t="s">
        <v>140</v>
      </c>
      <c r="F110" s="145" t="s">
        <v>1164</v>
      </c>
      <c r="I110" s="142"/>
      <c r="L110" s="32"/>
      <c r="M110" s="143"/>
      <c r="T110" s="53"/>
      <c r="AT110" s="17" t="s">
        <v>140</v>
      </c>
      <c r="AU110" s="17" t="s">
        <v>82</v>
      </c>
    </row>
    <row r="111" spans="2:63" s="11" customFormat="1" ht="22.9" customHeight="1">
      <c r="B111" s="115"/>
      <c r="D111" s="116" t="s">
        <v>71</v>
      </c>
      <c r="E111" s="125" t="s">
        <v>1165</v>
      </c>
      <c r="F111" s="125" t="s">
        <v>1166</v>
      </c>
      <c r="I111" s="118"/>
      <c r="J111" s="126">
        <f>BK111</f>
        <v>0</v>
      </c>
      <c r="L111" s="115"/>
      <c r="M111" s="120"/>
      <c r="P111" s="121">
        <f>SUM(P112:P134)</f>
        <v>0</v>
      </c>
      <c r="R111" s="121">
        <f>SUM(R112:R134)</f>
        <v>0</v>
      </c>
      <c r="T111" s="122">
        <f>SUM(T112:T134)</f>
        <v>0</v>
      </c>
      <c r="AR111" s="116" t="s">
        <v>308</v>
      </c>
      <c r="AT111" s="123" t="s">
        <v>71</v>
      </c>
      <c r="AU111" s="123" t="s">
        <v>80</v>
      </c>
      <c r="AY111" s="116" t="s">
        <v>128</v>
      </c>
      <c r="BK111" s="124">
        <f>SUM(BK112:BK134)</f>
        <v>0</v>
      </c>
    </row>
    <row r="112" spans="2:65" s="1" customFormat="1" ht="16.5" customHeight="1">
      <c r="B112" s="32"/>
      <c r="C112" s="127" t="s">
        <v>310</v>
      </c>
      <c r="D112" s="127" t="s">
        <v>131</v>
      </c>
      <c r="E112" s="128" t="s">
        <v>1167</v>
      </c>
      <c r="F112" s="129" t="s">
        <v>1168</v>
      </c>
      <c r="G112" s="130" t="s">
        <v>1153</v>
      </c>
      <c r="H112" s="131">
        <v>6</v>
      </c>
      <c r="I112" s="132"/>
      <c r="J112" s="133">
        <f>ROUND(I112*H112,2)</f>
        <v>0</v>
      </c>
      <c r="K112" s="129" t="s">
        <v>761</v>
      </c>
      <c r="L112" s="32"/>
      <c r="M112" s="134" t="s">
        <v>19</v>
      </c>
      <c r="N112" s="135" t="s">
        <v>43</v>
      </c>
      <c r="P112" s="136">
        <f>O112*H112</f>
        <v>0</v>
      </c>
      <c r="Q112" s="136">
        <v>0</v>
      </c>
      <c r="R112" s="136">
        <f>Q112*H112</f>
        <v>0</v>
      </c>
      <c r="S112" s="136">
        <v>0</v>
      </c>
      <c r="T112" s="137">
        <f>S112*H112</f>
        <v>0</v>
      </c>
      <c r="AR112" s="138" t="s">
        <v>1125</v>
      </c>
      <c r="AT112" s="138" t="s">
        <v>131</v>
      </c>
      <c r="AU112" s="138" t="s">
        <v>82</v>
      </c>
      <c r="AY112" s="17" t="s">
        <v>128</v>
      </c>
      <c r="BE112" s="139">
        <f>IF(N112="základní",J112,0)</f>
        <v>0</v>
      </c>
      <c r="BF112" s="139">
        <f>IF(N112="snížená",J112,0)</f>
        <v>0</v>
      </c>
      <c r="BG112" s="139">
        <f>IF(N112="zákl. přenesená",J112,0)</f>
        <v>0</v>
      </c>
      <c r="BH112" s="139">
        <f>IF(N112="sníž. přenesená",J112,0)</f>
        <v>0</v>
      </c>
      <c r="BI112" s="139">
        <f>IF(N112="nulová",J112,0)</f>
        <v>0</v>
      </c>
      <c r="BJ112" s="17" t="s">
        <v>80</v>
      </c>
      <c r="BK112" s="139">
        <f>ROUND(I112*H112,2)</f>
        <v>0</v>
      </c>
      <c r="BL112" s="17" t="s">
        <v>1125</v>
      </c>
      <c r="BM112" s="138" t="s">
        <v>1169</v>
      </c>
    </row>
    <row r="113" spans="2:47" s="1" customFormat="1" ht="12">
      <c r="B113" s="32"/>
      <c r="D113" s="140" t="s">
        <v>138</v>
      </c>
      <c r="F113" s="141" t="s">
        <v>1168</v>
      </c>
      <c r="I113" s="142"/>
      <c r="L113" s="32"/>
      <c r="M113" s="143"/>
      <c r="T113" s="53"/>
      <c r="AT113" s="17" t="s">
        <v>138</v>
      </c>
      <c r="AU113" s="17" t="s">
        <v>82</v>
      </c>
    </row>
    <row r="114" spans="2:47" s="1" customFormat="1" ht="12">
      <c r="B114" s="32"/>
      <c r="D114" s="144" t="s">
        <v>140</v>
      </c>
      <c r="F114" s="145" t="s">
        <v>1170</v>
      </c>
      <c r="I114" s="142"/>
      <c r="L114" s="32"/>
      <c r="M114" s="143"/>
      <c r="T114" s="53"/>
      <c r="AT114" s="17" t="s">
        <v>140</v>
      </c>
      <c r="AU114" s="17" t="s">
        <v>82</v>
      </c>
    </row>
    <row r="115" spans="2:51" s="12" customFormat="1" ht="12">
      <c r="B115" s="146"/>
      <c r="D115" s="140" t="s">
        <v>142</v>
      </c>
      <c r="E115" s="147" t="s">
        <v>19</v>
      </c>
      <c r="F115" s="148" t="s">
        <v>1171</v>
      </c>
      <c r="H115" s="147" t="s">
        <v>19</v>
      </c>
      <c r="I115" s="149"/>
      <c r="L115" s="146"/>
      <c r="M115" s="150"/>
      <c r="T115" s="151"/>
      <c r="AT115" s="147" t="s">
        <v>142</v>
      </c>
      <c r="AU115" s="147" t="s">
        <v>82</v>
      </c>
      <c r="AV115" s="12" t="s">
        <v>80</v>
      </c>
      <c r="AW115" s="12" t="s">
        <v>33</v>
      </c>
      <c r="AX115" s="12" t="s">
        <v>72</v>
      </c>
      <c r="AY115" s="147" t="s">
        <v>128</v>
      </c>
    </row>
    <row r="116" spans="2:51" s="13" customFormat="1" ht="12">
      <c r="B116" s="152"/>
      <c r="D116" s="140" t="s">
        <v>142</v>
      </c>
      <c r="E116" s="153" t="s">
        <v>19</v>
      </c>
      <c r="F116" s="154" t="s">
        <v>318</v>
      </c>
      <c r="H116" s="155">
        <v>6</v>
      </c>
      <c r="I116" s="156"/>
      <c r="L116" s="152"/>
      <c r="M116" s="157"/>
      <c r="T116" s="158"/>
      <c r="AT116" s="153" t="s">
        <v>142</v>
      </c>
      <c r="AU116" s="153" t="s">
        <v>82</v>
      </c>
      <c r="AV116" s="13" t="s">
        <v>82</v>
      </c>
      <c r="AW116" s="13" t="s">
        <v>33</v>
      </c>
      <c r="AX116" s="13" t="s">
        <v>80</v>
      </c>
      <c r="AY116" s="153" t="s">
        <v>128</v>
      </c>
    </row>
    <row r="117" spans="2:65" s="1" customFormat="1" ht="16.5" customHeight="1">
      <c r="B117" s="32"/>
      <c r="C117" s="127" t="s">
        <v>226</v>
      </c>
      <c r="D117" s="127" t="s">
        <v>131</v>
      </c>
      <c r="E117" s="128" t="s">
        <v>1172</v>
      </c>
      <c r="F117" s="129" t="s">
        <v>1173</v>
      </c>
      <c r="G117" s="130" t="s">
        <v>1153</v>
      </c>
      <c r="H117" s="131">
        <v>6</v>
      </c>
      <c r="I117" s="132"/>
      <c r="J117" s="133">
        <f>ROUND(I117*H117,2)</f>
        <v>0</v>
      </c>
      <c r="K117" s="129" t="s">
        <v>761</v>
      </c>
      <c r="L117" s="32"/>
      <c r="M117" s="134" t="s">
        <v>19</v>
      </c>
      <c r="N117" s="135" t="s">
        <v>43</v>
      </c>
      <c r="P117" s="136">
        <f>O117*H117</f>
        <v>0</v>
      </c>
      <c r="Q117" s="136">
        <v>0</v>
      </c>
      <c r="R117" s="136">
        <f>Q117*H117</f>
        <v>0</v>
      </c>
      <c r="S117" s="136">
        <v>0</v>
      </c>
      <c r="T117" s="137">
        <f>S117*H117</f>
        <v>0</v>
      </c>
      <c r="AR117" s="138" t="s">
        <v>1125</v>
      </c>
      <c r="AT117" s="138" t="s">
        <v>131</v>
      </c>
      <c r="AU117" s="138" t="s">
        <v>82</v>
      </c>
      <c r="AY117" s="17" t="s">
        <v>128</v>
      </c>
      <c r="BE117" s="139">
        <f>IF(N117="základní",J117,0)</f>
        <v>0</v>
      </c>
      <c r="BF117" s="139">
        <f>IF(N117="snížená",J117,0)</f>
        <v>0</v>
      </c>
      <c r="BG117" s="139">
        <f>IF(N117="zákl. přenesená",J117,0)</f>
        <v>0</v>
      </c>
      <c r="BH117" s="139">
        <f>IF(N117="sníž. přenesená",J117,0)</f>
        <v>0</v>
      </c>
      <c r="BI117" s="139">
        <f>IF(N117="nulová",J117,0)</f>
        <v>0</v>
      </c>
      <c r="BJ117" s="17" t="s">
        <v>80</v>
      </c>
      <c r="BK117" s="139">
        <f>ROUND(I117*H117,2)</f>
        <v>0</v>
      </c>
      <c r="BL117" s="17" t="s">
        <v>1125</v>
      </c>
      <c r="BM117" s="138" t="s">
        <v>1174</v>
      </c>
    </row>
    <row r="118" spans="2:47" s="1" customFormat="1" ht="12">
      <c r="B118" s="32"/>
      <c r="D118" s="140" t="s">
        <v>138</v>
      </c>
      <c r="F118" s="141" t="s">
        <v>1173</v>
      </c>
      <c r="I118" s="142"/>
      <c r="L118" s="32"/>
      <c r="M118" s="143"/>
      <c r="T118" s="53"/>
      <c r="AT118" s="17" t="s">
        <v>138</v>
      </c>
      <c r="AU118" s="17" t="s">
        <v>82</v>
      </c>
    </row>
    <row r="119" spans="2:47" s="1" customFormat="1" ht="12">
      <c r="B119" s="32"/>
      <c r="D119" s="144" t="s">
        <v>140</v>
      </c>
      <c r="F119" s="145" t="s">
        <v>1175</v>
      </c>
      <c r="I119" s="142"/>
      <c r="L119" s="32"/>
      <c r="M119" s="143"/>
      <c r="T119" s="53"/>
      <c r="AT119" s="17" t="s">
        <v>140</v>
      </c>
      <c r="AU119" s="17" t="s">
        <v>82</v>
      </c>
    </row>
    <row r="120" spans="2:51" s="12" customFormat="1" ht="12">
      <c r="B120" s="146"/>
      <c r="D120" s="140" t="s">
        <v>142</v>
      </c>
      <c r="E120" s="147" t="s">
        <v>19</v>
      </c>
      <c r="F120" s="148" t="s">
        <v>1176</v>
      </c>
      <c r="H120" s="147" t="s">
        <v>19</v>
      </c>
      <c r="I120" s="149"/>
      <c r="L120" s="146"/>
      <c r="M120" s="150"/>
      <c r="T120" s="151"/>
      <c r="AT120" s="147" t="s">
        <v>142</v>
      </c>
      <c r="AU120" s="147" t="s">
        <v>82</v>
      </c>
      <c r="AV120" s="12" t="s">
        <v>80</v>
      </c>
      <c r="AW120" s="12" t="s">
        <v>33</v>
      </c>
      <c r="AX120" s="12" t="s">
        <v>72</v>
      </c>
      <c r="AY120" s="147" t="s">
        <v>128</v>
      </c>
    </row>
    <row r="121" spans="2:51" s="13" customFormat="1" ht="12">
      <c r="B121" s="152"/>
      <c r="D121" s="140" t="s">
        <v>142</v>
      </c>
      <c r="E121" s="153" t="s">
        <v>19</v>
      </c>
      <c r="F121" s="154" t="s">
        <v>82</v>
      </c>
      <c r="H121" s="155">
        <v>2</v>
      </c>
      <c r="I121" s="156"/>
      <c r="L121" s="152"/>
      <c r="M121" s="157"/>
      <c r="T121" s="158"/>
      <c r="AT121" s="153" t="s">
        <v>142</v>
      </c>
      <c r="AU121" s="153" t="s">
        <v>82</v>
      </c>
      <c r="AV121" s="13" t="s">
        <v>82</v>
      </c>
      <c r="AW121" s="13" t="s">
        <v>33</v>
      </c>
      <c r="AX121" s="13" t="s">
        <v>72</v>
      </c>
      <c r="AY121" s="153" t="s">
        <v>128</v>
      </c>
    </row>
    <row r="122" spans="2:51" s="12" customFormat="1" ht="12">
      <c r="B122" s="146"/>
      <c r="D122" s="140" t="s">
        <v>142</v>
      </c>
      <c r="E122" s="147" t="s">
        <v>19</v>
      </c>
      <c r="F122" s="148" t="s">
        <v>1177</v>
      </c>
      <c r="H122" s="147" t="s">
        <v>19</v>
      </c>
      <c r="I122" s="149"/>
      <c r="L122" s="146"/>
      <c r="M122" s="150"/>
      <c r="T122" s="151"/>
      <c r="AT122" s="147" t="s">
        <v>142</v>
      </c>
      <c r="AU122" s="147" t="s">
        <v>82</v>
      </c>
      <c r="AV122" s="12" t="s">
        <v>80</v>
      </c>
      <c r="AW122" s="12" t="s">
        <v>33</v>
      </c>
      <c r="AX122" s="12" t="s">
        <v>72</v>
      </c>
      <c r="AY122" s="147" t="s">
        <v>128</v>
      </c>
    </row>
    <row r="123" spans="2:51" s="13" customFormat="1" ht="12">
      <c r="B123" s="152"/>
      <c r="D123" s="140" t="s">
        <v>142</v>
      </c>
      <c r="E123" s="153" t="s">
        <v>19</v>
      </c>
      <c r="F123" s="154" t="s">
        <v>136</v>
      </c>
      <c r="H123" s="155">
        <v>4</v>
      </c>
      <c r="I123" s="156"/>
      <c r="L123" s="152"/>
      <c r="M123" s="157"/>
      <c r="T123" s="158"/>
      <c r="AT123" s="153" t="s">
        <v>142</v>
      </c>
      <c r="AU123" s="153" t="s">
        <v>82</v>
      </c>
      <c r="AV123" s="13" t="s">
        <v>82</v>
      </c>
      <c r="AW123" s="13" t="s">
        <v>33</v>
      </c>
      <c r="AX123" s="13" t="s">
        <v>72</v>
      </c>
      <c r="AY123" s="153" t="s">
        <v>128</v>
      </c>
    </row>
    <row r="124" spans="2:51" s="14" customFormat="1" ht="12">
      <c r="B124" s="169"/>
      <c r="D124" s="140" t="s">
        <v>142</v>
      </c>
      <c r="E124" s="170" t="s">
        <v>19</v>
      </c>
      <c r="F124" s="171" t="s">
        <v>238</v>
      </c>
      <c r="H124" s="172">
        <v>6</v>
      </c>
      <c r="I124" s="173"/>
      <c r="L124" s="169"/>
      <c r="M124" s="174"/>
      <c r="T124" s="175"/>
      <c r="AT124" s="170" t="s">
        <v>142</v>
      </c>
      <c r="AU124" s="170" t="s">
        <v>82</v>
      </c>
      <c r="AV124" s="14" t="s">
        <v>136</v>
      </c>
      <c r="AW124" s="14" t="s">
        <v>33</v>
      </c>
      <c r="AX124" s="14" t="s">
        <v>80</v>
      </c>
      <c r="AY124" s="170" t="s">
        <v>128</v>
      </c>
    </row>
    <row r="125" spans="2:65" s="1" customFormat="1" ht="16.5" customHeight="1">
      <c r="B125" s="32"/>
      <c r="C125" s="127" t="s">
        <v>439</v>
      </c>
      <c r="D125" s="127" t="s">
        <v>131</v>
      </c>
      <c r="E125" s="128" t="s">
        <v>1178</v>
      </c>
      <c r="F125" s="129" t="s">
        <v>1179</v>
      </c>
      <c r="G125" s="130" t="s">
        <v>1153</v>
      </c>
      <c r="H125" s="131">
        <v>2</v>
      </c>
      <c r="I125" s="132"/>
      <c r="J125" s="133">
        <f>ROUND(I125*H125,2)</f>
        <v>0</v>
      </c>
      <c r="K125" s="129" t="s">
        <v>761</v>
      </c>
      <c r="L125" s="32"/>
      <c r="M125" s="134" t="s">
        <v>19</v>
      </c>
      <c r="N125" s="135" t="s">
        <v>43</v>
      </c>
      <c r="P125" s="136">
        <f>O125*H125</f>
        <v>0</v>
      </c>
      <c r="Q125" s="136">
        <v>0</v>
      </c>
      <c r="R125" s="136">
        <f>Q125*H125</f>
        <v>0</v>
      </c>
      <c r="S125" s="136">
        <v>0</v>
      </c>
      <c r="T125" s="137">
        <f>S125*H125</f>
        <v>0</v>
      </c>
      <c r="AR125" s="138" t="s">
        <v>1125</v>
      </c>
      <c r="AT125" s="138" t="s">
        <v>131</v>
      </c>
      <c r="AU125" s="138" t="s">
        <v>82</v>
      </c>
      <c r="AY125" s="17" t="s">
        <v>128</v>
      </c>
      <c r="BE125" s="139">
        <f>IF(N125="základní",J125,0)</f>
        <v>0</v>
      </c>
      <c r="BF125" s="139">
        <f>IF(N125="snížená",J125,0)</f>
        <v>0</v>
      </c>
      <c r="BG125" s="139">
        <f>IF(N125="zákl. přenesená",J125,0)</f>
        <v>0</v>
      </c>
      <c r="BH125" s="139">
        <f>IF(N125="sníž. přenesená",J125,0)</f>
        <v>0</v>
      </c>
      <c r="BI125" s="139">
        <f>IF(N125="nulová",J125,0)</f>
        <v>0</v>
      </c>
      <c r="BJ125" s="17" t="s">
        <v>80</v>
      </c>
      <c r="BK125" s="139">
        <f>ROUND(I125*H125,2)</f>
        <v>0</v>
      </c>
      <c r="BL125" s="17" t="s">
        <v>1125</v>
      </c>
      <c r="BM125" s="138" t="s">
        <v>1180</v>
      </c>
    </row>
    <row r="126" spans="2:47" s="1" customFormat="1" ht="12">
      <c r="B126" s="32"/>
      <c r="D126" s="140" t="s">
        <v>138</v>
      </c>
      <c r="F126" s="141" t="s">
        <v>1181</v>
      </c>
      <c r="I126" s="142"/>
      <c r="L126" s="32"/>
      <c r="M126" s="143"/>
      <c r="T126" s="53"/>
      <c r="AT126" s="17" t="s">
        <v>138</v>
      </c>
      <c r="AU126" s="17" t="s">
        <v>82</v>
      </c>
    </row>
    <row r="127" spans="2:47" s="1" customFormat="1" ht="12">
      <c r="B127" s="32"/>
      <c r="D127" s="144" t="s">
        <v>140</v>
      </c>
      <c r="F127" s="145" t="s">
        <v>1182</v>
      </c>
      <c r="I127" s="142"/>
      <c r="L127" s="32"/>
      <c r="M127" s="143"/>
      <c r="T127" s="53"/>
      <c r="AT127" s="17" t="s">
        <v>140</v>
      </c>
      <c r="AU127" s="17" t="s">
        <v>82</v>
      </c>
    </row>
    <row r="128" spans="2:51" s="12" customFormat="1" ht="12">
      <c r="B128" s="146"/>
      <c r="D128" s="140" t="s">
        <v>142</v>
      </c>
      <c r="E128" s="147" t="s">
        <v>19</v>
      </c>
      <c r="F128" s="148" t="s">
        <v>1183</v>
      </c>
      <c r="H128" s="147" t="s">
        <v>19</v>
      </c>
      <c r="I128" s="149"/>
      <c r="L128" s="146"/>
      <c r="M128" s="150"/>
      <c r="T128" s="151"/>
      <c r="AT128" s="147" t="s">
        <v>142</v>
      </c>
      <c r="AU128" s="147" t="s">
        <v>82</v>
      </c>
      <c r="AV128" s="12" t="s">
        <v>80</v>
      </c>
      <c r="AW128" s="12" t="s">
        <v>33</v>
      </c>
      <c r="AX128" s="12" t="s">
        <v>72</v>
      </c>
      <c r="AY128" s="147" t="s">
        <v>128</v>
      </c>
    </row>
    <row r="129" spans="2:51" s="13" customFormat="1" ht="12">
      <c r="B129" s="152"/>
      <c r="D129" s="140" t="s">
        <v>142</v>
      </c>
      <c r="E129" s="153" t="s">
        <v>19</v>
      </c>
      <c r="F129" s="154" t="s">
        <v>82</v>
      </c>
      <c r="H129" s="155">
        <v>2</v>
      </c>
      <c r="I129" s="156"/>
      <c r="L129" s="152"/>
      <c r="M129" s="157"/>
      <c r="T129" s="158"/>
      <c r="AT129" s="153" t="s">
        <v>142</v>
      </c>
      <c r="AU129" s="153" t="s">
        <v>82</v>
      </c>
      <c r="AV129" s="13" t="s">
        <v>82</v>
      </c>
      <c r="AW129" s="13" t="s">
        <v>33</v>
      </c>
      <c r="AX129" s="13" t="s">
        <v>80</v>
      </c>
      <c r="AY129" s="153" t="s">
        <v>128</v>
      </c>
    </row>
    <row r="130" spans="2:65" s="1" customFormat="1" ht="16.5" customHeight="1">
      <c r="B130" s="32"/>
      <c r="C130" s="127" t="s">
        <v>467</v>
      </c>
      <c r="D130" s="127" t="s">
        <v>131</v>
      </c>
      <c r="E130" s="128" t="s">
        <v>1184</v>
      </c>
      <c r="F130" s="129" t="s">
        <v>1185</v>
      </c>
      <c r="G130" s="130" t="s">
        <v>1153</v>
      </c>
      <c r="H130" s="131">
        <v>1</v>
      </c>
      <c r="I130" s="132"/>
      <c r="J130" s="133">
        <f>ROUND(I130*H130,2)</f>
        <v>0</v>
      </c>
      <c r="K130" s="129" t="s">
        <v>761</v>
      </c>
      <c r="L130" s="32"/>
      <c r="M130" s="134" t="s">
        <v>19</v>
      </c>
      <c r="N130" s="135" t="s">
        <v>43</v>
      </c>
      <c r="P130" s="136">
        <f>O130*H130</f>
        <v>0</v>
      </c>
      <c r="Q130" s="136">
        <v>0</v>
      </c>
      <c r="R130" s="136">
        <f>Q130*H130</f>
        <v>0</v>
      </c>
      <c r="S130" s="136">
        <v>0</v>
      </c>
      <c r="T130" s="137">
        <f>S130*H130</f>
        <v>0</v>
      </c>
      <c r="AR130" s="138" t="s">
        <v>1125</v>
      </c>
      <c r="AT130" s="138" t="s">
        <v>131</v>
      </c>
      <c r="AU130" s="138" t="s">
        <v>82</v>
      </c>
      <c r="AY130" s="17" t="s">
        <v>128</v>
      </c>
      <c r="BE130" s="139">
        <f>IF(N130="základní",J130,0)</f>
        <v>0</v>
      </c>
      <c r="BF130" s="139">
        <f>IF(N130="snížená",J130,0)</f>
        <v>0</v>
      </c>
      <c r="BG130" s="139">
        <f>IF(N130="zákl. přenesená",J130,0)</f>
        <v>0</v>
      </c>
      <c r="BH130" s="139">
        <f>IF(N130="sníž. přenesená",J130,0)</f>
        <v>0</v>
      </c>
      <c r="BI130" s="139">
        <f>IF(N130="nulová",J130,0)</f>
        <v>0</v>
      </c>
      <c r="BJ130" s="17" t="s">
        <v>80</v>
      </c>
      <c r="BK130" s="139">
        <f>ROUND(I130*H130,2)</f>
        <v>0</v>
      </c>
      <c r="BL130" s="17" t="s">
        <v>1125</v>
      </c>
      <c r="BM130" s="138" t="s">
        <v>1186</v>
      </c>
    </row>
    <row r="131" spans="2:47" s="1" customFormat="1" ht="12">
      <c r="B131" s="32"/>
      <c r="D131" s="140" t="s">
        <v>138</v>
      </c>
      <c r="F131" s="141" t="s">
        <v>1185</v>
      </c>
      <c r="I131" s="142"/>
      <c r="L131" s="32"/>
      <c r="M131" s="143"/>
      <c r="T131" s="53"/>
      <c r="AT131" s="17" t="s">
        <v>138</v>
      </c>
      <c r="AU131" s="17" t="s">
        <v>82</v>
      </c>
    </row>
    <row r="132" spans="2:47" s="1" customFormat="1" ht="12">
      <c r="B132" s="32"/>
      <c r="D132" s="144" t="s">
        <v>140</v>
      </c>
      <c r="F132" s="145" t="s">
        <v>1187</v>
      </c>
      <c r="I132" s="142"/>
      <c r="L132" s="32"/>
      <c r="M132" s="143"/>
      <c r="T132" s="53"/>
      <c r="AT132" s="17" t="s">
        <v>140</v>
      </c>
      <c r="AU132" s="17" t="s">
        <v>82</v>
      </c>
    </row>
    <row r="133" spans="2:51" s="12" customFormat="1" ht="12">
      <c r="B133" s="146"/>
      <c r="D133" s="140" t="s">
        <v>142</v>
      </c>
      <c r="E133" s="147" t="s">
        <v>19</v>
      </c>
      <c r="F133" s="148" t="s">
        <v>1188</v>
      </c>
      <c r="H133" s="147" t="s">
        <v>19</v>
      </c>
      <c r="I133" s="149"/>
      <c r="L133" s="146"/>
      <c r="M133" s="150"/>
      <c r="T133" s="151"/>
      <c r="AT133" s="147" t="s">
        <v>142</v>
      </c>
      <c r="AU133" s="147" t="s">
        <v>82</v>
      </c>
      <c r="AV133" s="12" t="s">
        <v>80</v>
      </c>
      <c r="AW133" s="12" t="s">
        <v>33</v>
      </c>
      <c r="AX133" s="12" t="s">
        <v>72</v>
      </c>
      <c r="AY133" s="147" t="s">
        <v>128</v>
      </c>
    </row>
    <row r="134" spans="2:51" s="13" customFormat="1" ht="12">
      <c r="B134" s="152"/>
      <c r="D134" s="140" t="s">
        <v>142</v>
      </c>
      <c r="E134" s="153" t="s">
        <v>19</v>
      </c>
      <c r="F134" s="154" t="s">
        <v>80</v>
      </c>
      <c r="H134" s="155">
        <v>1</v>
      </c>
      <c r="I134" s="156"/>
      <c r="L134" s="152"/>
      <c r="M134" s="181"/>
      <c r="N134" s="182"/>
      <c r="O134" s="182"/>
      <c r="P134" s="182"/>
      <c r="Q134" s="182"/>
      <c r="R134" s="182"/>
      <c r="S134" s="182"/>
      <c r="T134" s="183"/>
      <c r="AT134" s="153" t="s">
        <v>142</v>
      </c>
      <c r="AU134" s="153" t="s">
        <v>82</v>
      </c>
      <c r="AV134" s="13" t="s">
        <v>82</v>
      </c>
      <c r="AW134" s="13" t="s">
        <v>33</v>
      </c>
      <c r="AX134" s="13" t="s">
        <v>80</v>
      </c>
      <c r="AY134" s="153" t="s">
        <v>128</v>
      </c>
    </row>
    <row r="135" spans="2:12" s="1" customFormat="1" ht="6.95" customHeight="1">
      <c r="B135" s="41"/>
      <c r="C135" s="42"/>
      <c r="D135" s="42"/>
      <c r="E135" s="42"/>
      <c r="F135" s="42"/>
      <c r="G135" s="42"/>
      <c r="H135" s="42"/>
      <c r="I135" s="42"/>
      <c r="J135" s="42"/>
      <c r="K135" s="42"/>
      <c r="L135" s="32"/>
    </row>
  </sheetData>
  <sheetProtection algorithmName="SHA-512" hashValue="5b9jxkpdZOc9g+iki6TnpUpoR30usQChFHVrIetA+KJyAdHFqUmO611WL6+H0OTg9vUR3/e/Rr8Wxf3P6kJp6w==" saltValue="7+Hyvgc/zBcRE7DOgdl9QTkssve2iJqxmLndarzGBTInY6s9d4d7vjJ5ehATFYk13W+6zMwwnU5F5N7X8AFQrw==" spinCount="100000" sheet="1" objects="1" scenarios="1" formatColumns="0" formatRows="0" autoFilter="0"/>
  <autoFilter ref="C82:K134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8" r:id="rId1" display="https://podminky.urs.cz/item/CS_URS_2022_01/012103000"/>
    <hyperlink ref="F92" r:id="rId2" display="https://podminky.urs.cz/item/CS_URS_2022_01/012203000"/>
    <hyperlink ref="F96" r:id="rId3" display="https://podminky.urs.cz/item/CS_URS_2022_01/012303000"/>
    <hyperlink ref="F101" r:id="rId4" display="https://podminky.urs.cz/item/CS_URS_2022_01/013294000"/>
    <hyperlink ref="F107" r:id="rId5" display="https://podminky.urs.cz/item/CS_URS_2022_01/032103000"/>
    <hyperlink ref="F110" r:id="rId6" display="https://podminky.urs.cz/item/CS_URS_2022_01/032503000"/>
    <hyperlink ref="F114" r:id="rId7" display="https://podminky.urs.cz/item/CS_URS_2022_01/043103000"/>
    <hyperlink ref="F119" r:id="rId8" display="https://podminky.urs.cz/item/CS_URS_2022_01/043134000"/>
    <hyperlink ref="F127" r:id="rId9" display="https://podminky.urs.cz/item/CS_URS_2022_01/043194000"/>
    <hyperlink ref="F132" r:id="rId10" display="https://podminky.urs.cz/item/CS_URS_2022_01/045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184" customWidth="1"/>
    <col min="2" max="2" width="1.7109375" style="184" customWidth="1"/>
    <col min="3" max="4" width="5.00390625" style="184" customWidth="1"/>
    <col min="5" max="5" width="11.7109375" style="184" customWidth="1"/>
    <col min="6" max="6" width="9.140625" style="184" customWidth="1"/>
    <col min="7" max="7" width="5.00390625" style="184" customWidth="1"/>
    <col min="8" max="8" width="77.8515625" style="184" customWidth="1"/>
    <col min="9" max="10" width="20.00390625" style="184" customWidth="1"/>
    <col min="11" max="11" width="1.7109375" style="184" customWidth="1"/>
  </cols>
  <sheetData>
    <row r="1" ht="37.5" customHeight="1"/>
    <row r="2" spans="2:11" ht="7.5" customHeight="1">
      <c r="B2" s="185"/>
      <c r="C2" s="186"/>
      <c r="D2" s="186"/>
      <c r="E2" s="186"/>
      <c r="F2" s="186"/>
      <c r="G2" s="186"/>
      <c r="H2" s="186"/>
      <c r="I2" s="186"/>
      <c r="J2" s="186"/>
      <c r="K2" s="187"/>
    </row>
    <row r="3" spans="2:11" s="15" customFormat="1" ht="45" customHeight="1">
      <c r="B3" s="188"/>
      <c r="C3" s="305" t="s">
        <v>1189</v>
      </c>
      <c r="D3" s="305"/>
      <c r="E3" s="305"/>
      <c r="F3" s="305"/>
      <c r="G3" s="305"/>
      <c r="H3" s="305"/>
      <c r="I3" s="305"/>
      <c r="J3" s="305"/>
      <c r="K3" s="189"/>
    </row>
    <row r="4" spans="2:11" ht="25.5" customHeight="1">
      <c r="B4" s="190"/>
      <c r="C4" s="306" t="s">
        <v>1190</v>
      </c>
      <c r="D4" s="306"/>
      <c r="E4" s="306"/>
      <c r="F4" s="306"/>
      <c r="G4" s="306"/>
      <c r="H4" s="306"/>
      <c r="I4" s="306"/>
      <c r="J4" s="306"/>
      <c r="K4" s="191"/>
    </row>
    <row r="5" spans="2:11" ht="5.25" customHeight="1">
      <c r="B5" s="190"/>
      <c r="C5" s="192"/>
      <c r="D5" s="192"/>
      <c r="E5" s="192"/>
      <c r="F5" s="192"/>
      <c r="G5" s="192"/>
      <c r="H5" s="192"/>
      <c r="I5" s="192"/>
      <c r="J5" s="192"/>
      <c r="K5" s="191"/>
    </row>
    <row r="6" spans="2:11" ht="15" customHeight="1">
      <c r="B6" s="190"/>
      <c r="C6" s="304" t="s">
        <v>1191</v>
      </c>
      <c r="D6" s="304"/>
      <c r="E6" s="304"/>
      <c r="F6" s="304"/>
      <c r="G6" s="304"/>
      <c r="H6" s="304"/>
      <c r="I6" s="304"/>
      <c r="J6" s="304"/>
      <c r="K6" s="191"/>
    </row>
    <row r="7" spans="2:11" ht="15" customHeight="1">
      <c r="B7" s="194"/>
      <c r="C7" s="304" t="s">
        <v>1192</v>
      </c>
      <c r="D7" s="304"/>
      <c r="E7" s="304"/>
      <c r="F7" s="304"/>
      <c r="G7" s="304"/>
      <c r="H7" s="304"/>
      <c r="I7" s="304"/>
      <c r="J7" s="304"/>
      <c r="K7" s="191"/>
    </row>
    <row r="8" spans="2:11" ht="12.75" customHeight="1">
      <c r="B8" s="194"/>
      <c r="C8" s="193"/>
      <c r="D8" s="193"/>
      <c r="E8" s="193"/>
      <c r="F8" s="193"/>
      <c r="G8" s="193"/>
      <c r="H8" s="193"/>
      <c r="I8" s="193"/>
      <c r="J8" s="193"/>
      <c r="K8" s="191"/>
    </row>
    <row r="9" spans="2:11" ht="15" customHeight="1">
      <c r="B9" s="194"/>
      <c r="C9" s="304" t="s">
        <v>1193</v>
      </c>
      <c r="D9" s="304"/>
      <c r="E9" s="304"/>
      <c r="F9" s="304"/>
      <c r="G9" s="304"/>
      <c r="H9" s="304"/>
      <c r="I9" s="304"/>
      <c r="J9" s="304"/>
      <c r="K9" s="191"/>
    </row>
    <row r="10" spans="2:11" ht="15" customHeight="1">
      <c r="B10" s="194"/>
      <c r="C10" s="193"/>
      <c r="D10" s="304" t="s">
        <v>1194</v>
      </c>
      <c r="E10" s="304"/>
      <c r="F10" s="304"/>
      <c r="G10" s="304"/>
      <c r="H10" s="304"/>
      <c r="I10" s="304"/>
      <c r="J10" s="304"/>
      <c r="K10" s="191"/>
    </row>
    <row r="11" spans="2:11" ht="15" customHeight="1">
      <c r="B11" s="194"/>
      <c r="C11" s="195"/>
      <c r="D11" s="304" t="s">
        <v>1195</v>
      </c>
      <c r="E11" s="304"/>
      <c r="F11" s="304"/>
      <c r="G11" s="304"/>
      <c r="H11" s="304"/>
      <c r="I11" s="304"/>
      <c r="J11" s="304"/>
      <c r="K11" s="191"/>
    </row>
    <row r="12" spans="2:11" ht="15" customHeight="1">
      <c r="B12" s="194"/>
      <c r="C12" s="195"/>
      <c r="D12" s="193"/>
      <c r="E12" s="193"/>
      <c r="F12" s="193"/>
      <c r="G12" s="193"/>
      <c r="H12" s="193"/>
      <c r="I12" s="193"/>
      <c r="J12" s="193"/>
      <c r="K12" s="191"/>
    </row>
    <row r="13" spans="2:11" ht="15" customHeight="1">
      <c r="B13" s="194"/>
      <c r="C13" s="195"/>
      <c r="D13" s="196" t="s">
        <v>1196</v>
      </c>
      <c r="E13" s="193"/>
      <c r="F13" s="193"/>
      <c r="G13" s="193"/>
      <c r="H13" s="193"/>
      <c r="I13" s="193"/>
      <c r="J13" s="193"/>
      <c r="K13" s="191"/>
    </row>
    <row r="14" spans="2:11" ht="12.75" customHeight="1">
      <c r="B14" s="194"/>
      <c r="C14" s="195"/>
      <c r="D14" s="195"/>
      <c r="E14" s="195"/>
      <c r="F14" s="195"/>
      <c r="G14" s="195"/>
      <c r="H14" s="195"/>
      <c r="I14" s="195"/>
      <c r="J14" s="195"/>
      <c r="K14" s="191"/>
    </row>
    <row r="15" spans="2:11" ht="15" customHeight="1">
      <c r="B15" s="194"/>
      <c r="C15" s="195"/>
      <c r="D15" s="304" t="s">
        <v>1197</v>
      </c>
      <c r="E15" s="304"/>
      <c r="F15" s="304"/>
      <c r="G15" s="304"/>
      <c r="H15" s="304"/>
      <c r="I15" s="304"/>
      <c r="J15" s="304"/>
      <c r="K15" s="191"/>
    </row>
    <row r="16" spans="2:11" ht="15" customHeight="1">
      <c r="B16" s="194"/>
      <c r="C16" s="195"/>
      <c r="D16" s="304" t="s">
        <v>1198</v>
      </c>
      <c r="E16" s="304"/>
      <c r="F16" s="304"/>
      <c r="G16" s="304"/>
      <c r="H16" s="304"/>
      <c r="I16" s="304"/>
      <c r="J16" s="304"/>
      <c r="K16" s="191"/>
    </row>
    <row r="17" spans="2:11" ht="15" customHeight="1">
      <c r="B17" s="194"/>
      <c r="C17" s="195"/>
      <c r="D17" s="304" t="s">
        <v>1199</v>
      </c>
      <c r="E17" s="304"/>
      <c r="F17" s="304"/>
      <c r="G17" s="304"/>
      <c r="H17" s="304"/>
      <c r="I17" s="304"/>
      <c r="J17" s="304"/>
      <c r="K17" s="191"/>
    </row>
    <row r="18" spans="2:11" ht="15" customHeight="1">
      <c r="B18" s="194"/>
      <c r="C18" s="195"/>
      <c r="D18" s="195"/>
      <c r="E18" s="197" t="s">
        <v>79</v>
      </c>
      <c r="F18" s="304" t="s">
        <v>1200</v>
      </c>
      <c r="G18" s="304"/>
      <c r="H18" s="304"/>
      <c r="I18" s="304"/>
      <c r="J18" s="304"/>
      <c r="K18" s="191"/>
    </row>
    <row r="19" spans="2:11" ht="15" customHeight="1">
      <c r="B19" s="194"/>
      <c r="C19" s="195"/>
      <c r="D19" s="195"/>
      <c r="E19" s="197" t="s">
        <v>1201</v>
      </c>
      <c r="F19" s="304" t="s">
        <v>1202</v>
      </c>
      <c r="G19" s="304"/>
      <c r="H19" s="304"/>
      <c r="I19" s="304"/>
      <c r="J19" s="304"/>
      <c r="K19" s="191"/>
    </row>
    <row r="20" spans="2:11" ht="15" customHeight="1">
      <c r="B20" s="194"/>
      <c r="C20" s="195"/>
      <c r="D20" s="195"/>
      <c r="E20" s="197" t="s">
        <v>1203</v>
      </c>
      <c r="F20" s="304" t="s">
        <v>1204</v>
      </c>
      <c r="G20" s="304"/>
      <c r="H20" s="304"/>
      <c r="I20" s="304"/>
      <c r="J20" s="304"/>
      <c r="K20" s="191"/>
    </row>
    <row r="21" spans="2:11" ht="15" customHeight="1">
      <c r="B21" s="194"/>
      <c r="C21" s="195"/>
      <c r="D21" s="195"/>
      <c r="E21" s="197" t="s">
        <v>1205</v>
      </c>
      <c r="F21" s="304" t="s">
        <v>1206</v>
      </c>
      <c r="G21" s="304"/>
      <c r="H21" s="304"/>
      <c r="I21" s="304"/>
      <c r="J21" s="304"/>
      <c r="K21" s="191"/>
    </row>
    <row r="22" spans="2:11" ht="15" customHeight="1">
      <c r="B22" s="194"/>
      <c r="C22" s="195"/>
      <c r="D22" s="195"/>
      <c r="E22" s="197" t="s">
        <v>1207</v>
      </c>
      <c r="F22" s="304" t="s">
        <v>1208</v>
      </c>
      <c r="G22" s="304"/>
      <c r="H22" s="304"/>
      <c r="I22" s="304"/>
      <c r="J22" s="304"/>
      <c r="K22" s="191"/>
    </row>
    <row r="23" spans="2:11" ht="15" customHeight="1">
      <c r="B23" s="194"/>
      <c r="C23" s="195"/>
      <c r="D23" s="195"/>
      <c r="E23" s="197" t="s">
        <v>1209</v>
      </c>
      <c r="F23" s="304" t="s">
        <v>1210</v>
      </c>
      <c r="G23" s="304"/>
      <c r="H23" s="304"/>
      <c r="I23" s="304"/>
      <c r="J23" s="304"/>
      <c r="K23" s="191"/>
    </row>
    <row r="24" spans="2:11" ht="12.75" customHeight="1">
      <c r="B24" s="194"/>
      <c r="C24" s="195"/>
      <c r="D24" s="195"/>
      <c r="E24" s="195"/>
      <c r="F24" s="195"/>
      <c r="G24" s="195"/>
      <c r="H24" s="195"/>
      <c r="I24" s="195"/>
      <c r="J24" s="195"/>
      <c r="K24" s="191"/>
    </row>
    <row r="25" spans="2:11" ht="15" customHeight="1">
      <c r="B25" s="194"/>
      <c r="C25" s="304" t="s">
        <v>1211</v>
      </c>
      <c r="D25" s="304"/>
      <c r="E25" s="304"/>
      <c r="F25" s="304"/>
      <c r="G25" s="304"/>
      <c r="H25" s="304"/>
      <c r="I25" s="304"/>
      <c r="J25" s="304"/>
      <c r="K25" s="191"/>
    </row>
    <row r="26" spans="2:11" ht="15" customHeight="1">
      <c r="B26" s="194"/>
      <c r="C26" s="304" t="s">
        <v>1212</v>
      </c>
      <c r="D26" s="304"/>
      <c r="E26" s="304"/>
      <c r="F26" s="304"/>
      <c r="G26" s="304"/>
      <c r="H26" s="304"/>
      <c r="I26" s="304"/>
      <c r="J26" s="304"/>
      <c r="K26" s="191"/>
    </row>
    <row r="27" spans="2:11" ht="15" customHeight="1">
      <c r="B27" s="194"/>
      <c r="C27" s="193"/>
      <c r="D27" s="304" t="s">
        <v>1213</v>
      </c>
      <c r="E27" s="304"/>
      <c r="F27" s="304"/>
      <c r="G27" s="304"/>
      <c r="H27" s="304"/>
      <c r="I27" s="304"/>
      <c r="J27" s="304"/>
      <c r="K27" s="191"/>
    </row>
    <row r="28" spans="2:11" ht="15" customHeight="1">
      <c r="B28" s="194"/>
      <c r="C28" s="195"/>
      <c r="D28" s="304" t="s">
        <v>1214</v>
      </c>
      <c r="E28" s="304"/>
      <c r="F28" s="304"/>
      <c r="G28" s="304"/>
      <c r="H28" s="304"/>
      <c r="I28" s="304"/>
      <c r="J28" s="304"/>
      <c r="K28" s="191"/>
    </row>
    <row r="29" spans="2:11" ht="12.75" customHeight="1">
      <c r="B29" s="194"/>
      <c r="C29" s="195"/>
      <c r="D29" s="195"/>
      <c r="E29" s="195"/>
      <c r="F29" s="195"/>
      <c r="G29" s="195"/>
      <c r="H29" s="195"/>
      <c r="I29" s="195"/>
      <c r="J29" s="195"/>
      <c r="K29" s="191"/>
    </row>
    <row r="30" spans="2:11" ht="15" customHeight="1">
      <c r="B30" s="194"/>
      <c r="C30" s="195"/>
      <c r="D30" s="304" t="s">
        <v>1215</v>
      </c>
      <c r="E30" s="304"/>
      <c r="F30" s="304"/>
      <c r="G30" s="304"/>
      <c r="H30" s="304"/>
      <c r="I30" s="304"/>
      <c r="J30" s="304"/>
      <c r="K30" s="191"/>
    </row>
    <row r="31" spans="2:11" ht="15" customHeight="1">
      <c r="B31" s="194"/>
      <c r="C31" s="195"/>
      <c r="D31" s="304" t="s">
        <v>1216</v>
      </c>
      <c r="E31" s="304"/>
      <c r="F31" s="304"/>
      <c r="G31" s="304"/>
      <c r="H31" s="304"/>
      <c r="I31" s="304"/>
      <c r="J31" s="304"/>
      <c r="K31" s="191"/>
    </row>
    <row r="32" spans="2:11" ht="12.75" customHeight="1">
      <c r="B32" s="194"/>
      <c r="C32" s="195"/>
      <c r="D32" s="195"/>
      <c r="E32" s="195"/>
      <c r="F32" s="195"/>
      <c r="G32" s="195"/>
      <c r="H32" s="195"/>
      <c r="I32" s="195"/>
      <c r="J32" s="195"/>
      <c r="K32" s="191"/>
    </row>
    <row r="33" spans="2:11" ht="15" customHeight="1">
      <c r="B33" s="194"/>
      <c r="C33" s="195"/>
      <c r="D33" s="304" t="s">
        <v>1217</v>
      </c>
      <c r="E33" s="304"/>
      <c r="F33" s="304"/>
      <c r="G33" s="304"/>
      <c r="H33" s="304"/>
      <c r="I33" s="304"/>
      <c r="J33" s="304"/>
      <c r="K33" s="191"/>
    </row>
    <row r="34" spans="2:11" ht="15" customHeight="1">
      <c r="B34" s="194"/>
      <c r="C34" s="195"/>
      <c r="D34" s="304" t="s">
        <v>1218</v>
      </c>
      <c r="E34" s="304"/>
      <c r="F34" s="304"/>
      <c r="G34" s="304"/>
      <c r="H34" s="304"/>
      <c r="I34" s="304"/>
      <c r="J34" s="304"/>
      <c r="K34" s="191"/>
    </row>
    <row r="35" spans="2:11" ht="15" customHeight="1">
      <c r="B35" s="194"/>
      <c r="C35" s="195"/>
      <c r="D35" s="304" t="s">
        <v>1219</v>
      </c>
      <c r="E35" s="304"/>
      <c r="F35" s="304"/>
      <c r="G35" s="304"/>
      <c r="H35" s="304"/>
      <c r="I35" s="304"/>
      <c r="J35" s="304"/>
      <c r="K35" s="191"/>
    </row>
    <row r="36" spans="2:11" ht="15" customHeight="1">
      <c r="B36" s="194"/>
      <c r="C36" s="195"/>
      <c r="D36" s="193"/>
      <c r="E36" s="196" t="s">
        <v>114</v>
      </c>
      <c r="F36" s="193"/>
      <c r="G36" s="304" t="s">
        <v>1220</v>
      </c>
      <c r="H36" s="304"/>
      <c r="I36" s="304"/>
      <c r="J36" s="304"/>
      <c r="K36" s="191"/>
    </row>
    <row r="37" spans="2:11" ht="30.75" customHeight="1">
      <c r="B37" s="194"/>
      <c r="C37" s="195"/>
      <c r="D37" s="193"/>
      <c r="E37" s="196" t="s">
        <v>1221</v>
      </c>
      <c r="F37" s="193"/>
      <c r="G37" s="304" t="s">
        <v>1222</v>
      </c>
      <c r="H37" s="304"/>
      <c r="I37" s="304"/>
      <c r="J37" s="304"/>
      <c r="K37" s="191"/>
    </row>
    <row r="38" spans="2:11" ht="15" customHeight="1">
      <c r="B38" s="194"/>
      <c r="C38" s="195"/>
      <c r="D38" s="193"/>
      <c r="E38" s="196" t="s">
        <v>53</v>
      </c>
      <c r="F38" s="193"/>
      <c r="G38" s="304" t="s">
        <v>1223</v>
      </c>
      <c r="H38" s="304"/>
      <c r="I38" s="304"/>
      <c r="J38" s="304"/>
      <c r="K38" s="191"/>
    </row>
    <row r="39" spans="2:11" ht="15" customHeight="1">
      <c r="B39" s="194"/>
      <c r="C39" s="195"/>
      <c r="D39" s="193"/>
      <c r="E39" s="196" t="s">
        <v>54</v>
      </c>
      <c r="F39" s="193"/>
      <c r="G39" s="304" t="s">
        <v>1224</v>
      </c>
      <c r="H39" s="304"/>
      <c r="I39" s="304"/>
      <c r="J39" s="304"/>
      <c r="K39" s="191"/>
    </row>
    <row r="40" spans="2:11" ht="15" customHeight="1">
      <c r="B40" s="194"/>
      <c r="C40" s="195"/>
      <c r="D40" s="193"/>
      <c r="E40" s="196" t="s">
        <v>115</v>
      </c>
      <c r="F40" s="193"/>
      <c r="G40" s="304" t="s">
        <v>1225</v>
      </c>
      <c r="H40" s="304"/>
      <c r="I40" s="304"/>
      <c r="J40" s="304"/>
      <c r="K40" s="191"/>
    </row>
    <row r="41" spans="2:11" ht="15" customHeight="1">
      <c r="B41" s="194"/>
      <c r="C41" s="195"/>
      <c r="D41" s="193"/>
      <c r="E41" s="196" t="s">
        <v>116</v>
      </c>
      <c r="F41" s="193"/>
      <c r="G41" s="304" t="s">
        <v>1226</v>
      </c>
      <c r="H41" s="304"/>
      <c r="I41" s="304"/>
      <c r="J41" s="304"/>
      <c r="K41" s="191"/>
    </row>
    <row r="42" spans="2:11" ht="15" customHeight="1">
      <c r="B42" s="194"/>
      <c r="C42" s="195"/>
      <c r="D42" s="193"/>
      <c r="E42" s="196" t="s">
        <v>1227</v>
      </c>
      <c r="F42" s="193"/>
      <c r="G42" s="304" t="s">
        <v>1228</v>
      </c>
      <c r="H42" s="304"/>
      <c r="I42" s="304"/>
      <c r="J42" s="304"/>
      <c r="K42" s="191"/>
    </row>
    <row r="43" spans="2:11" ht="15" customHeight="1">
      <c r="B43" s="194"/>
      <c r="C43" s="195"/>
      <c r="D43" s="193"/>
      <c r="E43" s="196"/>
      <c r="F43" s="193"/>
      <c r="G43" s="304" t="s">
        <v>1229</v>
      </c>
      <c r="H43" s="304"/>
      <c r="I43" s="304"/>
      <c r="J43" s="304"/>
      <c r="K43" s="191"/>
    </row>
    <row r="44" spans="2:11" ht="15" customHeight="1">
      <c r="B44" s="194"/>
      <c r="C44" s="195"/>
      <c r="D44" s="193"/>
      <c r="E44" s="196" t="s">
        <v>1230</v>
      </c>
      <c r="F44" s="193"/>
      <c r="G44" s="304" t="s">
        <v>1231</v>
      </c>
      <c r="H44" s="304"/>
      <c r="I44" s="304"/>
      <c r="J44" s="304"/>
      <c r="K44" s="191"/>
    </row>
    <row r="45" spans="2:11" ht="15" customHeight="1">
      <c r="B45" s="194"/>
      <c r="C45" s="195"/>
      <c r="D45" s="193"/>
      <c r="E45" s="196" t="s">
        <v>118</v>
      </c>
      <c r="F45" s="193"/>
      <c r="G45" s="304" t="s">
        <v>1232</v>
      </c>
      <c r="H45" s="304"/>
      <c r="I45" s="304"/>
      <c r="J45" s="304"/>
      <c r="K45" s="191"/>
    </row>
    <row r="46" spans="2:11" ht="12.75" customHeight="1">
      <c r="B46" s="194"/>
      <c r="C46" s="195"/>
      <c r="D46" s="193"/>
      <c r="E46" s="193"/>
      <c r="F46" s="193"/>
      <c r="G46" s="193"/>
      <c r="H46" s="193"/>
      <c r="I46" s="193"/>
      <c r="J46" s="193"/>
      <c r="K46" s="191"/>
    </row>
    <row r="47" spans="2:11" ht="15" customHeight="1">
      <c r="B47" s="194"/>
      <c r="C47" s="195"/>
      <c r="D47" s="304" t="s">
        <v>1233</v>
      </c>
      <c r="E47" s="304"/>
      <c r="F47" s="304"/>
      <c r="G47" s="304"/>
      <c r="H47" s="304"/>
      <c r="I47" s="304"/>
      <c r="J47" s="304"/>
      <c r="K47" s="191"/>
    </row>
    <row r="48" spans="2:11" ht="15" customHeight="1">
      <c r="B48" s="194"/>
      <c r="C48" s="195"/>
      <c r="D48" s="195"/>
      <c r="E48" s="304" t="s">
        <v>1234</v>
      </c>
      <c r="F48" s="304"/>
      <c r="G48" s="304"/>
      <c r="H48" s="304"/>
      <c r="I48" s="304"/>
      <c r="J48" s="304"/>
      <c r="K48" s="191"/>
    </row>
    <row r="49" spans="2:11" ht="15" customHeight="1">
      <c r="B49" s="194"/>
      <c r="C49" s="195"/>
      <c r="D49" s="195"/>
      <c r="E49" s="304" t="s">
        <v>1235</v>
      </c>
      <c r="F49" s="304"/>
      <c r="G49" s="304"/>
      <c r="H49" s="304"/>
      <c r="I49" s="304"/>
      <c r="J49" s="304"/>
      <c r="K49" s="191"/>
    </row>
    <row r="50" spans="2:11" ht="15" customHeight="1">
      <c r="B50" s="194"/>
      <c r="C50" s="195"/>
      <c r="D50" s="195"/>
      <c r="E50" s="304" t="s">
        <v>1236</v>
      </c>
      <c r="F50" s="304"/>
      <c r="G50" s="304"/>
      <c r="H50" s="304"/>
      <c r="I50" s="304"/>
      <c r="J50" s="304"/>
      <c r="K50" s="191"/>
    </row>
    <row r="51" spans="2:11" ht="15" customHeight="1">
      <c r="B51" s="194"/>
      <c r="C51" s="195"/>
      <c r="D51" s="304" t="s">
        <v>1237</v>
      </c>
      <c r="E51" s="304"/>
      <c r="F51" s="304"/>
      <c r="G51" s="304"/>
      <c r="H51" s="304"/>
      <c r="I51" s="304"/>
      <c r="J51" s="304"/>
      <c r="K51" s="191"/>
    </row>
    <row r="52" spans="2:11" ht="25.5" customHeight="1">
      <c r="B52" s="190"/>
      <c r="C52" s="306" t="s">
        <v>1238</v>
      </c>
      <c r="D52" s="306"/>
      <c r="E52" s="306"/>
      <c r="F52" s="306"/>
      <c r="G52" s="306"/>
      <c r="H52" s="306"/>
      <c r="I52" s="306"/>
      <c r="J52" s="306"/>
      <c r="K52" s="191"/>
    </row>
    <row r="53" spans="2:11" ht="5.25" customHeight="1">
      <c r="B53" s="190"/>
      <c r="C53" s="192"/>
      <c r="D53" s="192"/>
      <c r="E53" s="192"/>
      <c r="F53" s="192"/>
      <c r="G53" s="192"/>
      <c r="H53" s="192"/>
      <c r="I53" s="192"/>
      <c r="J53" s="192"/>
      <c r="K53" s="191"/>
    </row>
    <row r="54" spans="2:11" ht="15" customHeight="1">
      <c r="B54" s="190"/>
      <c r="C54" s="304" t="s">
        <v>1239</v>
      </c>
      <c r="D54" s="304"/>
      <c r="E54" s="304"/>
      <c r="F54" s="304"/>
      <c r="G54" s="304"/>
      <c r="H54" s="304"/>
      <c r="I54" s="304"/>
      <c r="J54" s="304"/>
      <c r="K54" s="191"/>
    </row>
    <row r="55" spans="2:11" ht="15" customHeight="1">
      <c r="B55" s="190"/>
      <c r="C55" s="304" t="s">
        <v>1240</v>
      </c>
      <c r="D55" s="304"/>
      <c r="E55" s="304"/>
      <c r="F55" s="304"/>
      <c r="G55" s="304"/>
      <c r="H55" s="304"/>
      <c r="I55" s="304"/>
      <c r="J55" s="304"/>
      <c r="K55" s="191"/>
    </row>
    <row r="56" spans="2:11" ht="12.75" customHeight="1">
      <c r="B56" s="190"/>
      <c r="C56" s="193"/>
      <c r="D56" s="193"/>
      <c r="E56" s="193"/>
      <c r="F56" s="193"/>
      <c r="G56" s="193"/>
      <c r="H56" s="193"/>
      <c r="I56" s="193"/>
      <c r="J56" s="193"/>
      <c r="K56" s="191"/>
    </row>
    <row r="57" spans="2:11" ht="15" customHeight="1">
      <c r="B57" s="190"/>
      <c r="C57" s="304" t="s">
        <v>1241</v>
      </c>
      <c r="D57" s="304"/>
      <c r="E57" s="304"/>
      <c r="F57" s="304"/>
      <c r="G57" s="304"/>
      <c r="H57" s="304"/>
      <c r="I57" s="304"/>
      <c r="J57" s="304"/>
      <c r="K57" s="191"/>
    </row>
    <row r="58" spans="2:11" ht="15" customHeight="1">
      <c r="B58" s="190"/>
      <c r="C58" s="195"/>
      <c r="D58" s="304" t="s">
        <v>1242</v>
      </c>
      <c r="E58" s="304"/>
      <c r="F58" s="304"/>
      <c r="G58" s="304"/>
      <c r="H58" s="304"/>
      <c r="I58" s="304"/>
      <c r="J58" s="304"/>
      <c r="K58" s="191"/>
    </row>
    <row r="59" spans="2:11" ht="15" customHeight="1">
      <c r="B59" s="190"/>
      <c r="C59" s="195"/>
      <c r="D59" s="304" t="s">
        <v>1243</v>
      </c>
      <c r="E59" s="304"/>
      <c r="F59" s="304"/>
      <c r="G59" s="304"/>
      <c r="H59" s="304"/>
      <c r="I59" s="304"/>
      <c r="J59" s="304"/>
      <c r="K59" s="191"/>
    </row>
    <row r="60" spans="2:11" ht="15" customHeight="1">
      <c r="B60" s="190"/>
      <c r="C60" s="195"/>
      <c r="D60" s="304" t="s">
        <v>1244</v>
      </c>
      <c r="E60" s="304"/>
      <c r="F60" s="304"/>
      <c r="G60" s="304"/>
      <c r="H60" s="304"/>
      <c r="I60" s="304"/>
      <c r="J60" s="304"/>
      <c r="K60" s="191"/>
    </row>
    <row r="61" spans="2:11" ht="15" customHeight="1">
      <c r="B61" s="190"/>
      <c r="C61" s="195"/>
      <c r="D61" s="304" t="s">
        <v>1245</v>
      </c>
      <c r="E61" s="304"/>
      <c r="F61" s="304"/>
      <c r="G61" s="304"/>
      <c r="H61" s="304"/>
      <c r="I61" s="304"/>
      <c r="J61" s="304"/>
      <c r="K61" s="191"/>
    </row>
    <row r="62" spans="2:11" ht="15" customHeight="1">
      <c r="B62" s="190"/>
      <c r="C62" s="195"/>
      <c r="D62" s="308" t="s">
        <v>1246</v>
      </c>
      <c r="E62" s="308"/>
      <c r="F62" s="308"/>
      <c r="G62" s="308"/>
      <c r="H62" s="308"/>
      <c r="I62" s="308"/>
      <c r="J62" s="308"/>
      <c r="K62" s="191"/>
    </row>
    <row r="63" spans="2:11" ht="15" customHeight="1">
      <c r="B63" s="190"/>
      <c r="C63" s="195"/>
      <c r="D63" s="304" t="s">
        <v>1247</v>
      </c>
      <c r="E63" s="304"/>
      <c r="F63" s="304"/>
      <c r="G63" s="304"/>
      <c r="H63" s="304"/>
      <c r="I63" s="304"/>
      <c r="J63" s="304"/>
      <c r="K63" s="191"/>
    </row>
    <row r="64" spans="2:11" ht="12.75" customHeight="1">
      <c r="B64" s="190"/>
      <c r="C64" s="195"/>
      <c r="D64" s="195"/>
      <c r="E64" s="198"/>
      <c r="F64" s="195"/>
      <c r="G64" s="195"/>
      <c r="H64" s="195"/>
      <c r="I64" s="195"/>
      <c r="J64" s="195"/>
      <c r="K64" s="191"/>
    </row>
    <row r="65" spans="2:11" ht="15" customHeight="1">
      <c r="B65" s="190"/>
      <c r="C65" s="195"/>
      <c r="D65" s="304" t="s">
        <v>1248</v>
      </c>
      <c r="E65" s="304"/>
      <c r="F65" s="304"/>
      <c r="G65" s="304"/>
      <c r="H65" s="304"/>
      <c r="I65" s="304"/>
      <c r="J65" s="304"/>
      <c r="K65" s="191"/>
    </row>
    <row r="66" spans="2:11" ht="15" customHeight="1">
      <c r="B66" s="190"/>
      <c r="C66" s="195"/>
      <c r="D66" s="308" t="s">
        <v>1249</v>
      </c>
      <c r="E66" s="308"/>
      <c r="F66" s="308"/>
      <c r="G66" s="308"/>
      <c r="H66" s="308"/>
      <c r="I66" s="308"/>
      <c r="J66" s="308"/>
      <c r="K66" s="191"/>
    </row>
    <row r="67" spans="2:11" ht="15" customHeight="1">
      <c r="B67" s="190"/>
      <c r="C67" s="195"/>
      <c r="D67" s="304" t="s">
        <v>1250</v>
      </c>
      <c r="E67" s="304"/>
      <c r="F67" s="304"/>
      <c r="G67" s="304"/>
      <c r="H67" s="304"/>
      <c r="I67" s="304"/>
      <c r="J67" s="304"/>
      <c r="K67" s="191"/>
    </row>
    <row r="68" spans="2:11" ht="15" customHeight="1">
      <c r="B68" s="190"/>
      <c r="C68" s="195"/>
      <c r="D68" s="304" t="s">
        <v>1251</v>
      </c>
      <c r="E68" s="304"/>
      <c r="F68" s="304"/>
      <c r="G68" s="304"/>
      <c r="H68" s="304"/>
      <c r="I68" s="304"/>
      <c r="J68" s="304"/>
      <c r="K68" s="191"/>
    </row>
    <row r="69" spans="2:11" ht="15" customHeight="1">
      <c r="B69" s="190"/>
      <c r="C69" s="195"/>
      <c r="D69" s="304" t="s">
        <v>1252</v>
      </c>
      <c r="E69" s="304"/>
      <c r="F69" s="304"/>
      <c r="G69" s="304"/>
      <c r="H69" s="304"/>
      <c r="I69" s="304"/>
      <c r="J69" s="304"/>
      <c r="K69" s="191"/>
    </row>
    <row r="70" spans="2:11" ht="15" customHeight="1">
      <c r="B70" s="190"/>
      <c r="C70" s="195"/>
      <c r="D70" s="304" t="s">
        <v>1253</v>
      </c>
      <c r="E70" s="304"/>
      <c r="F70" s="304"/>
      <c r="G70" s="304"/>
      <c r="H70" s="304"/>
      <c r="I70" s="304"/>
      <c r="J70" s="304"/>
      <c r="K70" s="191"/>
    </row>
    <row r="71" spans="2:11" ht="12.75" customHeight="1">
      <c r="B71" s="199"/>
      <c r="C71" s="200"/>
      <c r="D71" s="200"/>
      <c r="E71" s="200"/>
      <c r="F71" s="200"/>
      <c r="G71" s="200"/>
      <c r="H71" s="200"/>
      <c r="I71" s="200"/>
      <c r="J71" s="200"/>
      <c r="K71" s="201"/>
    </row>
    <row r="72" spans="2:11" ht="18.75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3"/>
    </row>
    <row r="73" spans="2:11" ht="18.75" customHeight="1">
      <c r="B73" s="203"/>
      <c r="C73" s="203"/>
      <c r="D73" s="203"/>
      <c r="E73" s="203"/>
      <c r="F73" s="203"/>
      <c r="G73" s="203"/>
      <c r="H73" s="203"/>
      <c r="I73" s="203"/>
      <c r="J73" s="203"/>
      <c r="K73" s="203"/>
    </row>
    <row r="74" spans="2:11" ht="7.5" customHeight="1">
      <c r="B74" s="204"/>
      <c r="C74" s="205"/>
      <c r="D74" s="205"/>
      <c r="E74" s="205"/>
      <c r="F74" s="205"/>
      <c r="G74" s="205"/>
      <c r="H74" s="205"/>
      <c r="I74" s="205"/>
      <c r="J74" s="205"/>
      <c r="K74" s="206"/>
    </row>
    <row r="75" spans="2:11" ht="45" customHeight="1">
      <c r="B75" s="207"/>
      <c r="C75" s="307" t="s">
        <v>1254</v>
      </c>
      <c r="D75" s="307"/>
      <c r="E75" s="307"/>
      <c r="F75" s="307"/>
      <c r="G75" s="307"/>
      <c r="H75" s="307"/>
      <c r="I75" s="307"/>
      <c r="J75" s="307"/>
      <c r="K75" s="208"/>
    </row>
    <row r="76" spans="2:11" ht="17.25" customHeight="1">
      <c r="B76" s="207"/>
      <c r="C76" s="209" t="s">
        <v>1255</v>
      </c>
      <c r="D76" s="209"/>
      <c r="E76" s="209"/>
      <c r="F76" s="209" t="s">
        <v>1256</v>
      </c>
      <c r="G76" s="210"/>
      <c r="H76" s="209" t="s">
        <v>54</v>
      </c>
      <c r="I76" s="209" t="s">
        <v>57</v>
      </c>
      <c r="J76" s="209" t="s">
        <v>1257</v>
      </c>
      <c r="K76" s="208"/>
    </row>
    <row r="77" spans="2:11" ht="17.25" customHeight="1">
      <c r="B77" s="207"/>
      <c r="C77" s="211" t="s">
        <v>1258</v>
      </c>
      <c r="D77" s="211"/>
      <c r="E77" s="211"/>
      <c r="F77" s="212" t="s">
        <v>1259</v>
      </c>
      <c r="G77" s="213"/>
      <c r="H77" s="211"/>
      <c r="I77" s="211"/>
      <c r="J77" s="211" t="s">
        <v>1260</v>
      </c>
      <c r="K77" s="208"/>
    </row>
    <row r="78" spans="2:11" ht="5.25" customHeight="1">
      <c r="B78" s="207"/>
      <c r="C78" s="214"/>
      <c r="D78" s="214"/>
      <c r="E78" s="214"/>
      <c r="F78" s="214"/>
      <c r="G78" s="215"/>
      <c r="H78" s="214"/>
      <c r="I78" s="214"/>
      <c r="J78" s="214"/>
      <c r="K78" s="208"/>
    </row>
    <row r="79" spans="2:11" ht="15" customHeight="1">
      <c r="B79" s="207"/>
      <c r="C79" s="196" t="s">
        <v>53</v>
      </c>
      <c r="D79" s="216"/>
      <c r="E79" s="216"/>
      <c r="F79" s="217" t="s">
        <v>1261</v>
      </c>
      <c r="G79" s="218"/>
      <c r="H79" s="196" t="s">
        <v>1262</v>
      </c>
      <c r="I79" s="196" t="s">
        <v>1263</v>
      </c>
      <c r="J79" s="196">
        <v>20</v>
      </c>
      <c r="K79" s="208"/>
    </row>
    <row r="80" spans="2:11" ht="15" customHeight="1">
      <c r="B80" s="207"/>
      <c r="C80" s="196" t="s">
        <v>1264</v>
      </c>
      <c r="D80" s="196"/>
      <c r="E80" s="196"/>
      <c r="F80" s="217" t="s">
        <v>1261</v>
      </c>
      <c r="G80" s="218"/>
      <c r="H80" s="196" t="s">
        <v>1265</v>
      </c>
      <c r="I80" s="196" t="s">
        <v>1263</v>
      </c>
      <c r="J80" s="196">
        <v>120</v>
      </c>
      <c r="K80" s="208"/>
    </row>
    <row r="81" spans="2:11" ht="15" customHeight="1">
      <c r="B81" s="219"/>
      <c r="C81" s="196" t="s">
        <v>1266</v>
      </c>
      <c r="D81" s="196"/>
      <c r="E81" s="196"/>
      <c r="F81" s="217" t="s">
        <v>1267</v>
      </c>
      <c r="G81" s="218"/>
      <c r="H81" s="196" t="s">
        <v>1268</v>
      </c>
      <c r="I81" s="196" t="s">
        <v>1263</v>
      </c>
      <c r="J81" s="196">
        <v>50</v>
      </c>
      <c r="K81" s="208"/>
    </row>
    <row r="82" spans="2:11" ht="15" customHeight="1">
      <c r="B82" s="219"/>
      <c r="C82" s="196" t="s">
        <v>1269</v>
      </c>
      <c r="D82" s="196"/>
      <c r="E82" s="196"/>
      <c r="F82" s="217" t="s">
        <v>1261</v>
      </c>
      <c r="G82" s="218"/>
      <c r="H82" s="196" t="s">
        <v>1270</v>
      </c>
      <c r="I82" s="196" t="s">
        <v>1271</v>
      </c>
      <c r="J82" s="196"/>
      <c r="K82" s="208"/>
    </row>
    <row r="83" spans="2:11" ht="15" customHeight="1">
      <c r="B83" s="219"/>
      <c r="C83" s="196" t="s">
        <v>1272</v>
      </c>
      <c r="D83" s="196"/>
      <c r="E83" s="196"/>
      <c r="F83" s="217" t="s">
        <v>1267</v>
      </c>
      <c r="G83" s="196"/>
      <c r="H83" s="196" t="s">
        <v>1273</v>
      </c>
      <c r="I83" s="196" t="s">
        <v>1263</v>
      </c>
      <c r="J83" s="196">
        <v>15</v>
      </c>
      <c r="K83" s="208"/>
    </row>
    <row r="84" spans="2:11" ht="15" customHeight="1">
      <c r="B84" s="219"/>
      <c r="C84" s="196" t="s">
        <v>1274</v>
      </c>
      <c r="D84" s="196"/>
      <c r="E84" s="196"/>
      <c r="F84" s="217" t="s">
        <v>1267</v>
      </c>
      <c r="G84" s="196"/>
      <c r="H84" s="196" t="s">
        <v>1275</v>
      </c>
      <c r="I84" s="196" t="s">
        <v>1263</v>
      </c>
      <c r="J84" s="196">
        <v>15</v>
      </c>
      <c r="K84" s="208"/>
    </row>
    <row r="85" spans="2:11" ht="15" customHeight="1">
      <c r="B85" s="219"/>
      <c r="C85" s="196" t="s">
        <v>1276</v>
      </c>
      <c r="D85" s="196"/>
      <c r="E85" s="196"/>
      <c r="F85" s="217" t="s">
        <v>1267</v>
      </c>
      <c r="G85" s="196"/>
      <c r="H85" s="196" t="s">
        <v>1277</v>
      </c>
      <c r="I85" s="196" t="s">
        <v>1263</v>
      </c>
      <c r="J85" s="196">
        <v>20</v>
      </c>
      <c r="K85" s="208"/>
    </row>
    <row r="86" spans="2:11" ht="15" customHeight="1">
      <c r="B86" s="219"/>
      <c r="C86" s="196" t="s">
        <v>1278</v>
      </c>
      <c r="D86" s="196"/>
      <c r="E86" s="196"/>
      <c r="F86" s="217" t="s">
        <v>1267</v>
      </c>
      <c r="G86" s="196"/>
      <c r="H86" s="196" t="s">
        <v>1279</v>
      </c>
      <c r="I86" s="196" t="s">
        <v>1263</v>
      </c>
      <c r="J86" s="196">
        <v>20</v>
      </c>
      <c r="K86" s="208"/>
    </row>
    <row r="87" spans="2:11" ht="15" customHeight="1">
      <c r="B87" s="219"/>
      <c r="C87" s="196" t="s">
        <v>1280</v>
      </c>
      <c r="D87" s="196"/>
      <c r="E87" s="196"/>
      <c r="F87" s="217" t="s">
        <v>1267</v>
      </c>
      <c r="G87" s="218"/>
      <c r="H87" s="196" t="s">
        <v>1281</v>
      </c>
      <c r="I87" s="196" t="s">
        <v>1263</v>
      </c>
      <c r="J87" s="196">
        <v>50</v>
      </c>
      <c r="K87" s="208"/>
    </row>
    <row r="88" spans="2:11" ht="15" customHeight="1">
      <c r="B88" s="219"/>
      <c r="C88" s="196" t="s">
        <v>1282</v>
      </c>
      <c r="D88" s="196"/>
      <c r="E88" s="196"/>
      <c r="F88" s="217" t="s">
        <v>1267</v>
      </c>
      <c r="G88" s="218"/>
      <c r="H88" s="196" t="s">
        <v>1283</v>
      </c>
      <c r="I88" s="196" t="s">
        <v>1263</v>
      </c>
      <c r="J88" s="196">
        <v>20</v>
      </c>
      <c r="K88" s="208"/>
    </row>
    <row r="89" spans="2:11" ht="15" customHeight="1">
      <c r="B89" s="219"/>
      <c r="C89" s="196" t="s">
        <v>1284</v>
      </c>
      <c r="D89" s="196"/>
      <c r="E89" s="196"/>
      <c r="F89" s="217" t="s">
        <v>1267</v>
      </c>
      <c r="G89" s="218"/>
      <c r="H89" s="196" t="s">
        <v>1285</v>
      </c>
      <c r="I89" s="196" t="s">
        <v>1263</v>
      </c>
      <c r="J89" s="196">
        <v>20</v>
      </c>
      <c r="K89" s="208"/>
    </row>
    <row r="90" spans="2:11" ht="15" customHeight="1">
      <c r="B90" s="219"/>
      <c r="C90" s="196" t="s">
        <v>1286</v>
      </c>
      <c r="D90" s="196"/>
      <c r="E90" s="196"/>
      <c r="F90" s="217" t="s">
        <v>1267</v>
      </c>
      <c r="G90" s="218"/>
      <c r="H90" s="196" t="s">
        <v>1287</v>
      </c>
      <c r="I90" s="196" t="s">
        <v>1263</v>
      </c>
      <c r="J90" s="196">
        <v>50</v>
      </c>
      <c r="K90" s="208"/>
    </row>
    <row r="91" spans="2:11" ht="15" customHeight="1">
      <c r="B91" s="219"/>
      <c r="C91" s="196" t="s">
        <v>1288</v>
      </c>
      <c r="D91" s="196"/>
      <c r="E91" s="196"/>
      <c r="F91" s="217" t="s">
        <v>1267</v>
      </c>
      <c r="G91" s="218"/>
      <c r="H91" s="196" t="s">
        <v>1288</v>
      </c>
      <c r="I91" s="196" t="s">
        <v>1263</v>
      </c>
      <c r="J91" s="196">
        <v>50</v>
      </c>
      <c r="K91" s="208"/>
    </row>
    <row r="92" spans="2:11" ht="15" customHeight="1">
      <c r="B92" s="219"/>
      <c r="C92" s="196" t="s">
        <v>1289</v>
      </c>
      <c r="D92" s="196"/>
      <c r="E92" s="196"/>
      <c r="F92" s="217" t="s">
        <v>1267</v>
      </c>
      <c r="G92" s="218"/>
      <c r="H92" s="196" t="s">
        <v>1290</v>
      </c>
      <c r="I92" s="196" t="s">
        <v>1263</v>
      </c>
      <c r="J92" s="196">
        <v>255</v>
      </c>
      <c r="K92" s="208"/>
    </row>
    <row r="93" spans="2:11" ht="15" customHeight="1">
      <c r="B93" s="219"/>
      <c r="C93" s="196" t="s">
        <v>1291</v>
      </c>
      <c r="D93" s="196"/>
      <c r="E93" s="196"/>
      <c r="F93" s="217" t="s">
        <v>1261</v>
      </c>
      <c r="G93" s="218"/>
      <c r="H93" s="196" t="s">
        <v>1292</v>
      </c>
      <c r="I93" s="196" t="s">
        <v>1293</v>
      </c>
      <c r="J93" s="196"/>
      <c r="K93" s="208"/>
    </row>
    <row r="94" spans="2:11" ht="15" customHeight="1">
      <c r="B94" s="219"/>
      <c r="C94" s="196" t="s">
        <v>1294</v>
      </c>
      <c r="D94" s="196"/>
      <c r="E94" s="196"/>
      <c r="F94" s="217" t="s">
        <v>1261</v>
      </c>
      <c r="G94" s="218"/>
      <c r="H94" s="196" t="s">
        <v>1295</v>
      </c>
      <c r="I94" s="196" t="s">
        <v>1296</v>
      </c>
      <c r="J94" s="196"/>
      <c r="K94" s="208"/>
    </row>
    <row r="95" spans="2:11" ht="15" customHeight="1">
      <c r="B95" s="219"/>
      <c r="C95" s="196" t="s">
        <v>1297</v>
      </c>
      <c r="D95" s="196"/>
      <c r="E95" s="196"/>
      <c r="F95" s="217" t="s">
        <v>1261</v>
      </c>
      <c r="G95" s="218"/>
      <c r="H95" s="196" t="s">
        <v>1297</v>
      </c>
      <c r="I95" s="196" t="s">
        <v>1296</v>
      </c>
      <c r="J95" s="196"/>
      <c r="K95" s="208"/>
    </row>
    <row r="96" spans="2:11" ht="15" customHeight="1">
      <c r="B96" s="219"/>
      <c r="C96" s="196" t="s">
        <v>38</v>
      </c>
      <c r="D96" s="196"/>
      <c r="E96" s="196"/>
      <c r="F96" s="217" t="s">
        <v>1261</v>
      </c>
      <c r="G96" s="218"/>
      <c r="H96" s="196" t="s">
        <v>1298</v>
      </c>
      <c r="I96" s="196" t="s">
        <v>1296</v>
      </c>
      <c r="J96" s="196"/>
      <c r="K96" s="208"/>
    </row>
    <row r="97" spans="2:11" ht="15" customHeight="1">
      <c r="B97" s="219"/>
      <c r="C97" s="196" t="s">
        <v>48</v>
      </c>
      <c r="D97" s="196"/>
      <c r="E97" s="196"/>
      <c r="F97" s="217" t="s">
        <v>1261</v>
      </c>
      <c r="G97" s="218"/>
      <c r="H97" s="196" t="s">
        <v>1299</v>
      </c>
      <c r="I97" s="196" t="s">
        <v>1296</v>
      </c>
      <c r="J97" s="196"/>
      <c r="K97" s="208"/>
    </row>
    <row r="98" spans="2:11" ht="15" customHeight="1">
      <c r="B98" s="220"/>
      <c r="C98" s="221"/>
      <c r="D98" s="221"/>
      <c r="E98" s="221"/>
      <c r="F98" s="221"/>
      <c r="G98" s="221"/>
      <c r="H98" s="221"/>
      <c r="I98" s="221"/>
      <c r="J98" s="221"/>
      <c r="K98" s="222"/>
    </row>
    <row r="99" spans="2:11" ht="18.75" customHeight="1">
      <c r="B99" s="223"/>
      <c r="C99" s="224"/>
      <c r="D99" s="224"/>
      <c r="E99" s="224"/>
      <c r="F99" s="224"/>
      <c r="G99" s="224"/>
      <c r="H99" s="224"/>
      <c r="I99" s="224"/>
      <c r="J99" s="224"/>
      <c r="K99" s="223"/>
    </row>
    <row r="100" spans="2:11" ht="18.75" customHeight="1">
      <c r="B100" s="203"/>
      <c r="C100" s="203"/>
      <c r="D100" s="203"/>
      <c r="E100" s="203"/>
      <c r="F100" s="203"/>
      <c r="G100" s="203"/>
      <c r="H100" s="203"/>
      <c r="I100" s="203"/>
      <c r="J100" s="203"/>
      <c r="K100" s="203"/>
    </row>
    <row r="101" spans="2:11" ht="7.5" customHeight="1">
      <c r="B101" s="204"/>
      <c r="C101" s="205"/>
      <c r="D101" s="205"/>
      <c r="E101" s="205"/>
      <c r="F101" s="205"/>
      <c r="G101" s="205"/>
      <c r="H101" s="205"/>
      <c r="I101" s="205"/>
      <c r="J101" s="205"/>
      <c r="K101" s="206"/>
    </row>
    <row r="102" spans="2:11" ht="45" customHeight="1">
      <c r="B102" s="207"/>
      <c r="C102" s="307" t="s">
        <v>1300</v>
      </c>
      <c r="D102" s="307"/>
      <c r="E102" s="307"/>
      <c r="F102" s="307"/>
      <c r="G102" s="307"/>
      <c r="H102" s="307"/>
      <c r="I102" s="307"/>
      <c r="J102" s="307"/>
      <c r="K102" s="208"/>
    </row>
    <row r="103" spans="2:11" ht="17.25" customHeight="1">
      <c r="B103" s="207"/>
      <c r="C103" s="209" t="s">
        <v>1255</v>
      </c>
      <c r="D103" s="209"/>
      <c r="E103" s="209"/>
      <c r="F103" s="209" t="s">
        <v>1256</v>
      </c>
      <c r="G103" s="210"/>
      <c r="H103" s="209" t="s">
        <v>54</v>
      </c>
      <c r="I103" s="209" t="s">
        <v>57</v>
      </c>
      <c r="J103" s="209" t="s">
        <v>1257</v>
      </c>
      <c r="K103" s="208"/>
    </row>
    <row r="104" spans="2:11" ht="17.25" customHeight="1">
      <c r="B104" s="207"/>
      <c r="C104" s="211" t="s">
        <v>1258</v>
      </c>
      <c r="D104" s="211"/>
      <c r="E104" s="211"/>
      <c r="F104" s="212" t="s">
        <v>1259</v>
      </c>
      <c r="G104" s="213"/>
      <c r="H104" s="211"/>
      <c r="I104" s="211"/>
      <c r="J104" s="211" t="s">
        <v>1260</v>
      </c>
      <c r="K104" s="208"/>
    </row>
    <row r="105" spans="2:11" ht="5.25" customHeight="1">
      <c r="B105" s="207"/>
      <c r="C105" s="209"/>
      <c r="D105" s="209"/>
      <c r="E105" s="209"/>
      <c r="F105" s="209"/>
      <c r="G105" s="225"/>
      <c r="H105" s="209"/>
      <c r="I105" s="209"/>
      <c r="J105" s="209"/>
      <c r="K105" s="208"/>
    </row>
    <row r="106" spans="2:11" ht="15" customHeight="1">
      <c r="B106" s="207"/>
      <c r="C106" s="196" t="s">
        <v>53</v>
      </c>
      <c r="D106" s="216"/>
      <c r="E106" s="216"/>
      <c r="F106" s="217" t="s">
        <v>1261</v>
      </c>
      <c r="G106" s="196"/>
      <c r="H106" s="196" t="s">
        <v>1301</v>
      </c>
      <c r="I106" s="196" t="s">
        <v>1263</v>
      </c>
      <c r="J106" s="196">
        <v>20</v>
      </c>
      <c r="K106" s="208"/>
    </row>
    <row r="107" spans="2:11" ht="15" customHeight="1">
      <c r="B107" s="207"/>
      <c r="C107" s="196" t="s">
        <v>1264</v>
      </c>
      <c r="D107" s="196"/>
      <c r="E107" s="196"/>
      <c r="F107" s="217" t="s">
        <v>1261</v>
      </c>
      <c r="G107" s="196"/>
      <c r="H107" s="196" t="s">
        <v>1301</v>
      </c>
      <c r="I107" s="196" t="s">
        <v>1263</v>
      </c>
      <c r="J107" s="196">
        <v>120</v>
      </c>
      <c r="K107" s="208"/>
    </row>
    <row r="108" spans="2:11" ht="15" customHeight="1">
      <c r="B108" s="219"/>
      <c r="C108" s="196" t="s">
        <v>1266</v>
      </c>
      <c r="D108" s="196"/>
      <c r="E108" s="196"/>
      <c r="F108" s="217" t="s">
        <v>1267</v>
      </c>
      <c r="G108" s="196"/>
      <c r="H108" s="196" t="s">
        <v>1301</v>
      </c>
      <c r="I108" s="196" t="s">
        <v>1263</v>
      </c>
      <c r="J108" s="196">
        <v>50</v>
      </c>
      <c r="K108" s="208"/>
    </row>
    <row r="109" spans="2:11" ht="15" customHeight="1">
      <c r="B109" s="219"/>
      <c r="C109" s="196" t="s">
        <v>1269</v>
      </c>
      <c r="D109" s="196"/>
      <c r="E109" s="196"/>
      <c r="F109" s="217" t="s">
        <v>1261</v>
      </c>
      <c r="G109" s="196"/>
      <c r="H109" s="196" t="s">
        <v>1301</v>
      </c>
      <c r="I109" s="196" t="s">
        <v>1271</v>
      </c>
      <c r="J109" s="196"/>
      <c r="K109" s="208"/>
    </row>
    <row r="110" spans="2:11" ht="15" customHeight="1">
      <c r="B110" s="219"/>
      <c r="C110" s="196" t="s">
        <v>1280</v>
      </c>
      <c r="D110" s="196"/>
      <c r="E110" s="196"/>
      <c r="F110" s="217" t="s">
        <v>1267</v>
      </c>
      <c r="G110" s="196"/>
      <c r="H110" s="196" t="s">
        <v>1301</v>
      </c>
      <c r="I110" s="196" t="s">
        <v>1263</v>
      </c>
      <c r="J110" s="196">
        <v>50</v>
      </c>
      <c r="K110" s="208"/>
    </row>
    <row r="111" spans="2:11" ht="15" customHeight="1">
      <c r="B111" s="219"/>
      <c r="C111" s="196" t="s">
        <v>1288</v>
      </c>
      <c r="D111" s="196"/>
      <c r="E111" s="196"/>
      <c r="F111" s="217" t="s">
        <v>1267</v>
      </c>
      <c r="G111" s="196"/>
      <c r="H111" s="196" t="s">
        <v>1301</v>
      </c>
      <c r="I111" s="196" t="s">
        <v>1263</v>
      </c>
      <c r="J111" s="196">
        <v>50</v>
      </c>
      <c r="K111" s="208"/>
    </row>
    <row r="112" spans="2:11" ht="15" customHeight="1">
      <c r="B112" s="219"/>
      <c r="C112" s="196" t="s">
        <v>1286</v>
      </c>
      <c r="D112" s="196"/>
      <c r="E112" s="196"/>
      <c r="F112" s="217" t="s">
        <v>1267</v>
      </c>
      <c r="G112" s="196"/>
      <c r="H112" s="196" t="s">
        <v>1301</v>
      </c>
      <c r="I112" s="196" t="s">
        <v>1263</v>
      </c>
      <c r="J112" s="196">
        <v>50</v>
      </c>
      <c r="K112" s="208"/>
    </row>
    <row r="113" spans="2:11" ht="15" customHeight="1">
      <c r="B113" s="219"/>
      <c r="C113" s="196" t="s">
        <v>53</v>
      </c>
      <c r="D113" s="196"/>
      <c r="E113" s="196"/>
      <c r="F113" s="217" t="s">
        <v>1261</v>
      </c>
      <c r="G113" s="196"/>
      <c r="H113" s="196" t="s">
        <v>1302</v>
      </c>
      <c r="I113" s="196" t="s">
        <v>1263</v>
      </c>
      <c r="J113" s="196">
        <v>20</v>
      </c>
      <c r="K113" s="208"/>
    </row>
    <row r="114" spans="2:11" ht="15" customHeight="1">
      <c r="B114" s="219"/>
      <c r="C114" s="196" t="s">
        <v>1303</v>
      </c>
      <c r="D114" s="196"/>
      <c r="E114" s="196"/>
      <c r="F114" s="217" t="s">
        <v>1261</v>
      </c>
      <c r="G114" s="196"/>
      <c r="H114" s="196" t="s">
        <v>1304</v>
      </c>
      <c r="I114" s="196" t="s">
        <v>1263</v>
      </c>
      <c r="J114" s="196">
        <v>120</v>
      </c>
      <c r="K114" s="208"/>
    </row>
    <row r="115" spans="2:11" ht="15" customHeight="1">
      <c r="B115" s="219"/>
      <c r="C115" s="196" t="s">
        <v>38</v>
      </c>
      <c r="D115" s="196"/>
      <c r="E115" s="196"/>
      <c r="F115" s="217" t="s">
        <v>1261</v>
      </c>
      <c r="G115" s="196"/>
      <c r="H115" s="196" t="s">
        <v>1305</v>
      </c>
      <c r="I115" s="196" t="s">
        <v>1296</v>
      </c>
      <c r="J115" s="196"/>
      <c r="K115" s="208"/>
    </row>
    <row r="116" spans="2:11" ht="15" customHeight="1">
      <c r="B116" s="219"/>
      <c r="C116" s="196" t="s">
        <v>48</v>
      </c>
      <c r="D116" s="196"/>
      <c r="E116" s="196"/>
      <c r="F116" s="217" t="s">
        <v>1261</v>
      </c>
      <c r="G116" s="196"/>
      <c r="H116" s="196" t="s">
        <v>1306</v>
      </c>
      <c r="I116" s="196" t="s">
        <v>1296</v>
      </c>
      <c r="J116" s="196"/>
      <c r="K116" s="208"/>
    </row>
    <row r="117" spans="2:11" ht="15" customHeight="1">
      <c r="B117" s="219"/>
      <c r="C117" s="196" t="s">
        <v>57</v>
      </c>
      <c r="D117" s="196"/>
      <c r="E117" s="196"/>
      <c r="F117" s="217" t="s">
        <v>1261</v>
      </c>
      <c r="G117" s="196"/>
      <c r="H117" s="196" t="s">
        <v>1307</v>
      </c>
      <c r="I117" s="196" t="s">
        <v>1308</v>
      </c>
      <c r="J117" s="196"/>
      <c r="K117" s="208"/>
    </row>
    <row r="118" spans="2:11" ht="15" customHeight="1">
      <c r="B118" s="220"/>
      <c r="C118" s="226"/>
      <c r="D118" s="226"/>
      <c r="E118" s="226"/>
      <c r="F118" s="226"/>
      <c r="G118" s="226"/>
      <c r="H118" s="226"/>
      <c r="I118" s="226"/>
      <c r="J118" s="226"/>
      <c r="K118" s="222"/>
    </row>
    <row r="119" spans="2:11" ht="18.75" customHeight="1">
      <c r="B119" s="227"/>
      <c r="C119" s="228"/>
      <c r="D119" s="228"/>
      <c r="E119" s="228"/>
      <c r="F119" s="229"/>
      <c r="G119" s="228"/>
      <c r="H119" s="228"/>
      <c r="I119" s="228"/>
      <c r="J119" s="228"/>
      <c r="K119" s="227"/>
    </row>
    <row r="120" spans="2:11" ht="18.75" customHeight="1"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</row>
    <row r="121" spans="2:11" ht="7.5" customHeight="1">
      <c r="B121" s="230"/>
      <c r="C121" s="231"/>
      <c r="D121" s="231"/>
      <c r="E121" s="231"/>
      <c r="F121" s="231"/>
      <c r="G121" s="231"/>
      <c r="H121" s="231"/>
      <c r="I121" s="231"/>
      <c r="J121" s="231"/>
      <c r="K121" s="232"/>
    </row>
    <row r="122" spans="2:11" ht="45" customHeight="1">
      <c r="B122" s="233"/>
      <c r="C122" s="305" t="s">
        <v>1309</v>
      </c>
      <c r="D122" s="305"/>
      <c r="E122" s="305"/>
      <c r="F122" s="305"/>
      <c r="G122" s="305"/>
      <c r="H122" s="305"/>
      <c r="I122" s="305"/>
      <c r="J122" s="305"/>
      <c r="K122" s="234"/>
    </row>
    <row r="123" spans="2:11" ht="17.25" customHeight="1">
      <c r="B123" s="235"/>
      <c r="C123" s="209" t="s">
        <v>1255</v>
      </c>
      <c r="D123" s="209"/>
      <c r="E123" s="209"/>
      <c r="F123" s="209" t="s">
        <v>1256</v>
      </c>
      <c r="G123" s="210"/>
      <c r="H123" s="209" t="s">
        <v>54</v>
      </c>
      <c r="I123" s="209" t="s">
        <v>57</v>
      </c>
      <c r="J123" s="209" t="s">
        <v>1257</v>
      </c>
      <c r="K123" s="236"/>
    </row>
    <row r="124" spans="2:11" ht="17.25" customHeight="1">
      <c r="B124" s="235"/>
      <c r="C124" s="211" t="s">
        <v>1258</v>
      </c>
      <c r="D124" s="211"/>
      <c r="E124" s="211"/>
      <c r="F124" s="212" t="s">
        <v>1259</v>
      </c>
      <c r="G124" s="213"/>
      <c r="H124" s="211"/>
      <c r="I124" s="211"/>
      <c r="J124" s="211" t="s">
        <v>1260</v>
      </c>
      <c r="K124" s="236"/>
    </row>
    <row r="125" spans="2:11" ht="5.25" customHeight="1">
      <c r="B125" s="237"/>
      <c r="C125" s="214"/>
      <c r="D125" s="214"/>
      <c r="E125" s="214"/>
      <c r="F125" s="214"/>
      <c r="G125" s="238"/>
      <c r="H125" s="214"/>
      <c r="I125" s="214"/>
      <c r="J125" s="214"/>
      <c r="K125" s="239"/>
    </row>
    <row r="126" spans="2:11" ht="15" customHeight="1">
      <c r="B126" s="237"/>
      <c r="C126" s="196" t="s">
        <v>1264</v>
      </c>
      <c r="D126" s="216"/>
      <c r="E126" s="216"/>
      <c r="F126" s="217" t="s">
        <v>1261</v>
      </c>
      <c r="G126" s="196"/>
      <c r="H126" s="196" t="s">
        <v>1301</v>
      </c>
      <c r="I126" s="196" t="s">
        <v>1263</v>
      </c>
      <c r="J126" s="196">
        <v>120</v>
      </c>
      <c r="K126" s="240"/>
    </row>
    <row r="127" spans="2:11" ht="15" customHeight="1">
      <c r="B127" s="237"/>
      <c r="C127" s="196" t="s">
        <v>1310</v>
      </c>
      <c r="D127" s="196"/>
      <c r="E127" s="196"/>
      <c r="F127" s="217" t="s">
        <v>1261</v>
      </c>
      <c r="G127" s="196"/>
      <c r="H127" s="196" t="s">
        <v>1311</v>
      </c>
      <c r="I127" s="196" t="s">
        <v>1263</v>
      </c>
      <c r="J127" s="196" t="s">
        <v>1312</v>
      </c>
      <c r="K127" s="240"/>
    </row>
    <row r="128" spans="2:11" ht="15" customHeight="1">
      <c r="B128" s="237"/>
      <c r="C128" s="196" t="s">
        <v>1209</v>
      </c>
      <c r="D128" s="196"/>
      <c r="E128" s="196"/>
      <c r="F128" s="217" t="s">
        <v>1261</v>
      </c>
      <c r="G128" s="196"/>
      <c r="H128" s="196" t="s">
        <v>1313</v>
      </c>
      <c r="I128" s="196" t="s">
        <v>1263</v>
      </c>
      <c r="J128" s="196" t="s">
        <v>1312</v>
      </c>
      <c r="K128" s="240"/>
    </row>
    <row r="129" spans="2:11" ht="15" customHeight="1">
      <c r="B129" s="237"/>
      <c r="C129" s="196" t="s">
        <v>1272</v>
      </c>
      <c r="D129" s="196"/>
      <c r="E129" s="196"/>
      <c r="F129" s="217" t="s">
        <v>1267</v>
      </c>
      <c r="G129" s="196"/>
      <c r="H129" s="196" t="s">
        <v>1273</v>
      </c>
      <c r="I129" s="196" t="s">
        <v>1263</v>
      </c>
      <c r="J129" s="196">
        <v>15</v>
      </c>
      <c r="K129" s="240"/>
    </row>
    <row r="130" spans="2:11" ht="15" customHeight="1">
      <c r="B130" s="237"/>
      <c r="C130" s="196" t="s">
        <v>1274</v>
      </c>
      <c r="D130" s="196"/>
      <c r="E130" s="196"/>
      <c r="F130" s="217" t="s">
        <v>1267</v>
      </c>
      <c r="G130" s="196"/>
      <c r="H130" s="196" t="s">
        <v>1275</v>
      </c>
      <c r="I130" s="196" t="s">
        <v>1263</v>
      </c>
      <c r="J130" s="196">
        <v>15</v>
      </c>
      <c r="K130" s="240"/>
    </row>
    <row r="131" spans="2:11" ht="15" customHeight="1">
      <c r="B131" s="237"/>
      <c r="C131" s="196" t="s">
        <v>1276</v>
      </c>
      <c r="D131" s="196"/>
      <c r="E131" s="196"/>
      <c r="F131" s="217" t="s">
        <v>1267</v>
      </c>
      <c r="G131" s="196"/>
      <c r="H131" s="196" t="s">
        <v>1277</v>
      </c>
      <c r="I131" s="196" t="s">
        <v>1263</v>
      </c>
      <c r="J131" s="196">
        <v>20</v>
      </c>
      <c r="K131" s="240"/>
    </row>
    <row r="132" spans="2:11" ht="15" customHeight="1">
      <c r="B132" s="237"/>
      <c r="C132" s="196" t="s">
        <v>1278</v>
      </c>
      <c r="D132" s="196"/>
      <c r="E132" s="196"/>
      <c r="F132" s="217" t="s">
        <v>1267</v>
      </c>
      <c r="G132" s="196"/>
      <c r="H132" s="196" t="s">
        <v>1279</v>
      </c>
      <c r="I132" s="196" t="s">
        <v>1263</v>
      </c>
      <c r="J132" s="196">
        <v>20</v>
      </c>
      <c r="K132" s="240"/>
    </row>
    <row r="133" spans="2:11" ht="15" customHeight="1">
      <c r="B133" s="237"/>
      <c r="C133" s="196" t="s">
        <v>1266</v>
      </c>
      <c r="D133" s="196"/>
      <c r="E133" s="196"/>
      <c r="F133" s="217" t="s">
        <v>1267</v>
      </c>
      <c r="G133" s="196"/>
      <c r="H133" s="196" t="s">
        <v>1301</v>
      </c>
      <c r="I133" s="196" t="s">
        <v>1263</v>
      </c>
      <c r="J133" s="196">
        <v>50</v>
      </c>
      <c r="K133" s="240"/>
    </row>
    <row r="134" spans="2:11" ht="15" customHeight="1">
      <c r="B134" s="237"/>
      <c r="C134" s="196" t="s">
        <v>1280</v>
      </c>
      <c r="D134" s="196"/>
      <c r="E134" s="196"/>
      <c r="F134" s="217" t="s">
        <v>1267</v>
      </c>
      <c r="G134" s="196"/>
      <c r="H134" s="196" t="s">
        <v>1301</v>
      </c>
      <c r="I134" s="196" t="s">
        <v>1263</v>
      </c>
      <c r="J134" s="196">
        <v>50</v>
      </c>
      <c r="K134" s="240"/>
    </row>
    <row r="135" spans="2:11" ht="15" customHeight="1">
      <c r="B135" s="237"/>
      <c r="C135" s="196" t="s">
        <v>1286</v>
      </c>
      <c r="D135" s="196"/>
      <c r="E135" s="196"/>
      <c r="F135" s="217" t="s">
        <v>1267</v>
      </c>
      <c r="G135" s="196"/>
      <c r="H135" s="196" t="s">
        <v>1301</v>
      </c>
      <c r="I135" s="196" t="s">
        <v>1263</v>
      </c>
      <c r="J135" s="196">
        <v>50</v>
      </c>
      <c r="K135" s="240"/>
    </row>
    <row r="136" spans="2:11" ht="15" customHeight="1">
      <c r="B136" s="237"/>
      <c r="C136" s="196" t="s">
        <v>1288</v>
      </c>
      <c r="D136" s="196"/>
      <c r="E136" s="196"/>
      <c r="F136" s="217" t="s">
        <v>1267</v>
      </c>
      <c r="G136" s="196"/>
      <c r="H136" s="196" t="s">
        <v>1301</v>
      </c>
      <c r="I136" s="196" t="s">
        <v>1263</v>
      </c>
      <c r="J136" s="196">
        <v>50</v>
      </c>
      <c r="K136" s="240"/>
    </row>
    <row r="137" spans="2:11" ht="15" customHeight="1">
      <c r="B137" s="237"/>
      <c r="C137" s="196" t="s">
        <v>1289</v>
      </c>
      <c r="D137" s="196"/>
      <c r="E137" s="196"/>
      <c r="F137" s="217" t="s">
        <v>1267</v>
      </c>
      <c r="G137" s="196"/>
      <c r="H137" s="196" t="s">
        <v>1314</v>
      </c>
      <c r="I137" s="196" t="s">
        <v>1263</v>
      </c>
      <c r="J137" s="196">
        <v>255</v>
      </c>
      <c r="K137" s="240"/>
    </row>
    <row r="138" spans="2:11" ht="15" customHeight="1">
      <c r="B138" s="237"/>
      <c r="C138" s="196" t="s">
        <v>1291</v>
      </c>
      <c r="D138" s="196"/>
      <c r="E138" s="196"/>
      <c r="F138" s="217" t="s">
        <v>1261</v>
      </c>
      <c r="G138" s="196"/>
      <c r="H138" s="196" t="s">
        <v>1315</v>
      </c>
      <c r="I138" s="196" t="s">
        <v>1293</v>
      </c>
      <c r="J138" s="196"/>
      <c r="K138" s="240"/>
    </row>
    <row r="139" spans="2:11" ht="15" customHeight="1">
      <c r="B139" s="237"/>
      <c r="C139" s="196" t="s">
        <v>1294</v>
      </c>
      <c r="D139" s="196"/>
      <c r="E139" s="196"/>
      <c r="F139" s="217" t="s">
        <v>1261</v>
      </c>
      <c r="G139" s="196"/>
      <c r="H139" s="196" t="s">
        <v>1316</v>
      </c>
      <c r="I139" s="196" t="s">
        <v>1296</v>
      </c>
      <c r="J139" s="196"/>
      <c r="K139" s="240"/>
    </row>
    <row r="140" spans="2:11" ht="15" customHeight="1">
      <c r="B140" s="237"/>
      <c r="C140" s="196" t="s">
        <v>1297</v>
      </c>
      <c r="D140" s="196"/>
      <c r="E140" s="196"/>
      <c r="F140" s="217" t="s">
        <v>1261</v>
      </c>
      <c r="G140" s="196"/>
      <c r="H140" s="196" t="s">
        <v>1297</v>
      </c>
      <c r="I140" s="196" t="s">
        <v>1296</v>
      </c>
      <c r="J140" s="196"/>
      <c r="K140" s="240"/>
    </row>
    <row r="141" spans="2:11" ht="15" customHeight="1">
      <c r="B141" s="237"/>
      <c r="C141" s="196" t="s">
        <v>38</v>
      </c>
      <c r="D141" s="196"/>
      <c r="E141" s="196"/>
      <c r="F141" s="217" t="s">
        <v>1261</v>
      </c>
      <c r="G141" s="196"/>
      <c r="H141" s="196" t="s">
        <v>1317</v>
      </c>
      <c r="I141" s="196" t="s">
        <v>1296</v>
      </c>
      <c r="J141" s="196"/>
      <c r="K141" s="240"/>
    </row>
    <row r="142" spans="2:11" ht="15" customHeight="1">
      <c r="B142" s="237"/>
      <c r="C142" s="196" t="s">
        <v>1318</v>
      </c>
      <c r="D142" s="196"/>
      <c r="E142" s="196"/>
      <c r="F142" s="217" t="s">
        <v>1261</v>
      </c>
      <c r="G142" s="196"/>
      <c r="H142" s="196" t="s">
        <v>1319</v>
      </c>
      <c r="I142" s="196" t="s">
        <v>1296</v>
      </c>
      <c r="J142" s="196"/>
      <c r="K142" s="240"/>
    </row>
    <row r="143" spans="2:11" ht="15" customHeight="1">
      <c r="B143" s="241"/>
      <c r="C143" s="242"/>
      <c r="D143" s="242"/>
      <c r="E143" s="242"/>
      <c r="F143" s="242"/>
      <c r="G143" s="242"/>
      <c r="H143" s="242"/>
      <c r="I143" s="242"/>
      <c r="J143" s="242"/>
      <c r="K143" s="243"/>
    </row>
    <row r="144" spans="2:11" ht="18.75" customHeight="1">
      <c r="B144" s="228"/>
      <c r="C144" s="228"/>
      <c r="D144" s="228"/>
      <c r="E144" s="228"/>
      <c r="F144" s="229"/>
      <c r="G144" s="228"/>
      <c r="H144" s="228"/>
      <c r="I144" s="228"/>
      <c r="J144" s="228"/>
      <c r="K144" s="228"/>
    </row>
    <row r="145" spans="2:11" ht="18.75" customHeight="1"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</row>
    <row r="146" spans="2:11" ht="7.5" customHeight="1">
      <c r="B146" s="204"/>
      <c r="C146" s="205"/>
      <c r="D146" s="205"/>
      <c r="E146" s="205"/>
      <c r="F146" s="205"/>
      <c r="G146" s="205"/>
      <c r="H146" s="205"/>
      <c r="I146" s="205"/>
      <c r="J146" s="205"/>
      <c r="K146" s="206"/>
    </row>
    <row r="147" spans="2:11" ht="45" customHeight="1">
      <c r="B147" s="207"/>
      <c r="C147" s="307" t="s">
        <v>1320</v>
      </c>
      <c r="D147" s="307"/>
      <c r="E147" s="307"/>
      <c r="F147" s="307"/>
      <c r="G147" s="307"/>
      <c r="H147" s="307"/>
      <c r="I147" s="307"/>
      <c r="J147" s="307"/>
      <c r="K147" s="208"/>
    </row>
    <row r="148" spans="2:11" ht="17.25" customHeight="1">
      <c r="B148" s="207"/>
      <c r="C148" s="209" t="s">
        <v>1255</v>
      </c>
      <c r="D148" s="209"/>
      <c r="E148" s="209"/>
      <c r="F148" s="209" t="s">
        <v>1256</v>
      </c>
      <c r="G148" s="210"/>
      <c r="H148" s="209" t="s">
        <v>54</v>
      </c>
      <c r="I148" s="209" t="s">
        <v>57</v>
      </c>
      <c r="J148" s="209" t="s">
        <v>1257</v>
      </c>
      <c r="K148" s="208"/>
    </row>
    <row r="149" spans="2:11" ht="17.25" customHeight="1">
      <c r="B149" s="207"/>
      <c r="C149" s="211" t="s">
        <v>1258</v>
      </c>
      <c r="D149" s="211"/>
      <c r="E149" s="211"/>
      <c r="F149" s="212" t="s">
        <v>1259</v>
      </c>
      <c r="G149" s="213"/>
      <c r="H149" s="211"/>
      <c r="I149" s="211"/>
      <c r="J149" s="211" t="s">
        <v>1260</v>
      </c>
      <c r="K149" s="208"/>
    </row>
    <row r="150" spans="2:11" ht="5.25" customHeight="1">
      <c r="B150" s="219"/>
      <c r="C150" s="214"/>
      <c r="D150" s="214"/>
      <c r="E150" s="214"/>
      <c r="F150" s="214"/>
      <c r="G150" s="215"/>
      <c r="H150" s="214"/>
      <c r="I150" s="214"/>
      <c r="J150" s="214"/>
      <c r="K150" s="240"/>
    </row>
    <row r="151" spans="2:11" ht="15" customHeight="1">
      <c r="B151" s="219"/>
      <c r="C151" s="244" t="s">
        <v>1264</v>
      </c>
      <c r="D151" s="196"/>
      <c r="E151" s="196"/>
      <c r="F151" s="245" t="s">
        <v>1261</v>
      </c>
      <c r="G151" s="196"/>
      <c r="H151" s="244" t="s">
        <v>1301</v>
      </c>
      <c r="I151" s="244" t="s">
        <v>1263</v>
      </c>
      <c r="J151" s="244">
        <v>120</v>
      </c>
      <c r="K151" s="240"/>
    </row>
    <row r="152" spans="2:11" ht="15" customHeight="1">
      <c r="B152" s="219"/>
      <c r="C152" s="244" t="s">
        <v>1310</v>
      </c>
      <c r="D152" s="196"/>
      <c r="E152" s="196"/>
      <c r="F152" s="245" t="s">
        <v>1261</v>
      </c>
      <c r="G152" s="196"/>
      <c r="H152" s="244" t="s">
        <v>1321</v>
      </c>
      <c r="I152" s="244" t="s">
        <v>1263</v>
      </c>
      <c r="J152" s="244" t="s">
        <v>1312</v>
      </c>
      <c r="K152" s="240"/>
    </row>
    <row r="153" spans="2:11" ht="15" customHeight="1">
      <c r="B153" s="219"/>
      <c r="C153" s="244" t="s">
        <v>1209</v>
      </c>
      <c r="D153" s="196"/>
      <c r="E153" s="196"/>
      <c r="F153" s="245" t="s">
        <v>1261</v>
      </c>
      <c r="G153" s="196"/>
      <c r="H153" s="244" t="s">
        <v>1322</v>
      </c>
      <c r="I153" s="244" t="s">
        <v>1263</v>
      </c>
      <c r="J153" s="244" t="s">
        <v>1312</v>
      </c>
      <c r="K153" s="240"/>
    </row>
    <row r="154" spans="2:11" ht="15" customHeight="1">
      <c r="B154" s="219"/>
      <c r="C154" s="244" t="s">
        <v>1266</v>
      </c>
      <c r="D154" s="196"/>
      <c r="E154" s="196"/>
      <c r="F154" s="245" t="s">
        <v>1267</v>
      </c>
      <c r="G154" s="196"/>
      <c r="H154" s="244" t="s">
        <v>1301</v>
      </c>
      <c r="I154" s="244" t="s">
        <v>1263</v>
      </c>
      <c r="J154" s="244">
        <v>50</v>
      </c>
      <c r="K154" s="240"/>
    </row>
    <row r="155" spans="2:11" ht="15" customHeight="1">
      <c r="B155" s="219"/>
      <c r="C155" s="244" t="s">
        <v>1269</v>
      </c>
      <c r="D155" s="196"/>
      <c r="E155" s="196"/>
      <c r="F155" s="245" t="s">
        <v>1261</v>
      </c>
      <c r="G155" s="196"/>
      <c r="H155" s="244" t="s">
        <v>1301</v>
      </c>
      <c r="I155" s="244" t="s">
        <v>1271</v>
      </c>
      <c r="J155" s="244"/>
      <c r="K155" s="240"/>
    </row>
    <row r="156" spans="2:11" ht="15" customHeight="1">
      <c r="B156" s="219"/>
      <c r="C156" s="244" t="s">
        <v>1280</v>
      </c>
      <c r="D156" s="196"/>
      <c r="E156" s="196"/>
      <c r="F156" s="245" t="s">
        <v>1267</v>
      </c>
      <c r="G156" s="196"/>
      <c r="H156" s="244" t="s">
        <v>1301</v>
      </c>
      <c r="I156" s="244" t="s">
        <v>1263</v>
      </c>
      <c r="J156" s="244">
        <v>50</v>
      </c>
      <c r="K156" s="240"/>
    </row>
    <row r="157" spans="2:11" ht="15" customHeight="1">
      <c r="B157" s="219"/>
      <c r="C157" s="244" t="s">
        <v>1288</v>
      </c>
      <c r="D157" s="196"/>
      <c r="E157" s="196"/>
      <c r="F157" s="245" t="s">
        <v>1267</v>
      </c>
      <c r="G157" s="196"/>
      <c r="H157" s="244" t="s">
        <v>1301</v>
      </c>
      <c r="I157" s="244" t="s">
        <v>1263</v>
      </c>
      <c r="J157" s="244">
        <v>50</v>
      </c>
      <c r="K157" s="240"/>
    </row>
    <row r="158" spans="2:11" ht="15" customHeight="1">
      <c r="B158" s="219"/>
      <c r="C158" s="244" t="s">
        <v>1286</v>
      </c>
      <c r="D158" s="196"/>
      <c r="E158" s="196"/>
      <c r="F158" s="245" t="s">
        <v>1267</v>
      </c>
      <c r="G158" s="196"/>
      <c r="H158" s="244" t="s">
        <v>1301</v>
      </c>
      <c r="I158" s="244" t="s">
        <v>1263</v>
      </c>
      <c r="J158" s="244">
        <v>50</v>
      </c>
      <c r="K158" s="240"/>
    </row>
    <row r="159" spans="2:11" ht="15" customHeight="1">
      <c r="B159" s="219"/>
      <c r="C159" s="244" t="s">
        <v>96</v>
      </c>
      <c r="D159" s="196"/>
      <c r="E159" s="196"/>
      <c r="F159" s="245" t="s">
        <v>1261</v>
      </c>
      <c r="G159" s="196"/>
      <c r="H159" s="244" t="s">
        <v>1323</v>
      </c>
      <c r="I159" s="244" t="s">
        <v>1263</v>
      </c>
      <c r="J159" s="244" t="s">
        <v>1324</v>
      </c>
      <c r="K159" s="240"/>
    </row>
    <row r="160" spans="2:11" ht="15" customHeight="1">
      <c r="B160" s="219"/>
      <c r="C160" s="244" t="s">
        <v>1325</v>
      </c>
      <c r="D160" s="196"/>
      <c r="E160" s="196"/>
      <c r="F160" s="245" t="s">
        <v>1261</v>
      </c>
      <c r="G160" s="196"/>
      <c r="H160" s="244" t="s">
        <v>1326</v>
      </c>
      <c r="I160" s="244" t="s">
        <v>1296</v>
      </c>
      <c r="J160" s="244"/>
      <c r="K160" s="240"/>
    </row>
    <row r="161" spans="2:11" ht="15" customHeight="1">
      <c r="B161" s="246"/>
      <c r="C161" s="226"/>
      <c r="D161" s="226"/>
      <c r="E161" s="226"/>
      <c r="F161" s="226"/>
      <c r="G161" s="226"/>
      <c r="H161" s="226"/>
      <c r="I161" s="226"/>
      <c r="J161" s="226"/>
      <c r="K161" s="247"/>
    </row>
    <row r="162" spans="2:11" ht="18.75" customHeight="1">
      <c r="B162" s="228"/>
      <c r="C162" s="238"/>
      <c r="D162" s="238"/>
      <c r="E162" s="238"/>
      <c r="F162" s="248"/>
      <c r="G162" s="238"/>
      <c r="H162" s="238"/>
      <c r="I162" s="238"/>
      <c r="J162" s="238"/>
      <c r="K162" s="228"/>
    </row>
    <row r="163" spans="2:11" ht="18.75" customHeight="1">
      <c r="B163" s="203"/>
      <c r="C163" s="203"/>
      <c r="D163" s="203"/>
      <c r="E163" s="203"/>
      <c r="F163" s="203"/>
      <c r="G163" s="203"/>
      <c r="H163" s="203"/>
      <c r="I163" s="203"/>
      <c r="J163" s="203"/>
      <c r="K163" s="203"/>
    </row>
    <row r="164" spans="2:11" ht="7.5" customHeight="1">
      <c r="B164" s="185"/>
      <c r="C164" s="186"/>
      <c r="D164" s="186"/>
      <c r="E164" s="186"/>
      <c r="F164" s="186"/>
      <c r="G164" s="186"/>
      <c r="H164" s="186"/>
      <c r="I164" s="186"/>
      <c r="J164" s="186"/>
      <c r="K164" s="187"/>
    </row>
    <row r="165" spans="2:11" ht="45" customHeight="1">
      <c r="B165" s="188"/>
      <c r="C165" s="305" t="s">
        <v>1327</v>
      </c>
      <c r="D165" s="305"/>
      <c r="E165" s="305"/>
      <c r="F165" s="305"/>
      <c r="G165" s="305"/>
      <c r="H165" s="305"/>
      <c r="I165" s="305"/>
      <c r="J165" s="305"/>
      <c r="K165" s="189"/>
    </row>
    <row r="166" spans="2:11" ht="17.25" customHeight="1">
      <c r="B166" s="188"/>
      <c r="C166" s="209" t="s">
        <v>1255</v>
      </c>
      <c r="D166" s="209"/>
      <c r="E166" s="209"/>
      <c r="F166" s="209" t="s">
        <v>1256</v>
      </c>
      <c r="G166" s="249"/>
      <c r="H166" s="250" t="s">
        <v>54</v>
      </c>
      <c r="I166" s="250" t="s">
        <v>57</v>
      </c>
      <c r="J166" s="209" t="s">
        <v>1257</v>
      </c>
      <c r="K166" s="189"/>
    </row>
    <row r="167" spans="2:11" ht="17.25" customHeight="1">
      <c r="B167" s="190"/>
      <c r="C167" s="211" t="s">
        <v>1258</v>
      </c>
      <c r="D167" s="211"/>
      <c r="E167" s="211"/>
      <c r="F167" s="212" t="s">
        <v>1259</v>
      </c>
      <c r="G167" s="251"/>
      <c r="H167" s="252"/>
      <c r="I167" s="252"/>
      <c r="J167" s="211" t="s">
        <v>1260</v>
      </c>
      <c r="K167" s="191"/>
    </row>
    <row r="168" spans="2:11" ht="5.25" customHeight="1">
      <c r="B168" s="219"/>
      <c r="C168" s="214"/>
      <c r="D168" s="214"/>
      <c r="E168" s="214"/>
      <c r="F168" s="214"/>
      <c r="G168" s="215"/>
      <c r="H168" s="214"/>
      <c r="I168" s="214"/>
      <c r="J168" s="214"/>
      <c r="K168" s="240"/>
    </row>
    <row r="169" spans="2:11" ht="15" customHeight="1">
      <c r="B169" s="219"/>
      <c r="C169" s="196" t="s">
        <v>1264</v>
      </c>
      <c r="D169" s="196"/>
      <c r="E169" s="196"/>
      <c r="F169" s="217" t="s">
        <v>1261</v>
      </c>
      <c r="G169" s="196"/>
      <c r="H169" s="196" t="s">
        <v>1301</v>
      </c>
      <c r="I169" s="196" t="s">
        <v>1263</v>
      </c>
      <c r="J169" s="196">
        <v>120</v>
      </c>
      <c r="K169" s="240"/>
    </row>
    <row r="170" spans="2:11" ht="15" customHeight="1">
      <c r="B170" s="219"/>
      <c r="C170" s="196" t="s">
        <v>1310</v>
      </c>
      <c r="D170" s="196"/>
      <c r="E170" s="196"/>
      <c r="F170" s="217" t="s">
        <v>1261</v>
      </c>
      <c r="G170" s="196"/>
      <c r="H170" s="196" t="s">
        <v>1311</v>
      </c>
      <c r="I170" s="196" t="s">
        <v>1263</v>
      </c>
      <c r="J170" s="196" t="s">
        <v>1312</v>
      </c>
      <c r="K170" s="240"/>
    </row>
    <row r="171" spans="2:11" ht="15" customHeight="1">
      <c r="B171" s="219"/>
      <c r="C171" s="196" t="s">
        <v>1209</v>
      </c>
      <c r="D171" s="196"/>
      <c r="E171" s="196"/>
      <c r="F171" s="217" t="s">
        <v>1261</v>
      </c>
      <c r="G171" s="196"/>
      <c r="H171" s="196" t="s">
        <v>1328</v>
      </c>
      <c r="I171" s="196" t="s">
        <v>1263</v>
      </c>
      <c r="J171" s="196" t="s">
        <v>1312</v>
      </c>
      <c r="K171" s="240"/>
    </row>
    <row r="172" spans="2:11" ht="15" customHeight="1">
      <c r="B172" s="219"/>
      <c r="C172" s="196" t="s">
        <v>1266</v>
      </c>
      <c r="D172" s="196"/>
      <c r="E172" s="196"/>
      <c r="F172" s="217" t="s">
        <v>1267</v>
      </c>
      <c r="G172" s="196"/>
      <c r="H172" s="196" t="s">
        <v>1328</v>
      </c>
      <c r="I172" s="196" t="s">
        <v>1263</v>
      </c>
      <c r="J172" s="196">
        <v>50</v>
      </c>
      <c r="K172" s="240"/>
    </row>
    <row r="173" spans="2:11" ht="15" customHeight="1">
      <c r="B173" s="219"/>
      <c r="C173" s="196" t="s">
        <v>1269</v>
      </c>
      <c r="D173" s="196"/>
      <c r="E173" s="196"/>
      <c r="F173" s="217" t="s">
        <v>1261</v>
      </c>
      <c r="G173" s="196"/>
      <c r="H173" s="196" t="s">
        <v>1328</v>
      </c>
      <c r="I173" s="196" t="s">
        <v>1271</v>
      </c>
      <c r="J173" s="196"/>
      <c r="K173" s="240"/>
    </row>
    <row r="174" spans="2:11" ht="15" customHeight="1">
      <c r="B174" s="219"/>
      <c r="C174" s="196" t="s">
        <v>1280</v>
      </c>
      <c r="D174" s="196"/>
      <c r="E174" s="196"/>
      <c r="F174" s="217" t="s">
        <v>1267</v>
      </c>
      <c r="G174" s="196"/>
      <c r="H174" s="196" t="s">
        <v>1328</v>
      </c>
      <c r="I174" s="196" t="s">
        <v>1263</v>
      </c>
      <c r="J174" s="196">
        <v>50</v>
      </c>
      <c r="K174" s="240"/>
    </row>
    <row r="175" spans="2:11" ht="15" customHeight="1">
      <c r="B175" s="219"/>
      <c r="C175" s="196" t="s">
        <v>1288</v>
      </c>
      <c r="D175" s="196"/>
      <c r="E175" s="196"/>
      <c r="F175" s="217" t="s">
        <v>1267</v>
      </c>
      <c r="G175" s="196"/>
      <c r="H175" s="196" t="s">
        <v>1328</v>
      </c>
      <c r="I175" s="196" t="s">
        <v>1263</v>
      </c>
      <c r="J175" s="196">
        <v>50</v>
      </c>
      <c r="K175" s="240"/>
    </row>
    <row r="176" spans="2:11" ht="15" customHeight="1">
      <c r="B176" s="219"/>
      <c r="C176" s="196" t="s">
        <v>1286</v>
      </c>
      <c r="D176" s="196"/>
      <c r="E176" s="196"/>
      <c r="F176" s="217" t="s">
        <v>1267</v>
      </c>
      <c r="G176" s="196"/>
      <c r="H176" s="196" t="s">
        <v>1328</v>
      </c>
      <c r="I176" s="196" t="s">
        <v>1263</v>
      </c>
      <c r="J176" s="196">
        <v>50</v>
      </c>
      <c r="K176" s="240"/>
    </row>
    <row r="177" spans="2:11" ht="15" customHeight="1">
      <c r="B177" s="219"/>
      <c r="C177" s="196" t="s">
        <v>114</v>
      </c>
      <c r="D177" s="196"/>
      <c r="E177" s="196"/>
      <c r="F177" s="217" t="s">
        <v>1261</v>
      </c>
      <c r="G177" s="196"/>
      <c r="H177" s="196" t="s">
        <v>1329</v>
      </c>
      <c r="I177" s="196" t="s">
        <v>1330</v>
      </c>
      <c r="J177" s="196"/>
      <c r="K177" s="240"/>
    </row>
    <row r="178" spans="2:11" ht="15" customHeight="1">
      <c r="B178" s="219"/>
      <c r="C178" s="196" t="s">
        <v>57</v>
      </c>
      <c r="D178" s="196"/>
      <c r="E178" s="196"/>
      <c r="F178" s="217" t="s">
        <v>1261</v>
      </c>
      <c r="G178" s="196"/>
      <c r="H178" s="196" t="s">
        <v>1331</v>
      </c>
      <c r="I178" s="196" t="s">
        <v>1332</v>
      </c>
      <c r="J178" s="196">
        <v>1</v>
      </c>
      <c r="K178" s="240"/>
    </row>
    <row r="179" spans="2:11" ht="15" customHeight="1">
      <c r="B179" s="219"/>
      <c r="C179" s="196" t="s">
        <v>53</v>
      </c>
      <c r="D179" s="196"/>
      <c r="E179" s="196"/>
      <c r="F179" s="217" t="s">
        <v>1261</v>
      </c>
      <c r="G179" s="196"/>
      <c r="H179" s="196" t="s">
        <v>1333</v>
      </c>
      <c r="I179" s="196" t="s">
        <v>1263</v>
      </c>
      <c r="J179" s="196">
        <v>20</v>
      </c>
      <c r="K179" s="240"/>
    </row>
    <row r="180" spans="2:11" ht="15" customHeight="1">
      <c r="B180" s="219"/>
      <c r="C180" s="196" t="s">
        <v>54</v>
      </c>
      <c r="D180" s="196"/>
      <c r="E180" s="196"/>
      <c r="F180" s="217" t="s">
        <v>1261</v>
      </c>
      <c r="G180" s="196"/>
      <c r="H180" s="196" t="s">
        <v>1334</v>
      </c>
      <c r="I180" s="196" t="s">
        <v>1263</v>
      </c>
      <c r="J180" s="196">
        <v>255</v>
      </c>
      <c r="K180" s="240"/>
    </row>
    <row r="181" spans="2:11" ht="15" customHeight="1">
      <c r="B181" s="219"/>
      <c r="C181" s="196" t="s">
        <v>115</v>
      </c>
      <c r="D181" s="196"/>
      <c r="E181" s="196"/>
      <c r="F181" s="217" t="s">
        <v>1261</v>
      </c>
      <c r="G181" s="196"/>
      <c r="H181" s="196" t="s">
        <v>1225</v>
      </c>
      <c r="I181" s="196" t="s">
        <v>1263</v>
      </c>
      <c r="J181" s="196">
        <v>10</v>
      </c>
      <c r="K181" s="240"/>
    </row>
    <row r="182" spans="2:11" ht="15" customHeight="1">
      <c r="B182" s="219"/>
      <c r="C182" s="196" t="s">
        <v>116</v>
      </c>
      <c r="D182" s="196"/>
      <c r="E182" s="196"/>
      <c r="F182" s="217" t="s">
        <v>1261</v>
      </c>
      <c r="G182" s="196"/>
      <c r="H182" s="196" t="s">
        <v>1335</v>
      </c>
      <c r="I182" s="196" t="s">
        <v>1296</v>
      </c>
      <c r="J182" s="196"/>
      <c r="K182" s="240"/>
    </row>
    <row r="183" spans="2:11" ht="15" customHeight="1">
      <c r="B183" s="219"/>
      <c r="C183" s="196" t="s">
        <v>1336</v>
      </c>
      <c r="D183" s="196"/>
      <c r="E183" s="196"/>
      <c r="F183" s="217" t="s">
        <v>1261</v>
      </c>
      <c r="G183" s="196"/>
      <c r="H183" s="196" t="s">
        <v>1337</v>
      </c>
      <c r="I183" s="196" t="s">
        <v>1296</v>
      </c>
      <c r="J183" s="196"/>
      <c r="K183" s="240"/>
    </row>
    <row r="184" spans="2:11" ht="15" customHeight="1">
      <c r="B184" s="219"/>
      <c r="C184" s="196" t="s">
        <v>1325</v>
      </c>
      <c r="D184" s="196"/>
      <c r="E184" s="196"/>
      <c r="F184" s="217" t="s">
        <v>1261</v>
      </c>
      <c r="G184" s="196"/>
      <c r="H184" s="196" t="s">
        <v>1338</v>
      </c>
      <c r="I184" s="196" t="s">
        <v>1296</v>
      </c>
      <c r="J184" s="196"/>
      <c r="K184" s="240"/>
    </row>
    <row r="185" spans="2:11" ht="15" customHeight="1">
      <c r="B185" s="219"/>
      <c r="C185" s="196" t="s">
        <v>118</v>
      </c>
      <c r="D185" s="196"/>
      <c r="E185" s="196"/>
      <c r="F185" s="217" t="s">
        <v>1267</v>
      </c>
      <c r="G185" s="196"/>
      <c r="H185" s="196" t="s">
        <v>1339</v>
      </c>
      <c r="I185" s="196" t="s">
        <v>1263</v>
      </c>
      <c r="J185" s="196">
        <v>50</v>
      </c>
      <c r="K185" s="240"/>
    </row>
    <row r="186" spans="2:11" ht="15" customHeight="1">
      <c r="B186" s="219"/>
      <c r="C186" s="196" t="s">
        <v>1340</v>
      </c>
      <c r="D186" s="196"/>
      <c r="E186" s="196"/>
      <c r="F186" s="217" t="s">
        <v>1267</v>
      </c>
      <c r="G186" s="196"/>
      <c r="H186" s="196" t="s">
        <v>1341</v>
      </c>
      <c r="I186" s="196" t="s">
        <v>1342</v>
      </c>
      <c r="J186" s="196"/>
      <c r="K186" s="240"/>
    </row>
    <row r="187" spans="2:11" ht="15" customHeight="1">
      <c r="B187" s="219"/>
      <c r="C187" s="196" t="s">
        <v>1343</v>
      </c>
      <c r="D187" s="196"/>
      <c r="E187" s="196"/>
      <c r="F187" s="217" t="s">
        <v>1267</v>
      </c>
      <c r="G187" s="196"/>
      <c r="H187" s="196" t="s">
        <v>1344</v>
      </c>
      <c r="I187" s="196" t="s">
        <v>1342</v>
      </c>
      <c r="J187" s="196"/>
      <c r="K187" s="240"/>
    </row>
    <row r="188" spans="2:11" ht="15" customHeight="1">
      <c r="B188" s="219"/>
      <c r="C188" s="196" t="s">
        <v>1345</v>
      </c>
      <c r="D188" s="196"/>
      <c r="E188" s="196"/>
      <c r="F188" s="217" t="s">
        <v>1267</v>
      </c>
      <c r="G188" s="196"/>
      <c r="H188" s="196" t="s">
        <v>1346</v>
      </c>
      <c r="I188" s="196" t="s">
        <v>1342</v>
      </c>
      <c r="J188" s="196"/>
      <c r="K188" s="240"/>
    </row>
    <row r="189" spans="2:11" ht="15" customHeight="1">
      <c r="B189" s="219"/>
      <c r="C189" s="253" t="s">
        <v>1347</v>
      </c>
      <c r="D189" s="196"/>
      <c r="E189" s="196"/>
      <c r="F189" s="217" t="s">
        <v>1267</v>
      </c>
      <c r="G189" s="196"/>
      <c r="H189" s="196" t="s">
        <v>1348</v>
      </c>
      <c r="I189" s="196" t="s">
        <v>1349</v>
      </c>
      <c r="J189" s="254" t="s">
        <v>1350</v>
      </c>
      <c r="K189" s="240"/>
    </row>
    <row r="190" spans="2:11" ht="15" customHeight="1">
      <c r="B190" s="219"/>
      <c r="C190" s="253" t="s">
        <v>42</v>
      </c>
      <c r="D190" s="196"/>
      <c r="E190" s="196"/>
      <c r="F190" s="217" t="s">
        <v>1261</v>
      </c>
      <c r="G190" s="196"/>
      <c r="H190" s="193" t="s">
        <v>1351</v>
      </c>
      <c r="I190" s="196" t="s">
        <v>1352</v>
      </c>
      <c r="J190" s="196"/>
      <c r="K190" s="240"/>
    </row>
    <row r="191" spans="2:11" ht="15" customHeight="1">
      <c r="B191" s="219"/>
      <c r="C191" s="253" t="s">
        <v>1353</v>
      </c>
      <c r="D191" s="196"/>
      <c r="E191" s="196"/>
      <c r="F191" s="217" t="s">
        <v>1261</v>
      </c>
      <c r="G191" s="196"/>
      <c r="H191" s="196" t="s">
        <v>1354</v>
      </c>
      <c r="I191" s="196" t="s">
        <v>1296</v>
      </c>
      <c r="J191" s="196"/>
      <c r="K191" s="240"/>
    </row>
    <row r="192" spans="2:11" ht="15" customHeight="1">
      <c r="B192" s="219"/>
      <c r="C192" s="253" t="s">
        <v>1355</v>
      </c>
      <c r="D192" s="196"/>
      <c r="E192" s="196"/>
      <c r="F192" s="217" t="s">
        <v>1261</v>
      </c>
      <c r="G192" s="196"/>
      <c r="H192" s="196" t="s">
        <v>1356</v>
      </c>
      <c r="I192" s="196" t="s">
        <v>1296</v>
      </c>
      <c r="J192" s="196"/>
      <c r="K192" s="240"/>
    </row>
    <row r="193" spans="2:11" ht="15" customHeight="1">
      <c r="B193" s="219"/>
      <c r="C193" s="253" t="s">
        <v>1357</v>
      </c>
      <c r="D193" s="196"/>
      <c r="E193" s="196"/>
      <c r="F193" s="217" t="s">
        <v>1267</v>
      </c>
      <c r="G193" s="196"/>
      <c r="H193" s="196" t="s">
        <v>1358</v>
      </c>
      <c r="I193" s="196" t="s">
        <v>1296</v>
      </c>
      <c r="J193" s="196"/>
      <c r="K193" s="240"/>
    </row>
    <row r="194" spans="2:11" ht="15" customHeight="1">
      <c r="B194" s="246"/>
      <c r="C194" s="255"/>
      <c r="D194" s="226"/>
      <c r="E194" s="226"/>
      <c r="F194" s="226"/>
      <c r="G194" s="226"/>
      <c r="H194" s="226"/>
      <c r="I194" s="226"/>
      <c r="J194" s="226"/>
      <c r="K194" s="247"/>
    </row>
    <row r="195" spans="2:11" ht="18.75" customHeight="1">
      <c r="B195" s="228"/>
      <c r="C195" s="238"/>
      <c r="D195" s="238"/>
      <c r="E195" s="238"/>
      <c r="F195" s="248"/>
      <c r="G195" s="238"/>
      <c r="H195" s="238"/>
      <c r="I195" s="238"/>
      <c r="J195" s="238"/>
      <c r="K195" s="228"/>
    </row>
    <row r="196" spans="2:11" ht="18.75" customHeight="1">
      <c r="B196" s="228"/>
      <c r="C196" s="238"/>
      <c r="D196" s="238"/>
      <c r="E196" s="238"/>
      <c r="F196" s="248"/>
      <c r="G196" s="238"/>
      <c r="H196" s="238"/>
      <c r="I196" s="238"/>
      <c r="J196" s="238"/>
      <c r="K196" s="228"/>
    </row>
    <row r="197" spans="2:11" ht="18.75" customHeight="1">
      <c r="B197" s="203"/>
      <c r="C197" s="203"/>
      <c r="D197" s="203"/>
      <c r="E197" s="203"/>
      <c r="F197" s="203"/>
      <c r="G197" s="203"/>
      <c r="H197" s="203"/>
      <c r="I197" s="203"/>
      <c r="J197" s="203"/>
      <c r="K197" s="203"/>
    </row>
    <row r="198" spans="2:11" ht="13.5">
      <c r="B198" s="185"/>
      <c r="C198" s="186"/>
      <c r="D198" s="186"/>
      <c r="E198" s="186"/>
      <c r="F198" s="186"/>
      <c r="G198" s="186"/>
      <c r="H198" s="186"/>
      <c r="I198" s="186"/>
      <c r="J198" s="186"/>
      <c r="K198" s="187"/>
    </row>
    <row r="199" spans="2:11" ht="21">
      <c r="B199" s="188"/>
      <c r="C199" s="305" t="s">
        <v>1359</v>
      </c>
      <c r="D199" s="305"/>
      <c r="E199" s="305"/>
      <c r="F199" s="305"/>
      <c r="G199" s="305"/>
      <c r="H199" s="305"/>
      <c r="I199" s="305"/>
      <c r="J199" s="305"/>
      <c r="K199" s="189"/>
    </row>
    <row r="200" spans="2:11" ht="25.5" customHeight="1">
      <c r="B200" s="188"/>
      <c r="C200" s="256" t="s">
        <v>1360</v>
      </c>
      <c r="D200" s="256"/>
      <c r="E200" s="256"/>
      <c r="F200" s="256" t="s">
        <v>1361</v>
      </c>
      <c r="G200" s="257"/>
      <c r="H200" s="311" t="s">
        <v>1362</v>
      </c>
      <c r="I200" s="311"/>
      <c r="J200" s="311"/>
      <c r="K200" s="189"/>
    </row>
    <row r="201" spans="2:11" ht="5.25" customHeight="1">
      <c r="B201" s="219"/>
      <c r="C201" s="214"/>
      <c r="D201" s="214"/>
      <c r="E201" s="214"/>
      <c r="F201" s="214"/>
      <c r="G201" s="238"/>
      <c r="H201" s="214"/>
      <c r="I201" s="214"/>
      <c r="J201" s="214"/>
      <c r="K201" s="240"/>
    </row>
    <row r="202" spans="2:11" ht="15" customHeight="1">
      <c r="B202" s="219"/>
      <c r="C202" s="196" t="s">
        <v>1352</v>
      </c>
      <c r="D202" s="196"/>
      <c r="E202" s="196"/>
      <c r="F202" s="217" t="s">
        <v>43</v>
      </c>
      <c r="G202" s="196"/>
      <c r="H202" s="310" t="s">
        <v>1363</v>
      </c>
      <c r="I202" s="310"/>
      <c r="J202" s="310"/>
      <c r="K202" s="240"/>
    </row>
    <row r="203" spans="2:11" ht="15" customHeight="1">
      <c r="B203" s="219"/>
      <c r="C203" s="196"/>
      <c r="D203" s="196"/>
      <c r="E203" s="196"/>
      <c r="F203" s="217" t="s">
        <v>44</v>
      </c>
      <c r="G203" s="196"/>
      <c r="H203" s="310" t="s">
        <v>1364</v>
      </c>
      <c r="I203" s="310"/>
      <c r="J203" s="310"/>
      <c r="K203" s="240"/>
    </row>
    <row r="204" spans="2:11" ht="15" customHeight="1">
      <c r="B204" s="219"/>
      <c r="C204" s="196"/>
      <c r="D204" s="196"/>
      <c r="E204" s="196"/>
      <c r="F204" s="217" t="s">
        <v>47</v>
      </c>
      <c r="G204" s="196"/>
      <c r="H204" s="310" t="s">
        <v>1365</v>
      </c>
      <c r="I204" s="310"/>
      <c r="J204" s="310"/>
      <c r="K204" s="240"/>
    </row>
    <row r="205" spans="2:11" ht="15" customHeight="1">
      <c r="B205" s="219"/>
      <c r="C205" s="196"/>
      <c r="D205" s="196"/>
      <c r="E205" s="196"/>
      <c r="F205" s="217" t="s">
        <v>45</v>
      </c>
      <c r="G205" s="196"/>
      <c r="H205" s="310" t="s">
        <v>1366</v>
      </c>
      <c r="I205" s="310"/>
      <c r="J205" s="310"/>
      <c r="K205" s="240"/>
    </row>
    <row r="206" spans="2:11" ht="15" customHeight="1">
      <c r="B206" s="219"/>
      <c r="C206" s="196"/>
      <c r="D206" s="196"/>
      <c r="E206" s="196"/>
      <c r="F206" s="217" t="s">
        <v>46</v>
      </c>
      <c r="G206" s="196"/>
      <c r="H206" s="310" t="s">
        <v>1367</v>
      </c>
      <c r="I206" s="310"/>
      <c r="J206" s="310"/>
      <c r="K206" s="240"/>
    </row>
    <row r="207" spans="2:11" ht="15" customHeight="1">
      <c r="B207" s="219"/>
      <c r="C207" s="196"/>
      <c r="D207" s="196"/>
      <c r="E207" s="196"/>
      <c r="F207" s="217"/>
      <c r="G207" s="196"/>
      <c r="H207" s="196"/>
      <c r="I207" s="196"/>
      <c r="J207" s="196"/>
      <c r="K207" s="240"/>
    </row>
    <row r="208" spans="2:11" ht="15" customHeight="1">
      <c r="B208" s="219"/>
      <c r="C208" s="196" t="s">
        <v>1308</v>
      </c>
      <c r="D208" s="196"/>
      <c r="E208" s="196"/>
      <c r="F208" s="217" t="s">
        <v>79</v>
      </c>
      <c r="G208" s="196"/>
      <c r="H208" s="310" t="s">
        <v>1368</v>
      </c>
      <c r="I208" s="310"/>
      <c r="J208" s="310"/>
      <c r="K208" s="240"/>
    </row>
    <row r="209" spans="2:11" ht="15" customHeight="1">
      <c r="B209" s="219"/>
      <c r="C209" s="196"/>
      <c r="D209" s="196"/>
      <c r="E209" s="196"/>
      <c r="F209" s="217" t="s">
        <v>1203</v>
      </c>
      <c r="G209" s="196"/>
      <c r="H209" s="310" t="s">
        <v>1204</v>
      </c>
      <c r="I209" s="310"/>
      <c r="J209" s="310"/>
      <c r="K209" s="240"/>
    </row>
    <row r="210" spans="2:11" ht="15" customHeight="1">
      <c r="B210" s="219"/>
      <c r="C210" s="196"/>
      <c r="D210" s="196"/>
      <c r="E210" s="196"/>
      <c r="F210" s="217" t="s">
        <v>1201</v>
      </c>
      <c r="G210" s="196"/>
      <c r="H210" s="310" t="s">
        <v>1369</v>
      </c>
      <c r="I210" s="310"/>
      <c r="J210" s="310"/>
      <c r="K210" s="240"/>
    </row>
    <row r="211" spans="2:11" ht="15" customHeight="1">
      <c r="B211" s="258"/>
      <c r="C211" s="196"/>
      <c r="D211" s="196"/>
      <c r="E211" s="196"/>
      <c r="F211" s="217" t="s">
        <v>1205</v>
      </c>
      <c r="G211" s="253"/>
      <c r="H211" s="309" t="s">
        <v>1206</v>
      </c>
      <c r="I211" s="309"/>
      <c r="J211" s="309"/>
      <c r="K211" s="259"/>
    </row>
    <row r="212" spans="2:11" ht="15" customHeight="1">
      <c r="B212" s="258"/>
      <c r="C212" s="196"/>
      <c r="D212" s="196"/>
      <c r="E212" s="196"/>
      <c r="F212" s="217" t="s">
        <v>1207</v>
      </c>
      <c r="G212" s="253"/>
      <c r="H212" s="309" t="s">
        <v>1370</v>
      </c>
      <c r="I212" s="309"/>
      <c r="J212" s="309"/>
      <c r="K212" s="259"/>
    </row>
    <row r="213" spans="2:11" ht="15" customHeight="1">
      <c r="B213" s="258"/>
      <c r="C213" s="196"/>
      <c r="D213" s="196"/>
      <c r="E213" s="196"/>
      <c r="F213" s="217"/>
      <c r="G213" s="253"/>
      <c r="H213" s="244"/>
      <c r="I213" s="244"/>
      <c r="J213" s="244"/>
      <c r="K213" s="259"/>
    </row>
    <row r="214" spans="2:11" ht="15" customHeight="1">
      <c r="B214" s="258"/>
      <c r="C214" s="196" t="s">
        <v>1332</v>
      </c>
      <c r="D214" s="196"/>
      <c r="E214" s="196"/>
      <c r="F214" s="217">
        <v>1</v>
      </c>
      <c r="G214" s="253"/>
      <c r="H214" s="309" t="s">
        <v>1371</v>
      </c>
      <c r="I214" s="309"/>
      <c r="J214" s="309"/>
      <c r="K214" s="259"/>
    </row>
    <row r="215" spans="2:11" ht="15" customHeight="1">
      <c r="B215" s="258"/>
      <c r="C215" s="196"/>
      <c r="D215" s="196"/>
      <c r="E215" s="196"/>
      <c r="F215" s="217">
        <v>2</v>
      </c>
      <c r="G215" s="253"/>
      <c r="H215" s="309" t="s">
        <v>1372</v>
      </c>
      <c r="I215" s="309"/>
      <c r="J215" s="309"/>
      <c r="K215" s="259"/>
    </row>
    <row r="216" spans="2:11" ht="15" customHeight="1">
      <c r="B216" s="258"/>
      <c r="C216" s="196"/>
      <c r="D216" s="196"/>
      <c r="E216" s="196"/>
      <c r="F216" s="217">
        <v>3</v>
      </c>
      <c r="G216" s="253"/>
      <c r="H216" s="309" t="s">
        <v>1373</v>
      </c>
      <c r="I216" s="309"/>
      <c r="J216" s="309"/>
      <c r="K216" s="259"/>
    </row>
    <row r="217" spans="2:11" ht="15" customHeight="1">
      <c r="B217" s="258"/>
      <c r="C217" s="196"/>
      <c r="D217" s="196"/>
      <c r="E217" s="196"/>
      <c r="F217" s="217">
        <v>4</v>
      </c>
      <c r="G217" s="253"/>
      <c r="H217" s="309" t="s">
        <v>1374</v>
      </c>
      <c r="I217" s="309"/>
      <c r="J217" s="309"/>
      <c r="K217" s="259"/>
    </row>
    <row r="218" spans="2:11" ht="12.75" customHeight="1">
      <c r="B218" s="260"/>
      <c r="C218" s="261"/>
      <c r="D218" s="261"/>
      <c r="E218" s="261"/>
      <c r="F218" s="261"/>
      <c r="G218" s="261"/>
      <c r="H218" s="261"/>
      <c r="I218" s="261"/>
      <c r="J218" s="261"/>
      <c r="K218" s="262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PCPAVEL\Pavel Kolar</dc:creator>
  <cp:keywords/>
  <dc:description/>
  <cp:lastModifiedBy>Rohlíček Tomáš</cp:lastModifiedBy>
  <dcterms:created xsi:type="dcterms:W3CDTF">2023-03-16T17:58:34Z</dcterms:created>
  <dcterms:modified xsi:type="dcterms:W3CDTF">2023-09-21T10:59:46Z</dcterms:modified>
  <cp:category/>
  <cp:version/>
  <cp:contentType/>
  <cp:contentStatus/>
</cp:coreProperties>
</file>