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rohlicek_kr-s_cz/Documents/Moje dokumenty/2023/31_oprava_silnice_v_lesanech/výzva_k_uverejneni/"/>
    </mc:Choice>
  </mc:AlternateContent>
  <xr:revisionPtr revIDLastSave="5" documentId="11_D90D6477FF6ABF110B8D7C562EF5DA90C084BE18" xr6:coauthVersionLast="47" xr6:coauthVersionMax="47" xr10:uidLastSave="{9F1557FF-8B56-4BC5-9918-5319E9C0D853}"/>
  <bookViews>
    <workbookView xWindow="-120" yWindow="-120" windowWidth="29040" windowHeight="15840" xr2:uid="{00000000-000D-0000-FFFF-FFFF00000000}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_FilterDatabase" localSheetId="1" hidden="1">'2023-02-D.1.1 - LEŠANY - ...'!$C$92:$K$506</definedName>
    <definedName name="_xlnm._FilterDatabase" localSheetId="3" hidden="1">'2023-02-D.1.2 - LEŠANY-DIO'!$C$82:$K$107</definedName>
    <definedName name="_xlnm._FilterDatabase" localSheetId="2" hidden="1">'2023-02-D.2.1 - LEŠANY-OP...'!$C$93:$K$386</definedName>
    <definedName name="_xlnm._FilterDatabase" localSheetId="4" hidden="1">'2023-2-VRN - LEŠANY-VRN'!$C$82:$K$134</definedName>
    <definedName name="_xlnm.Print_Titles" localSheetId="1">'2023-02-D.1.1 - LEŠANY - ...'!$92:$92</definedName>
    <definedName name="_xlnm.Print_Titles" localSheetId="3">'2023-02-D.1.2 - LEŠANY-DIO'!$82:$82</definedName>
    <definedName name="_xlnm.Print_Titles" localSheetId="2">'2023-02-D.2.1 - LEŠANY-OP...'!$93:$93</definedName>
    <definedName name="_xlnm.Print_Titles" localSheetId="4">'2023-2-VRN - LEŠANY-VRN'!$82:$82</definedName>
    <definedName name="_xlnm.Print_Titles" localSheetId="0">'Rekapitulace stavby'!$52:$52</definedName>
    <definedName name="_xlnm.Print_Area" localSheetId="1">'2023-02-D.1.1 - LEŠANY - ...'!$C$4:$J$39,'2023-02-D.1.1 - LEŠANY - ...'!$C$45:$J$74,'2023-02-D.1.1 - LEŠANY - ...'!$C$80:$K$506</definedName>
    <definedName name="_xlnm.Print_Area" localSheetId="3">'2023-02-D.1.2 - LEŠANY-DIO'!$C$4:$J$39,'2023-02-D.1.2 - LEŠANY-DIO'!$C$45:$J$64,'2023-02-D.1.2 - LEŠANY-DIO'!$C$70:$K$107</definedName>
    <definedName name="_xlnm.Print_Area" localSheetId="2">'2023-02-D.2.1 - LEŠANY-OP...'!$C$4:$J$39,'2023-02-D.2.1 - LEŠANY-OP...'!$C$45:$J$75,'2023-02-D.2.1 - LEŠANY-OP...'!$C$81:$K$386</definedName>
    <definedName name="_xlnm.Print_Area" localSheetId="4">'2023-2-VRN - LEŠANY-VRN'!$C$4:$J$39,'2023-2-VRN - LEŠANY-VRN'!$C$45:$J$64,'2023-2-VRN - LEŠANY-VRN'!$C$70:$K$134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 s="1"/>
  <c r="E7" i="5"/>
  <c r="E73" i="5" s="1"/>
  <c r="J37" i="4"/>
  <c r="J36" i="4"/>
  <c r="AY57" i="1"/>
  <c r="J35" i="4"/>
  <c r="AX57" i="1" s="1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 s="1"/>
  <c r="E7" i="4"/>
  <c r="E73" i="4" s="1"/>
  <c r="J37" i="3"/>
  <c r="J36" i="3"/>
  <c r="AY56" i="1" s="1"/>
  <c r="J35" i="3"/>
  <c r="AX56" i="1" s="1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T368" i="3" s="1"/>
  <c r="R369" i="3"/>
  <c r="R368" i="3" s="1"/>
  <c r="P369" i="3"/>
  <c r="P368" i="3" s="1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T346" i="3"/>
  <c r="R347" i="3"/>
  <c r="R346" i="3" s="1"/>
  <c r="P347" i="3"/>
  <c r="P346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T271" i="3" s="1"/>
  <c r="R272" i="3"/>
  <c r="R271" i="3"/>
  <c r="P272" i="3"/>
  <c r="P271" i="3" s="1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T254" i="3" s="1"/>
  <c r="R255" i="3"/>
  <c r="R254" i="3"/>
  <c r="P255" i="3"/>
  <c r="P254" i="3" s="1"/>
  <c r="BI249" i="3"/>
  <c r="BH249" i="3"/>
  <c r="BG249" i="3"/>
  <c r="BF249" i="3"/>
  <c r="T249" i="3"/>
  <c r="T248" i="3"/>
  <c r="R249" i="3"/>
  <c r="R248" i="3" s="1"/>
  <c r="P249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J91" i="3"/>
  <c r="J90" i="3"/>
  <c r="F90" i="3"/>
  <c r="F88" i="3"/>
  <c r="E86" i="3"/>
  <c r="J55" i="3"/>
  <c r="J54" i="3"/>
  <c r="F54" i="3"/>
  <c r="F52" i="3"/>
  <c r="E50" i="3"/>
  <c r="J18" i="3"/>
  <c r="E18" i="3"/>
  <c r="F91" i="3" s="1"/>
  <c r="J17" i="3"/>
  <c r="J12" i="3"/>
  <c r="J88" i="3" s="1"/>
  <c r="E7" i="3"/>
  <c r="E48" i="3" s="1"/>
  <c r="J37" i="2"/>
  <c r="J36" i="2"/>
  <c r="AY55" i="1" s="1"/>
  <c r="J35" i="2"/>
  <c r="AX55" i="1" s="1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T415" i="2" s="1"/>
  <c r="R416" i="2"/>
  <c r="R415" i="2" s="1"/>
  <c r="P416" i="2"/>
  <c r="P415" i="2" s="1"/>
  <c r="BI410" i="2"/>
  <c r="BH410" i="2"/>
  <c r="BG410" i="2"/>
  <c r="BF410" i="2"/>
  <c r="T410" i="2"/>
  <c r="R410" i="2"/>
  <c r="P410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87" i="2" s="1"/>
  <c r="E7" i="2"/>
  <c r="E83" i="2"/>
  <c r="L50" i="1"/>
  <c r="AM50" i="1"/>
  <c r="AM49" i="1"/>
  <c r="L49" i="1"/>
  <c r="AM47" i="1"/>
  <c r="L47" i="1"/>
  <c r="L45" i="1"/>
  <c r="L44" i="1"/>
  <c r="BK446" i="2"/>
  <c r="BK324" i="2"/>
  <c r="BK471" i="2"/>
  <c r="J375" i="2"/>
  <c r="J270" i="2"/>
  <c r="J165" i="2"/>
  <c r="J316" i="3"/>
  <c r="J324" i="3"/>
  <c r="J357" i="3"/>
  <c r="BK198" i="3"/>
  <c r="BK90" i="5"/>
  <c r="BK450" i="2"/>
  <c r="BK370" i="2"/>
  <c r="J247" i="2"/>
  <c r="J148" i="2"/>
  <c r="BK102" i="4"/>
  <c r="BK464" i="2"/>
  <c r="J396" i="2"/>
  <c r="BK317" i="2"/>
  <c r="BK222" i="2"/>
  <c r="J131" i="2"/>
  <c r="BK208" i="3"/>
  <c r="J243" i="3"/>
  <c r="BK214" i="3"/>
  <c r="J188" i="3"/>
  <c r="J102" i="4"/>
  <c r="BK101" i="2"/>
  <c r="BK107" i="3"/>
  <c r="J266" i="3"/>
  <c r="BK243" i="3"/>
  <c r="J288" i="3"/>
  <c r="J342" i="3"/>
  <c r="J105" i="4"/>
  <c r="BK112" i="5"/>
  <c r="J227" i="2"/>
  <c r="J116" i="2"/>
  <c r="J378" i="3"/>
  <c r="J198" i="3"/>
  <c r="BK255" i="3"/>
  <c r="BK126" i="3"/>
  <c r="BK203" i="3"/>
  <c r="BK125" i="5"/>
  <c r="J446" i="2"/>
  <c r="BK400" i="2"/>
  <c r="BK355" i="2"/>
  <c r="J302" i="2"/>
  <c r="J151" i="2"/>
  <c r="BK238" i="3"/>
  <c r="J296" i="3"/>
  <c r="J283" i="3"/>
  <c r="J230" i="3"/>
  <c r="J183" i="3"/>
  <c r="J130" i="5"/>
  <c r="J410" i="2"/>
  <c r="J319" i="2"/>
  <c r="BK242" i="2"/>
  <c r="J111" i="2"/>
  <c r="BK416" i="2"/>
  <c r="J365" i="2"/>
  <c r="J296" i="2"/>
  <c r="J159" i="2"/>
  <c r="J434" i="2"/>
  <c r="J324" i="2"/>
  <c r="J196" i="2"/>
  <c r="BK96" i="2"/>
  <c r="BK102" i="3"/>
  <c r="BK129" i="3"/>
  <c r="J107" i="3"/>
  <c r="J193" i="3"/>
  <c r="J471" i="2"/>
  <c r="J355" i="2"/>
  <c r="BK265" i="2"/>
  <c r="J129" i="3"/>
  <c r="BK501" i="2"/>
  <c r="J437" i="2"/>
  <c r="J360" i="2"/>
  <c r="BK270" i="2"/>
  <c r="J143" i="2"/>
  <c r="BK261" i="3"/>
  <c r="BK339" i="3"/>
  <c r="BK312" i="3"/>
  <c r="J117" i="3"/>
  <c r="BK293" i="3"/>
  <c r="BK105" i="5"/>
  <c r="BK168" i="3"/>
  <c r="J312" i="3"/>
  <c r="BK133" i="3"/>
  <c r="J145" i="3"/>
  <c r="BK142" i="3"/>
  <c r="BK178" i="3"/>
  <c r="J117" i="5"/>
  <c r="J175" i="2"/>
  <c r="F34" i="2"/>
  <c r="J504" i="2"/>
  <c r="J237" i="2"/>
  <c r="F36" i="2"/>
  <c r="BK334" i="3"/>
  <c r="J255" i="3"/>
  <c r="BK226" i="3"/>
  <c r="BK117" i="5"/>
  <c r="J486" i="2"/>
  <c r="J332" i="2"/>
  <c r="J242" i="2"/>
  <c r="J138" i="2"/>
  <c r="J375" i="3"/>
  <c r="J208" i="3"/>
  <c r="J112" i="3"/>
  <c r="J249" i="3"/>
  <c r="J125" i="5"/>
  <c r="BK437" i="2"/>
  <c r="J343" i="2"/>
  <c r="BK185" i="2"/>
  <c r="J481" i="2"/>
  <c r="J312" i="2"/>
  <c r="BK196" i="2"/>
  <c r="BK498" i="2"/>
  <c r="BK332" i="2"/>
  <c r="BK217" i="2"/>
  <c r="BK116" i="2"/>
  <c r="J142" i="3"/>
  <c r="J168" i="3"/>
  <c r="BK183" i="3"/>
  <c r="BK288" i="3"/>
  <c r="BK504" i="2"/>
  <c r="BK396" i="2"/>
  <c r="BK307" i="2"/>
  <c r="BK159" i="2"/>
  <c r="J94" i="5"/>
  <c r="J454" i="2"/>
  <c r="BK386" i="2"/>
  <c r="J307" i="2"/>
  <c r="BK165" i="2"/>
  <c r="BK378" i="3"/>
  <c r="J163" i="3"/>
  <c r="J214" i="3"/>
  <c r="J298" i="3"/>
  <c r="J133" i="3"/>
  <c r="J34" i="2"/>
  <c r="BK429" i="2"/>
  <c r="J335" i="2"/>
  <c r="BK175" i="2"/>
  <c r="BK486" i="2"/>
  <c r="BK389" i="2"/>
  <c r="BK310" i="2"/>
  <c r="BK180" i="2"/>
  <c r="BK266" i="3"/>
  <c r="BK278" i="3"/>
  <c r="BK272" i="3"/>
  <c r="J347" i="3"/>
  <c r="BK481" i="2"/>
  <c r="J389" i="2"/>
  <c r="J281" i="2"/>
  <c r="J180" i="2"/>
  <c r="F37" i="2"/>
  <c r="BK319" i="2"/>
  <c r="BK227" i="2"/>
  <c r="J101" i="2"/>
  <c r="J160" i="3"/>
  <c r="J303" i="3"/>
  <c r="J320" i="3"/>
  <c r="J121" i="3"/>
  <c r="J86" i="4"/>
  <c r="J476" i="2"/>
  <c r="J386" i="2"/>
  <c r="BK312" i="2"/>
  <c r="J170" i="2"/>
  <c r="F35" i="2"/>
  <c r="J460" i="2"/>
  <c r="J353" i="2"/>
  <c r="J275" i="2"/>
  <c r="BK138" i="2"/>
  <c r="BK410" i="2"/>
  <c r="BK348" i="2"/>
  <c r="BK232" i="2"/>
  <c r="BK131" i="2"/>
  <c r="BK375" i="3"/>
  <c r="BK329" i="3"/>
  <c r="J308" i="3"/>
  <c r="J93" i="4"/>
  <c r="BK495" i="2"/>
  <c r="J421" i="2"/>
  <c r="BK327" i="2"/>
  <c r="J232" i="2"/>
  <c r="BK135" i="2"/>
  <c r="J97" i="4"/>
  <c r="BK108" i="5"/>
  <c r="BK421" i="2"/>
  <c r="BK335" i="2"/>
  <c r="BK247" i="2"/>
  <c r="BK111" i="2"/>
  <c r="J97" i="3"/>
  <c r="BK347" i="3"/>
  <c r="BK117" i="3"/>
  <c r="BK360" i="3"/>
  <c r="J105" i="5"/>
  <c r="BK249" i="3"/>
  <c r="J369" i="3"/>
  <c r="BK365" i="3"/>
  <c r="BK188" i="3"/>
  <c r="BK173" i="3"/>
  <c r="J108" i="5"/>
  <c r="J260" i="2"/>
  <c r="BK151" i="2"/>
  <c r="BK155" i="3"/>
  <c r="J126" i="3"/>
  <c r="BK316" i="3"/>
  <c r="J352" i="3"/>
  <c r="J112" i="5"/>
  <c r="J498" i="2"/>
  <c r="J426" i="2"/>
  <c r="BK365" i="2"/>
  <c r="BK275" i="2"/>
  <c r="J191" i="2"/>
  <c r="BK145" i="3"/>
  <c r="BK357" i="3"/>
  <c r="J360" i="3"/>
  <c r="BK283" i="3"/>
  <c r="BK320" i="3"/>
  <c r="BK89" i="4"/>
  <c r="J501" i="2"/>
  <c r="J450" i="2"/>
  <c r="J393" i="2"/>
  <c r="BK302" i="2"/>
  <c r="BK201" i="2"/>
  <c r="J126" i="2"/>
  <c r="J495" i="2"/>
  <c r="BK380" i="2"/>
  <c r="J222" i="2"/>
  <c r="BK126" i="2"/>
  <c r="BK454" i="2"/>
  <c r="BK360" i="2"/>
  <c r="J254" i="2"/>
  <c r="J384" i="3"/>
  <c r="J334" i="3"/>
  <c r="BK296" i="3"/>
  <c r="BK303" i="3"/>
  <c r="BK93" i="4"/>
  <c r="J429" i="2"/>
  <c r="BK343" i="2"/>
  <c r="J201" i="2"/>
  <c r="J121" i="2"/>
  <c r="BK86" i="5"/>
  <c r="J492" i="2"/>
  <c r="BK375" i="2"/>
  <c r="J289" i="2"/>
  <c r="J185" i="2"/>
  <c r="J96" i="2"/>
  <c r="BK112" i="3"/>
  <c r="J278" i="3"/>
  <c r="J102" i="3"/>
  <c r="J99" i="5"/>
  <c r="BK308" i="3"/>
  <c r="J261" i="3"/>
  <c r="J173" i="3"/>
  <c r="J293" i="3"/>
  <c r="BK235" i="3"/>
  <c r="J272" i="3"/>
  <c r="BK130" i="5"/>
  <c r="BK237" i="2"/>
  <c r="BK191" i="2"/>
  <c r="J329" i="3"/>
  <c r="J238" i="3"/>
  <c r="BK298" i="3"/>
  <c r="BK97" i="3"/>
  <c r="BK105" i="4"/>
  <c r="J464" i="2"/>
  <c r="BK393" i="2"/>
  <c r="J348" i="2"/>
  <c r="J265" i="2"/>
  <c r="BK170" i="2"/>
  <c r="AS54" i="1"/>
  <c r="BK230" i="3"/>
  <c r="BK369" i="3"/>
  <c r="BK94" i="5"/>
  <c r="BK460" i="2"/>
  <c r="J370" i="2"/>
  <c r="BK281" i="2"/>
  <c r="J217" i="2"/>
  <c r="J400" i="2"/>
  <c r="BK254" i="2"/>
  <c r="BK106" i="2"/>
  <c r="BK441" i="2"/>
  <c r="BK296" i="2"/>
  <c r="BK143" i="2"/>
  <c r="J219" i="3"/>
  <c r="J235" i="3"/>
  <c r="BK137" i="3"/>
  <c r="J155" i="3"/>
  <c r="J86" i="5"/>
  <c r="J441" i="2"/>
  <c r="J317" i="2"/>
  <c r="BK212" i="2"/>
  <c r="J106" i="2"/>
  <c r="BK99" i="5"/>
  <c r="BK476" i="2"/>
  <c r="J416" i="2"/>
  <c r="J327" i="2"/>
  <c r="J212" i="2"/>
  <c r="J339" i="3"/>
  <c r="BK352" i="3"/>
  <c r="J137" i="3"/>
  <c r="J150" i="3"/>
  <c r="BK219" i="3"/>
  <c r="J365" i="3"/>
  <c r="BK121" i="3"/>
  <c r="J226" i="3"/>
  <c r="BK324" i="3"/>
  <c r="BK381" i="3"/>
  <c r="BK384" i="3"/>
  <c r="J89" i="4"/>
  <c r="BK289" i="2"/>
  <c r="BK207" i="2"/>
  <c r="J135" i="2"/>
  <c r="BK342" i="3"/>
  <c r="BK150" i="3"/>
  <c r="J203" i="3"/>
  <c r="BK193" i="3"/>
  <c r="BK86" i="4"/>
  <c r="J90" i="5"/>
  <c r="BK434" i="2"/>
  <c r="J380" i="2"/>
  <c r="J310" i="2"/>
  <c r="J207" i="2"/>
  <c r="BK121" i="2"/>
  <c r="J381" i="3"/>
  <c r="BK163" i="3"/>
  <c r="J178" i="3"/>
  <c r="BK160" i="3"/>
  <c r="BK97" i="4"/>
  <c r="BK492" i="2"/>
  <c r="BK426" i="2"/>
  <c r="BK353" i="2"/>
  <c r="BK260" i="2"/>
  <c r="BK148" i="2"/>
  <c r="R95" i="2" l="1"/>
  <c r="P190" i="2"/>
  <c r="P301" i="2"/>
  <c r="BK440" i="2"/>
  <c r="J440" i="2"/>
  <c r="J71" i="2" s="1"/>
  <c r="R491" i="2"/>
  <c r="P136" i="3"/>
  <c r="P260" i="3"/>
  <c r="T338" i="3"/>
  <c r="T374" i="3"/>
  <c r="R101" i="4"/>
  <c r="R100" i="4"/>
  <c r="BK164" i="2"/>
  <c r="J164" i="2" s="1"/>
  <c r="J62" i="2" s="1"/>
  <c r="P206" i="2"/>
  <c r="R301" i="2"/>
  <c r="P420" i="2"/>
  <c r="BK463" i="2"/>
  <c r="J463" i="2"/>
  <c r="J72" i="2"/>
  <c r="BK491" i="2"/>
  <c r="J491" i="2"/>
  <c r="J73" i="2" s="1"/>
  <c r="T136" i="3"/>
  <c r="R277" i="3"/>
  <c r="P351" i="3"/>
  <c r="P350" i="3"/>
  <c r="P374" i="3"/>
  <c r="P85" i="4"/>
  <c r="P84" i="4"/>
  <c r="BK85" i="5"/>
  <c r="P95" i="2"/>
  <c r="BK190" i="2"/>
  <c r="J190" i="2" s="1"/>
  <c r="J63" i="2" s="1"/>
  <c r="T190" i="2"/>
  <c r="BK301" i="2"/>
  <c r="J301" i="2"/>
  <c r="J66" i="2" s="1"/>
  <c r="T385" i="2"/>
  <c r="P440" i="2"/>
  <c r="T463" i="2"/>
  <c r="R96" i="3"/>
  <c r="P213" i="3"/>
  <c r="R260" i="3"/>
  <c r="R338" i="3"/>
  <c r="BK374" i="3"/>
  <c r="J374" i="3"/>
  <c r="J74" i="3"/>
  <c r="BK101" i="4"/>
  <c r="J101" i="4"/>
  <c r="J63" i="4"/>
  <c r="T85" i="5"/>
  <c r="T104" i="5"/>
  <c r="BK95" i="2"/>
  <c r="R164" i="2"/>
  <c r="R206" i="2"/>
  <c r="P259" i="2"/>
  <c r="P385" i="2"/>
  <c r="R420" i="2"/>
  <c r="R463" i="2"/>
  <c r="R136" i="3"/>
  <c r="T277" i="3"/>
  <c r="P101" i="4"/>
  <c r="P100" i="4"/>
  <c r="P85" i="5"/>
  <c r="R104" i="5"/>
  <c r="BK111" i="5"/>
  <c r="J111" i="5"/>
  <c r="J63" i="5"/>
  <c r="T164" i="2"/>
  <c r="R190" i="2"/>
  <c r="BK259" i="2"/>
  <c r="J259" i="2"/>
  <c r="J65" i="2" s="1"/>
  <c r="R259" i="2"/>
  <c r="BK385" i="2"/>
  <c r="J385" i="2"/>
  <c r="J67" i="2" s="1"/>
  <c r="T420" i="2"/>
  <c r="P463" i="2"/>
  <c r="P96" i="3"/>
  <c r="BK213" i="3"/>
  <c r="J213" i="3"/>
  <c r="J63" i="3"/>
  <c r="BK277" i="3"/>
  <c r="J277" i="3" s="1"/>
  <c r="J68" i="3" s="1"/>
  <c r="P338" i="3"/>
  <c r="T351" i="3"/>
  <c r="T350" i="3" s="1"/>
  <c r="R374" i="3"/>
  <c r="R85" i="4"/>
  <c r="R84" i="4"/>
  <c r="R83" i="4" s="1"/>
  <c r="BK104" i="5"/>
  <c r="J104" i="5"/>
  <c r="J62" i="5"/>
  <c r="P111" i="5"/>
  <c r="P164" i="2"/>
  <c r="T206" i="2"/>
  <c r="T259" i="2"/>
  <c r="R385" i="2"/>
  <c r="T440" i="2"/>
  <c r="T491" i="2"/>
  <c r="BK96" i="3"/>
  <c r="J96" i="3" s="1"/>
  <c r="J61" i="3" s="1"/>
  <c r="T96" i="3"/>
  <c r="R213" i="3"/>
  <c r="P277" i="3"/>
  <c r="BK351" i="3"/>
  <c r="J351" i="3"/>
  <c r="J72" i="3"/>
  <c r="BK85" i="4"/>
  <c r="J85" i="4" s="1"/>
  <c r="J61" i="4" s="1"/>
  <c r="T101" i="4"/>
  <c r="T100" i="4" s="1"/>
  <c r="R85" i="5"/>
  <c r="R111" i="5"/>
  <c r="T95" i="2"/>
  <c r="BK206" i="2"/>
  <c r="J206" i="2" s="1"/>
  <c r="J64" i="2" s="1"/>
  <c r="T301" i="2"/>
  <c r="BK420" i="2"/>
  <c r="J420" i="2"/>
  <c r="J70" i="2"/>
  <c r="R440" i="2"/>
  <c r="P491" i="2"/>
  <c r="BK136" i="3"/>
  <c r="J136" i="3" s="1"/>
  <c r="J62" i="3" s="1"/>
  <c r="T213" i="3"/>
  <c r="BK260" i="3"/>
  <c r="J260" i="3"/>
  <c r="J66" i="3"/>
  <c r="T260" i="3"/>
  <c r="BK338" i="3"/>
  <c r="J338" i="3" s="1"/>
  <c r="J69" i="3" s="1"/>
  <c r="R351" i="3"/>
  <c r="R350" i="3" s="1"/>
  <c r="T85" i="4"/>
  <c r="T84" i="4"/>
  <c r="P104" i="5"/>
  <c r="T111" i="5"/>
  <c r="BK254" i="3"/>
  <c r="J254" i="3" s="1"/>
  <c r="J65" i="3" s="1"/>
  <c r="BK271" i="3"/>
  <c r="J271" i="3"/>
  <c r="J67" i="3" s="1"/>
  <c r="BK248" i="3"/>
  <c r="J248" i="3" s="1"/>
  <c r="J64" i="3" s="1"/>
  <c r="BK346" i="3"/>
  <c r="J346" i="3" s="1"/>
  <c r="J70" i="3" s="1"/>
  <c r="BK368" i="3"/>
  <c r="J368" i="3" s="1"/>
  <c r="J73" i="3" s="1"/>
  <c r="BK415" i="2"/>
  <c r="J415" i="2"/>
  <c r="J68" i="2" s="1"/>
  <c r="BK100" i="4"/>
  <c r="J100" i="4"/>
  <c r="J62" i="4"/>
  <c r="J52" i="5"/>
  <c r="BE86" i="5"/>
  <c r="BE130" i="5"/>
  <c r="E48" i="5"/>
  <c r="F55" i="5"/>
  <c r="BE94" i="5"/>
  <c r="BE99" i="5"/>
  <c r="BE117" i="5"/>
  <c r="BE105" i="5"/>
  <c r="BE112" i="5"/>
  <c r="BE125" i="5"/>
  <c r="BE108" i="5"/>
  <c r="BK84" i="4"/>
  <c r="J84" i="4" s="1"/>
  <c r="J60" i="4" s="1"/>
  <c r="BE90" i="5"/>
  <c r="E48" i="4"/>
  <c r="F80" i="4"/>
  <c r="BK350" i="3"/>
  <c r="J350" i="3"/>
  <c r="J71" i="3" s="1"/>
  <c r="BE97" i="4"/>
  <c r="J52" i="4"/>
  <c r="BE105" i="4"/>
  <c r="BE86" i="4"/>
  <c r="BE89" i="4"/>
  <c r="BE93" i="4"/>
  <c r="BE102" i="4"/>
  <c r="BK419" i="2"/>
  <c r="J419" i="2" s="1"/>
  <c r="J69" i="2" s="1"/>
  <c r="J52" i="3"/>
  <c r="BE126" i="3"/>
  <c r="BE137" i="3"/>
  <c r="BE160" i="3"/>
  <c r="BE238" i="3"/>
  <c r="BE261" i="3"/>
  <c r="BE283" i="3"/>
  <c r="BE298" i="3"/>
  <c r="BE365" i="3"/>
  <c r="BE369" i="3"/>
  <c r="BE381" i="3"/>
  <c r="J95" i="2"/>
  <c r="J61" i="2"/>
  <c r="E84" i="3"/>
  <c r="BE102" i="3"/>
  <c r="BE168" i="3"/>
  <c r="BE183" i="3"/>
  <c r="BE121" i="3"/>
  <c r="BE129" i="3"/>
  <c r="BE142" i="3"/>
  <c r="BE145" i="3"/>
  <c r="BE173" i="3"/>
  <c r="BE198" i="3"/>
  <c r="BE208" i="3"/>
  <c r="BE249" i="3"/>
  <c r="BE266" i="3"/>
  <c r="BE288" i="3"/>
  <c r="BE339" i="3"/>
  <c r="BE352" i="3"/>
  <c r="BE378" i="3"/>
  <c r="BE97" i="3"/>
  <c r="BE107" i="3"/>
  <c r="BE112" i="3"/>
  <c r="BE155" i="3"/>
  <c r="BE193" i="3"/>
  <c r="BE219" i="3"/>
  <c r="BE230" i="3"/>
  <c r="BE272" i="3"/>
  <c r="BE293" i="3"/>
  <c r="BE308" i="3"/>
  <c r="BE320" i="3"/>
  <c r="BE329" i="3"/>
  <c r="BE384" i="3"/>
  <c r="F55" i="3"/>
  <c r="BE178" i="3"/>
  <c r="BE203" i="3"/>
  <c r="BE303" i="3"/>
  <c r="BE316" i="3"/>
  <c r="BE342" i="3"/>
  <c r="BE347" i="3"/>
  <c r="BE360" i="3"/>
  <c r="BE117" i="3"/>
  <c r="BE133" i="3"/>
  <c r="BE150" i="3"/>
  <c r="BE163" i="3"/>
  <c r="BE188" i="3"/>
  <c r="BE214" i="3"/>
  <c r="BE226" i="3"/>
  <c r="BE235" i="3"/>
  <c r="BE243" i="3"/>
  <c r="BE255" i="3"/>
  <c r="BE278" i="3"/>
  <c r="BE296" i="3"/>
  <c r="BE312" i="3"/>
  <c r="BE324" i="3"/>
  <c r="BE334" i="3"/>
  <c r="BE357" i="3"/>
  <c r="BE375" i="3"/>
  <c r="BA55" i="1"/>
  <c r="BC55" i="1"/>
  <c r="BB55" i="1"/>
  <c r="AW55" i="1"/>
  <c r="E48" i="2"/>
  <c r="J52" i="2"/>
  <c r="F55" i="2"/>
  <c r="BE96" i="2"/>
  <c r="BE101" i="2"/>
  <c r="BE106" i="2"/>
  <c r="BE111" i="2"/>
  <c r="BE116" i="2"/>
  <c r="BE121" i="2"/>
  <c r="BE126" i="2"/>
  <c r="BE131" i="2"/>
  <c r="BE135" i="2"/>
  <c r="BE138" i="2"/>
  <c r="BE143" i="2"/>
  <c r="BE148" i="2"/>
  <c r="BE151" i="2"/>
  <c r="BE159" i="2"/>
  <c r="BE165" i="2"/>
  <c r="BE170" i="2"/>
  <c r="BE175" i="2"/>
  <c r="BE180" i="2"/>
  <c r="BE185" i="2"/>
  <c r="BE191" i="2"/>
  <c r="BE196" i="2"/>
  <c r="BE201" i="2"/>
  <c r="BE207" i="2"/>
  <c r="BE212" i="2"/>
  <c r="BE217" i="2"/>
  <c r="BE222" i="2"/>
  <c r="BE227" i="2"/>
  <c r="BE232" i="2"/>
  <c r="BE237" i="2"/>
  <c r="BE242" i="2"/>
  <c r="BE247" i="2"/>
  <c r="BE254" i="2"/>
  <c r="BE260" i="2"/>
  <c r="BE265" i="2"/>
  <c r="BE270" i="2"/>
  <c r="BE275" i="2"/>
  <c r="BE281" i="2"/>
  <c r="BE289" i="2"/>
  <c r="BE296" i="2"/>
  <c r="BE302" i="2"/>
  <c r="BE307" i="2"/>
  <c r="BE310" i="2"/>
  <c r="BE312" i="2"/>
  <c r="BE317" i="2"/>
  <c r="BE319" i="2"/>
  <c r="BE324" i="2"/>
  <c r="BE327" i="2"/>
  <c r="BE332" i="2"/>
  <c r="BE335" i="2"/>
  <c r="BE343" i="2"/>
  <c r="BE348" i="2"/>
  <c r="BE353" i="2"/>
  <c r="BE355" i="2"/>
  <c r="BE360" i="2"/>
  <c r="BE365" i="2"/>
  <c r="BE370" i="2"/>
  <c r="BE375" i="2"/>
  <c r="BE380" i="2"/>
  <c r="BE386" i="2"/>
  <c r="BE389" i="2"/>
  <c r="BE393" i="2"/>
  <c r="BE396" i="2"/>
  <c r="BE400" i="2"/>
  <c r="BE410" i="2"/>
  <c r="BE416" i="2"/>
  <c r="BE421" i="2"/>
  <c r="BE426" i="2"/>
  <c r="BE429" i="2"/>
  <c r="BE434" i="2"/>
  <c r="BE437" i="2"/>
  <c r="BE441" i="2"/>
  <c r="BE446" i="2"/>
  <c r="BE450" i="2"/>
  <c r="BE454" i="2"/>
  <c r="BE460" i="2"/>
  <c r="BE464" i="2"/>
  <c r="BE471" i="2"/>
  <c r="BE476" i="2"/>
  <c r="BE481" i="2"/>
  <c r="BE486" i="2"/>
  <c r="BE492" i="2"/>
  <c r="BE495" i="2"/>
  <c r="BE498" i="2"/>
  <c r="BE501" i="2"/>
  <c r="BE504" i="2"/>
  <c r="BD55" i="1"/>
  <c r="F34" i="4"/>
  <c r="BA57" i="1" s="1"/>
  <c r="F36" i="4"/>
  <c r="BC57" i="1" s="1"/>
  <c r="F37" i="3"/>
  <c r="BD56" i="1" s="1"/>
  <c r="F34" i="5"/>
  <c r="BA58" i="1" s="1"/>
  <c r="F35" i="3"/>
  <c r="BB56" i="1" s="1"/>
  <c r="F34" i="3"/>
  <c r="BA56" i="1" s="1"/>
  <c r="F37" i="4"/>
  <c r="BD57" i="1" s="1"/>
  <c r="J34" i="5"/>
  <c r="AW58" i="1"/>
  <c r="F36" i="3"/>
  <c r="BC56" i="1" s="1"/>
  <c r="F35" i="4"/>
  <c r="BB57" i="1" s="1"/>
  <c r="F36" i="5"/>
  <c r="BC58" i="1" s="1"/>
  <c r="J34" i="4"/>
  <c r="AW57" i="1"/>
  <c r="F37" i="5"/>
  <c r="BD58" i="1" s="1"/>
  <c r="J34" i="3"/>
  <c r="AW56" i="1" s="1"/>
  <c r="F35" i="5"/>
  <c r="BB58" i="1" s="1"/>
  <c r="T83" i="4" l="1"/>
  <c r="BK95" i="3"/>
  <c r="BK94" i="3" s="1"/>
  <c r="J94" i="3" s="1"/>
  <c r="J59" i="3" s="1"/>
  <c r="T94" i="2"/>
  <c r="T93" i="2" s="1"/>
  <c r="R84" i="5"/>
  <c r="R83" i="5"/>
  <c r="P94" i="2"/>
  <c r="P95" i="3"/>
  <c r="P94" i="3"/>
  <c r="AU56" i="1"/>
  <c r="P84" i="5"/>
  <c r="P83" i="5"/>
  <c r="AU58" i="1" s="1"/>
  <c r="R419" i="2"/>
  <c r="BK84" i="5"/>
  <c r="J84" i="5" s="1"/>
  <c r="J60" i="5" s="1"/>
  <c r="T419" i="2"/>
  <c r="R95" i="3"/>
  <c r="R94" i="3" s="1"/>
  <c r="P419" i="2"/>
  <c r="BK94" i="2"/>
  <c r="J94" i="2"/>
  <c r="J60" i="2"/>
  <c r="R94" i="2"/>
  <c r="R93" i="2" s="1"/>
  <c r="T95" i="3"/>
  <c r="T94" i="3" s="1"/>
  <c r="T84" i="5"/>
  <c r="T83" i="5"/>
  <c r="P83" i="4"/>
  <c r="AU57" i="1"/>
  <c r="J85" i="5"/>
  <c r="J61" i="5" s="1"/>
  <c r="BK83" i="4"/>
  <c r="J83" i="4" s="1"/>
  <c r="J59" i="4" s="1"/>
  <c r="J95" i="3"/>
  <c r="J60" i="3"/>
  <c r="BB54" i="1"/>
  <c r="W31" i="1" s="1"/>
  <c r="F33" i="4"/>
  <c r="AZ57" i="1"/>
  <c r="BC54" i="1"/>
  <c r="W32" i="1"/>
  <c r="J33" i="4"/>
  <c r="AV57" i="1"/>
  <c r="AT57" i="1"/>
  <c r="F33" i="2"/>
  <c r="AZ55" i="1" s="1"/>
  <c r="J33" i="3"/>
  <c r="AV56" i="1" s="1"/>
  <c r="AT56" i="1" s="1"/>
  <c r="J33" i="2"/>
  <c r="AV55" i="1" s="1"/>
  <c r="AT55" i="1" s="1"/>
  <c r="F33" i="3"/>
  <c r="AZ56" i="1" s="1"/>
  <c r="J33" i="5"/>
  <c r="AV58" i="1" s="1"/>
  <c r="AT58" i="1" s="1"/>
  <c r="BA54" i="1"/>
  <c r="W30" i="1" s="1"/>
  <c r="BD54" i="1"/>
  <c r="W33" i="1" s="1"/>
  <c r="J30" i="3"/>
  <c r="AG56" i="1"/>
  <c r="F33" i="5"/>
  <c r="AZ58" i="1" s="1"/>
  <c r="P93" i="2" l="1"/>
  <c r="AU55" i="1"/>
  <c r="BK93" i="2"/>
  <c r="J93" i="2"/>
  <c r="J59" i="2"/>
  <c r="BK83" i="5"/>
  <c r="J83" i="5"/>
  <c r="J30" i="5" s="1"/>
  <c r="AG58" i="1" s="1"/>
  <c r="AN56" i="1"/>
  <c r="J39" i="3"/>
  <c r="AX54" i="1"/>
  <c r="AU54" i="1"/>
  <c r="AW54" i="1"/>
  <c r="AK30" i="1" s="1"/>
  <c r="AY54" i="1"/>
  <c r="J30" i="4"/>
  <c r="AG57" i="1"/>
  <c r="AN57" i="1"/>
  <c r="AZ54" i="1"/>
  <c r="W29" i="1" s="1"/>
  <c r="J39" i="5" l="1"/>
  <c r="J59" i="5"/>
  <c r="J39" i="4"/>
  <c r="AN58" i="1"/>
  <c r="J30" i="2"/>
  <c r="AG55" i="1"/>
  <c r="AN55" i="1"/>
  <c r="AV54" i="1"/>
  <c r="AK29" i="1" s="1"/>
  <c r="J39" i="2" l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<sst xmlns="http://schemas.openxmlformats.org/spreadsheetml/2006/main" count="7545" uniqueCount="1375">
  <si>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</si>
  <si>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</si>
  <si>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</si>
  <si>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</si>
  <si>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</si>
  <si>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</si>
  <si>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</si>
  <si>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</si>
  <si>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</si>
  <si>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</si>
  <si>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</si>
  <si>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</si>
  <si>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</si>
  <si>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</si>
  <si>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</si>
  <si>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</si>
  <si>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</si>
  <si>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</si>
  <si>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</si>
  <si>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</si>
  <si>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</si>
  <si>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</si>
  <si>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</si>
  <si>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</si>
  <si>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</si>
  <si>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</si>
  <si>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</si>
  <si>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</si>
  <si>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</si>
  <si>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</si>
  <si>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</si>
  <si>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</si>
  <si>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</si>
  <si>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</si>
  <si>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</si>
  <si>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</si>
  <si>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</si>
  <si>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</si>
  <si>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</si>
  <si>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</si>
  <si>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</si>
  <si>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</si>
  <si>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</si>
  <si>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</si>
  <si>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</si>
  <si>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</si>
  <si>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</si>
  <si>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</si>
  <si>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</si>
  <si>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</si>
  <si>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</si>
  <si>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</si>
  <si>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</si>
  <si>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</si>
  <si>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</si>
  <si>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</si>
  <si>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</si>
  <si>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</si>
  <si>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</si>
  <si>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</si>
  <si>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</si>
  <si>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</si>
  <si>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</si>
  <si>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</si>
  <si>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</si>
  <si>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</si>
  <si>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</si>
  <si>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</si>
  <si>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</si>
  <si>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</si>
  <si>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</si>
  <si>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</si>
  <si>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</si>
  <si>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</si>
  <si>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</si>
  <si>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</si>
  <si>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</si>
  <si>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</si>
  <si>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</si>
  <si>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</si>
  <si>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</si>
  <si>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</si>
  <si>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</si>
  <si>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</si>
  <si>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</si>
  <si>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</si>
  <si>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</si>
  <si>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</si>
  <si>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</si>
  <si>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</si>
  <si>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</si>
  <si>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</si>
  <si>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</si>
  <si>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</si>
  <si>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</si>
  <si>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</si>
  <si>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</si>
  <si>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</si>
  <si>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</si>
  <si>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</si>
  <si>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</si>
  <si>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</si>
  <si>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</si>
  <si>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</si>
  <si>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</si>
  <si>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</si>
  <si>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</si>
  <si>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</si>
  <si>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</si>
  <si>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</si>
  <si>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</si>
  <si>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</si>
  <si>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</si>
  <si>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</si>
  <si>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</si>
  <si>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</si>
  <si>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</si>
  <si>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</si>
  <si>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</si>
  <si>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</si>
  <si>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</si>
  <si>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</si>
  <si>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</si>
  <si>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</si>
  <si>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</si>
  <si>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</si>
  <si>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</si>
  <si>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</si>
  <si>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</si>
  <si>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</si>
  <si>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</si>
  <si>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</si>
  <si>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</si>
  <si>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</si>
  <si>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</si>
  <si>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</si>
  <si>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</si>
  <si>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</si>
  <si>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</si>
  <si>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</si>
  <si>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</si>
  <si>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</si>
  <si>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</si>
  <si>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</si>
  <si>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</si>
  <si>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</si>
  <si>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</si>
  <si>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</si>
  <si>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</si>
  <si>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</si>
  <si>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</si>
  <si>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</si>
  <si>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63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</si>
  <si>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</si>
  <si>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</si>
  <si>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</si>
  <si>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</si>
  <si>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</si>
  <si>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</si>
  <si>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</si>
  <si>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</si>
  <si>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</si>
  <si>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</si>
  <si>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</si>
  <si>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</si>
  <si>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</si>
  <si>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</si>
  <si>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47*3,5+25</t>
  </si>
  <si>
    <t>44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</si>
  <si>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</si>
  <si>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</si>
  <si>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</si>
  <si>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</si>
  <si>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</si>
  <si>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</si>
  <si>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</si>
  <si>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60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</si>
  <si>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</si>
  <si>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</si>
  <si>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</si>
  <si>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</si>
  <si>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</si>
  <si>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</si>
  <si>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</si>
  <si>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72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</si>
  <si>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</si>
  <si>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</si>
  <si>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</si>
  <si>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</si>
  <si>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</si>
  <si>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</si>
  <si>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6,4+189,5+29,952+42,56</t>
  </si>
  <si>
    <t>73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</si>
  <si>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</si>
  <si>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</si>
  <si>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</si>
  <si>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</si>
  <si>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</si>
  <si>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268,412*5 'Přepočtené koeficientem množství</t>
  </si>
  <si>
    <t>85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</si>
  <si>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</si>
  <si>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</si>
  <si>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</si>
  <si>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</si>
  <si>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</si>
  <si>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45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</si>
  <si>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</si>
  <si>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</si>
  <si>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</si>
  <si>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</si>
  <si>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</si>
  <si>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</si>
  <si>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</si>
  <si>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58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</si>
  <si>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</si>
  <si>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</si>
  <si>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</si>
  <si>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</si>
  <si>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</si>
  <si>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</si>
  <si>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</si>
  <si>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59</t>
  </si>
  <si>
    <t>M</t>
  </si>
  <si>
    <t>58331200</t>
  </si>
  <si>
    <t>štěrkopísek netříděný</t>
  </si>
  <si>
    <t>t</t>
  </si>
  <si>
    <t>8</t>
  </si>
  <si>
    <t>375125892</t>
  </si>
  <si>
    <t>13,832*2 'Přepočtené koeficientem množství</t>
  </si>
  <si>
    <t>16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</si>
  <si>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</si>
  <si>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</si>
  <si>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</si>
  <si>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</si>
  <si>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</si>
  <si>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</si>
  <si>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</si>
  <si>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</si>
  <si>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Součet</t>
  </si>
  <si>
    <t>17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</si>
  <si>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</si>
  <si>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</si>
  <si>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</si>
  <si>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</si>
  <si>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</si>
  <si>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</si>
  <si>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</si>
  <si>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29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</si>
  <si>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</si>
  <si>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</si>
  <si>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</si>
  <si>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</si>
  <si>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</si>
  <si>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</si>
  <si>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</si>
  <si>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28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</si>
  <si>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</si>
  <si>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</si>
  <si>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</si>
  <si>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</si>
  <si>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</si>
  <si>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</si>
  <si>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</si>
  <si>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30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</si>
  <si>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</si>
  <si>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</si>
  <si>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</si>
  <si>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</si>
  <si>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</si>
  <si>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</si>
  <si>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</si>
  <si>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31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</si>
  <si>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</si>
  <si>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</si>
  <si>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</si>
  <si>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</si>
  <si>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</si>
  <si>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32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</si>
  <si>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</si>
  <si>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</si>
  <si>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</si>
  <si>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</si>
  <si>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</si>
  <si>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</si>
  <si>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</si>
  <si>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50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</si>
  <si>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</si>
  <si>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</si>
  <si>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</si>
  <si>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</si>
  <si>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</si>
  <si>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</si>
  <si>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</si>
  <si>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56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</si>
  <si>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</si>
  <si>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</si>
  <si>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</si>
  <si>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</si>
  <si>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</si>
  <si>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</si>
  <si>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</si>
  <si>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57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</si>
  <si>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</si>
  <si>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</si>
  <si>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</si>
  <si>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</si>
  <si>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</si>
  <si>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</si>
  <si>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5</t>
  </si>
  <si>
    <t>Komunikace pozemní</t>
  </si>
  <si>
    <t>7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</si>
  <si>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</si>
  <si>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</si>
  <si>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</si>
  <si>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</si>
  <si>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</si>
  <si>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</si>
  <si>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</si>
  <si>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6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</si>
  <si>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</si>
  <si>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</si>
  <si>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</si>
  <si>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</si>
  <si>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</si>
  <si>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</si>
  <si>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</si>
  <si>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3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</si>
  <si>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</si>
  <si>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</si>
  <si>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</si>
  <si>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</si>
  <si>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</si>
  <si>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</si>
  <si>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</si>
  <si>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</si>
  <si>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</si>
  <si>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</si>
  <si>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</si>
  <si>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</si>
  <si>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</si>
  <si>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</si>
  <si>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</si>
  <si>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</si>
  <si>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</si>
  <si>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</si>
  <si>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</si>
  <si>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</si>
  <si>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</si>
  <si>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</si>
  <si>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</si>
  <si>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</si>
  <si>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</si>
  <si>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</si>
  <si>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</si>
  <si>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</si>
  <si>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</si>
  <si>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</si>
  <si>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</si>
  <si>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</si>
  <si>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</si>
  <si>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</si>
  <si>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</si>
  <si>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</si>
  <si>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20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</si>
  <si>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</si>
  <si>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</si>
  <si>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</si>
  <si>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</si>
  <si>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</si>
  <si>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</si>
  <si>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</si>
  <si>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</si>
  <si>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</si>
  <si>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19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</si>
  <si>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</si>
  <si>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</si>
  <si>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</si>
  <si>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</si>
  <si>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</si>
  <si>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</si>
  <si>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</si>
  <si>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</si>
  <si>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</si>
  <si>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</si>
  <si>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</si>
  <si>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</si>
  <si>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</si>
  <si>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</si>
  <si>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22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</si>
  <si>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</si>
  <si>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</si>
  <si>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</si>
  <si>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</si>
  <si>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</si>
  <si>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</si>
  <si>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</si>
  <si>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24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</si>
  <si>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</si>
  <si>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</si>
  <si>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</si>
  <si>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</si>
  <si>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</si>
  <si>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</si>
  <si>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</si>
  <si>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23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</si>
  <si>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</si>
  <si>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</si>
  <si>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</si>
  <si>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</si>
  <si>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</si>
  <si>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</si>
  <si>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</si>
  <si>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25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</si>
  <si>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</si>
  <si>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</si>
  <si>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</si>
  <si>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</si>
  <si>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</si>
  <si>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</si>
  <si>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</si>
  <si>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</si>
  <si>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</si>
  <si>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26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</si>
  <si>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</si>
  <si>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</si>
  <si>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</si>
  <si>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</si>
  <si>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</si>
  <si>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</si>
  <si>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</si>
  <si>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27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</si>
  <si>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</si>
  <si>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</si>
  <si>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</si>
  <si>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</si>
  <si>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</si>
  <si>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</si>
  <si>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</si>
  <si>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</si>
  <si>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9</t>
  </si>
  <si>
    <t>Ostatní konstrukce a práce, bourání</t>
  </si>
  <si>
    <t>64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</si>
  <si>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</si>
  <si>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</si>
  <si>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</si>
  <si>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</si>
  <si>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</si>
  <si>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</si>
  <si>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65</t>
  </si>
  <si>
    <t>40445623</t>
  </si>
  <si>
    <t>informativní značky provozní IP1-IP3, IP4b-IP7, IP10a, b 750x750mm retroreflexní</t>
  </si>
  <si>
    <t>1268080325</t>
  </si>
  <si>
    <t>66</t>
  </si>
  <si>
    <t>40445649</t>
  </si>
  <si>
    <t>dodatkové tabulky E3-E5, E8, E14-E16 500x150mm</t>
  </si>
  <si>
    <t>415685582</t>
  </si>
  <si>
    <t>67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</si>
  <si>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</si>
  <si>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</si>
  <si>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</si>
  <si>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</si>
  <si>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</si>
  <si>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</si>
  <si>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68</t>
  </si>
  <si>
    <t>40445235</t>
  </si>
  <si>
    <t>sloupek pro dopravní značku Al D 60mm v 3,5m</t>
  </si>
  <si>
    <t>-1935472151</t>
  </si>
  <si>
    <t>10</t>
  </si>
  <si>
    <t>916131213</t>
  </si>
  <si>
    <t>Osazení silničního obrubníku betonového stojatého s boční opěrou do lože z betonu prostého</t>
  </si>
  <si>
    <t>m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</si>
  <si>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</si>
  <si>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</si>
  <si>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</si>
  <si>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</si>
  <si>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11</t>
  </si>
  <si>
    <t>59217034</t>
  </si>
  <si>
    <t>obrubník betonový silniční 1000x150x300mm</t>
  </si>
  <si>
    <t>-1654188792</t>
  </si>
  <si>
    <t>6,5*1,02 'Přepočtené koeficientem množství</t>
  </si>
  <si>
    <t>54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</si>
  <si>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</si>
  <si>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</si>
  <si>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</si>
  <si>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</si>
  <si>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</si>
  <si>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</si>
  <si>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</si>
  <si>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55</t>
  </si>
  <si>
    <t>56241113</t>
  </si>
  <si>
    <t>trouba HDPE flexibilní 8kPA D 600mm</t>
  </si>
  <si>
    <t>-27835831</t>
  </si>
  <si>
    <t>12,2*1,02 'Přepočtené koeficientem množství</t>
  </si>
  <si>
    <t>18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</si>
  <si>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</si>
  <si>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</si>
  <si>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</si>
  <si>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</si>
  <si>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</si>
  <si>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</si>
  <si>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</si>
  <si>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12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</si>
  <si>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</si>
  <si>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</si>
  <si>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</si>
  <si>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</si>
  <si>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</si>
  <si>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</si>
  <si>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51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</si>
  <si>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</si>
  <si>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</si>
  <si>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</si>
  <si>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</si>
  <si>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</si>
  <si>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</si>
  <si>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52</t>
  </si>
  <si>
    <t>59227004</t>
  </si>
  <si>
    <t>žlabovka příkopová betonová s lomenými stěnami 330x750x155mm</t>
  </si>
  <si>
    <t>295997840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</si>
  <si>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</si>
  <si>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</si>
  <si>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</si>
  <si>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</si>
  <si>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</si>
  <si>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</si>
  <si>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37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</si>
  <si>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</si>
  <si>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</si>
  <si>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</si>
  <si>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</si>
  <si>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</si>
  <si>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</si>
  <si>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</si>
  <si>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38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</si>
  <si>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</si>
  <si>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</si>
  <si>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</si>
  <si>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</si>
  <si>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</si>
  <si>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61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</si>
  <si>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</si>
  <si>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</si>
  <si>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</si>
  <si>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</si>
  <si>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</si>
  <si>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</si>
  <si>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53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</si>
  <si>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</si>
  <si>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</si>
  <si>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</si>
  <si>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</si>
  <si>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</si>
  <si>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</si>
  <si>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62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</si>
  <si>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</si>
  <si>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</si>
  <si>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</si>
  <si>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</si>
  <si>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</si>
  <si>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</si>
  <si>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</si>
  <si>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</si>
  <si>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</si>
  <si>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74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</si>
  <si>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</si>
  <si>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</si>
  <si>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</si>
  <si>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</si>
  <si>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</si>
  <si>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75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</si>
  <si>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</si>
  <si>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</si>
  <si>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</si>
  <si>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</si>
  <si>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</si>
  <si>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158,369*15 'Přepočtené koeficientem množství</t>
  </si>
  <si>
    <t>76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</si>
  <si>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</si>
  <si>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</si>
  <si>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</si>
  <si>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</si>
  <si>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</si>
  <si>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77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</si>
  <si>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</si>
  <si>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</si>
  <si>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</si>
  <si>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</si>
  <si>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</si>
  <si>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</si>
  <si>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79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</si>
  <si>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</si>
  <si>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</si>
  <si>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</si>
  <si>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</si>
  <si>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</si>
  <si>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</si>
  <si>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268,412*1,9</t>
  </si>
  <si>
    <t>Z VYKOPÁVEK - NELZE URČIT KVALITU</t>
  </si>
  <si>
    <t>75,9</t>
  </si>
  <si>
    <t>Z KRAJNIC</t>
  </si>
  <si>
    <t>9,122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</si>
  <si>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</si>
  <si>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</si>
  <si>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</si>
  <si>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</si>
  <si>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</si>
  <si>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</si>
  <si>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</si>
  <si>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</si>
  <si>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</si>
  <si>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</si>
  <si>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</si>
  <si>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</si>
  <si>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</si>
  <si>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</si>
  <si>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</si>
  <si>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</si>
  <si>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</si>
  <si>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</si>
  <si>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</si>
  <si>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46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</si>
  <si>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</si>
  <si>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</si>
  <si>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</si>
  <si>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</si>
  <si>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</si>
  <si>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</si>
  <si>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</si>
  <si>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47</t>
  </si>
  <si>
    <t>11163150</t>
  </si>
  <si>
    <t>lak penetrační asfaltový</t>
  </si>
  <si>
    <t>959490746</t>
  </si>
  <si>
    <t>43,2*0,00034 'Přepočtené koeficientem množství</t>
  </si>
  <si>
    <t>48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</si>
  <si>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</si>
  <si>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</si>
  <si>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</si>
  <si>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</si>
  <si>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</si>
  <si>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</si>
  <si>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49</t>
  </si>
  <si>
    <t>11163152</t>
  </si>
  <si>
    <t>lak hydroizolační asfaltový</t>
  </si>
  <si>
    <t>1233319744</t>
  </si>
  <si>
    <t>43,2*0,00041 'Přepočtené koeficientem množství</t>
  </si>
  <si>
    <t>71</t>
  </si>
  <si>
    <t>998711201</t>
  </si>
  <si>
    <t>Přesun hmot procentní pro izolace proti vodě, vlhkosti a plynům v objektech v do 6 m</t>
  </si>
  <si>
    <t>%</t>
  </si>
  <si>
    <t>-1308452890</t>
  </si>
  <si>
    <t>Přesun hmot pro izolace proti vodě, vlhkosti a plynům stanovený procentní sazbou (%) z ceny vodorovná dopravní vzdálenost do 50 m v objektech výšky do 6 m</t>
  </si>
  <si>
    <t>https://podminky.urs.cz/item/CS_URS_2023_01/998711201</t>
  </si>
  <si>
    <t>767</t>
  </si>
  <si>
    <t>Konstrukce zámečnické</t>
  </si>
  <si>
    <t>33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</si>
  <si>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</si>
  <si>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</si>
  <si>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</si>
  <si>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</si>
  <si>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</si>
  <si>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</si>
  <si>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</si>
  <si>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35</t>
  </si>
  <si>
    <t>14011026</t>
  </si>
  <si>
    <t>trubka ocelová bezešvá hladká jakost 11 353 51x3,2mm</t>
  </si>
  <si>
    <t>-1810250897</t>
  </si>
  <si>
    <t>(1,1*4+1,6*4)*2*1,2</t>
  </si>
  <si>
    <t>36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</si>
  <si>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</si>
  <si>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</si>
  <si>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</si>
  <si>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</si>
  <si>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</si>
  <si>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34</t>
  </si>
  <si>
    <t>767-R-POLOŽKA 01</t>
  </si>
  <si>
    <t>kg</t>
  </si>
  <si>
    <t>1297418815</t>
  </si>
  <si>
    <t>VÝROBA ZÁBRADLÍ VTOK.JÍMKY PROPUSTKŮ</t>
  </si>
  <si>
    <t>(1,1*4+1,6*4)*2*3,95</t>
  </si>
  <si>
    <t>(1,6*2*4*2+1*4*2)*1,89</t>
  </si>
  <si>
    <t>70</t>
  </si>
  <si>
    <t>998767201</t>
  </si>
  <si>
    <t>Přesun hmot procentní pro zámečnické konstrukce v objektech v do 6 m</t>
  </si>
  <si>
    <t>1630820136</t>
  </si>
  <si>
    <t>Přesun hmot pro zámečnické konstrukce stanovený procentní sazbou (%) z ceny vodorovná dopravní vzdálenost do 50 m v objektech výšky do 6 m</t>
  </si>
  <si>
    <t>https://podminky.urs.cz/item/CS_URS_2023_01/998767201</t>
  </si>
  <si>
    <t>783</t>
  </si>
  <si>
    <t>Dokončovací práce - nátěry</t>
  </si>
  <si>
    <t>39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</si>
  <si>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</si>
  <si>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</si>
  <si>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</si>
  <si>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</si>
  <si>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</si>
  <si>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</si>
  <si>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</si>
  <si>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40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</si>
  <si>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</si>
  <si>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</si>
  <si>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</si>
  <si>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</si>
  <si>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</si>
  <si>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</si>
  <si>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</si>
  <si>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41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</si>
  <si>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</si>
  <si>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</si>
  <si>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</si>
  <si>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</si>
  <si>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</si>
  <si>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42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</si>
  <si>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</si>
  <si>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</si>
  <si>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</si>
  <si>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</si>
  <si>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</si>
  <si>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43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</si>
  <si>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</si>
  <si>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</si>
  <si>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</si>
  <si>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</si>
  <si>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</si>
  <si>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</si>
  <si>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</si>
  <si>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81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</si>
  <si>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</si>
  <si>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</si>
  <si>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</si>
  <si>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</si>
  <si>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</si>
  <si>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</si>
  <si>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</si>
  <si>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80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</si>
  <si>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</si>
  <si>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</si>
  <si>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</si>
  <si>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</si>
  <si>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</si>
  <si>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82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</si>
  <si>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</si>
  <si>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</si>
  <si>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</si>
  <si>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</si>
  <si>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</si>
  <si>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83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</si>
  <si>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</si>
  <si>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</si>
  <si>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</si>
  <si>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</si>
  <si>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</si>
  <si>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84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</si>
  <si>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</si>
  <si>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</si>
  <si>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</si>
  <si>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</si>
  <si>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</si>
  <si>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</si>
  <si>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</si>
  <si>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</si>
  <si>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</si>
  <si>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</si>
  <si>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</si>
  <si>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</si>
  <si>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</si>
  <si>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</si>
  <si>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</si>
  <si>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</si>
  <si>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</si>
  <si>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</si>
  <si>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</si>
  <si>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</si>
  <si>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</si>
  <si>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</si>
  <si>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</si>
  <si>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</si>
  <si>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</si>
  <si>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</si>
  <si>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</si>
  <si>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</si>
  <si>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</si>
  <si>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</si>
  <si>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</si>
  <si>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</si>
  <si>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</si>
  <si>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</si>
  <si>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</si>
  <si>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</si>
  <si>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</si>
  <si>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</si>
  <si>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</si>
  <si>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</si>
  <si>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</si>
  <si>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</si>
  <si>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</si>
  <si>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</si>
  <si>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</si>
  <si>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</si>
  <si>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</si>
  <si>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</si>
  <si>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</si>
  <si>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</si>
  <si>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</si>
  <si>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</si>
  <si>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</si>
  <si>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</si>
  <si>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</si>
  <si>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</si>
  <si>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</si>
  <si>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</si>
  <si>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</si>
  <si>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</si>
  <si>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</si>
  <si>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</si>
  <si>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</si>
  <si>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</si>
  <si>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</si>
  <si>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</si>
  <si>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</si>
  <si>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</si>
  <si>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</si>
  <si>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</si>
  <si>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</si>
  <si>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</si>
  <si>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</si>
  <si>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</si>
  <si>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</si>
  <si>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</si>
  <si>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</si>
  <si>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</si>
  <si>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</si>
  <si>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</si>
  <si>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</si>
  <si>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</si>
  <si>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</si>
  <si>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</si>
  <si>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</si>
  <si>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</si>
  <si>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</si>
  <si>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</si>
  <si>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</si>
  <si>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</si>
  <si>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</si>
  <si>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</si>
  <si>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</si>
  <si>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</si>
  <si>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</si>
  <si>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</si>
  <si>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</si>
  <si>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</si>
  <si>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</si>
  <si>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</si>
  <si>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</si>
  <si>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</si>
  <si>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</si>
  <si>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</si>
  <si>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</si>
  <si>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</si>
  <si>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</si>
  <si>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</si>
  <si>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</si>
  <si>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</si>
  <si>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</si>
  <si>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</si>
  <si>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</si>
  <si>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</si>
  <si>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</si>
  <si>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</si>
  <si>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</si>
  <si>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</si>
  <si>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</si>
  <si>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</si>
  <si>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</si>
  <si>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</si>
  <si>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</si>
  <si>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</si>
  <si>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</si>
  <si>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</si>
  <si>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</si>
  <si>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</si>
  <si>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</si>
  <si>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</si>
  <si>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</si>
  <si>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</si>
  <si>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</si>
  <si>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</si>
  <si>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</si>
  <si>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</si>
  <si>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</si>
  <si>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</si>
  <si>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</si>
  <si>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</si>
  <si>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</si>
  <si>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</si>
  <si>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</si>
  <si>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</si>
  <si>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</si>
  <si>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</si>
  <si>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</si>
  <si>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</si>
  <si>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</si>
  <si>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</si>
  <si>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</si>
  <si>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</si>
  <si>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</si>
  <si>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</si>
  <si>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</si>
  <si>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</si>
  <si>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</si>
  <si>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</si>
  <si>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</si>
  <si>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</si>
  <si>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</si>
  <si>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</si>
  <si>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</si>
  <si>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</si>
  <si>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</si>
  <si>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</si>
  <si>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</si>
  <si>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</si>
  <si>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</si>
  <si>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</si>
  <si>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</si>
  <si>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</si>
  <si>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</si>
  <si>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</si>
  <si>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</si>
  <si>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</si>
  <si>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</si>
  <si>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</si>
  <si>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</si>
  <si>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</si>
  <si>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</si>
  <si>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</si>
  <si>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</si>
  <si>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</si>
  <si>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</si>
  <si>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</si>
  <si>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</si>
  <si>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</si>
  <si>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</si>
  <si>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</si>
  <si>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</si>
  <si>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</si>
  <si>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</si>
  <si>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</si>
  <si>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</si>
  <si>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</si>
  <si>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</si>
  <si>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</si>
  <si>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</si>
  <si>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</si>
  <si>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</si>
  <si>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</si>
  <si>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</si>
  <si>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</si>
  <si>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</si>
  <si>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</si>
  <si>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</si>
  <si>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</si>
  <si>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</si>
  <si>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</si>
  <si>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</si>
  <si>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</si>
  <si>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</si>
  <si>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</si>
  <si>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</si>
  <si>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</si>
  <si>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</si>
  <si>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</si>
  <si>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</si>
  <si>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</si>
  <si>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</si>
  <si>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</si>
  <si>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</si>
  <si>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</si>
  <si>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</si>
  <si>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</si>
  <si>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</si>
  <si>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</si>
  <si>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</si>
  <si>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</si>
  <si>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</si>
  <si>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</si>
  <si>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</si>
  <si>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</si>
  <si>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</si>
  <si>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</si>
  <si>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</si>
  <si>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</si>
  <si>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</si>
  <si>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</si>
  <si>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</si>
  <si>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</si>
  <si>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</si>
  <si>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</si>
  <si>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</si>
  <si>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</si>
  <si>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</si>
  <si>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</si>
  <si>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</si>
  <si>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</si>
  <si>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</si>
  <si>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</si>
  <si>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</si>
  <si>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</si>
  <si>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</si>
  <si>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</si>
  <si>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</si>
  <si>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</si>
  <si>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</si>
  <si>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</si>
  <si>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</si>
  <si>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</si>
  <si>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</si>
  <si>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</si>
  <si>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</si>
  <si>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</si>
  <si>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</si>
  <si>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</si>
  <si>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</si>
  <si>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</si>
  <si>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</si>
  <si>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</si>
  <si>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</si>
  <si>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</si>
  <si>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</si>
  <si>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</si>
  <si>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</si>
  <si>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</si>
  <si>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</si>
  <si>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</si>
  <si>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</si>
  <si>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</si>
  <si>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</si>
  <si>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</si>
  <si>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</si>
  <si>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</si>
  <si>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</si>
  <si>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</si>
  <si>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</si>
  <si>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</si>
  <si>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</si>
  <si>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</si>
  <si>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</si>
  <si>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</si>
  <si>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</si>
  <si>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</si>
  <si>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</si>
  <si>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</si>
  <si>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</si>
  <si>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</si>
  <si>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</si>
  <si>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</si>
  <si>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</si>
  <si>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20*0,4*0,4*1,4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</si>
  <si>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</si>
  <si>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</si>
  <si>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</si>
  <si>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</si>
  <si>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</si>
  <si>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</si>
  <si>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</si>
  <si>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</si>
  <si>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</si>
  <si>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</si>
  <si>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</si>
  <si>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</si>
  <si>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</si>
  <si>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</si>
  <si>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2,256*15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</si>
  <si>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</si>
  <si>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</si>
  <si>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</si>
  <si>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</si>
  <si>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</si>
  <si>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</si>
  <si>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</si>
  <si>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</si>
  <si>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</si>
  <si>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</si>
  <si>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</si>
  <si>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</si>
  <si>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</si>
  <si>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</si>
  <si>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</si>
  <si>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</si>
  <si>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</si>
  <si>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</si>
  <si>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</si>
  <si>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</si>
  <si>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</si>
  <si>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</si>
  <si>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</si>
  <si>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</si>
  <si>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</si>
  <si>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</si>
  <si>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</si>
  <si>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</si>
  <si>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</si>
  <si>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</si>
  <si>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</si>
  <si>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</si>
  <si>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</si>
  <si>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</si>
  <si>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</si>
  <si>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</si>
  <si>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</si>
  <si>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</si>
  <si>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</si>
  <si>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PSC</t>
  </si>
  <si>
    <t xml:space="preserve">Poznámka k souboru cen:_x000D_
1. V cenách jsou započteny náklady na montáž i demontáž dočasné značky, nebo podstavce. 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</si>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</sst>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9851111" TargetMode="External"/><Relationship Id="rId21" Type="http://schemas.openxmlformats.org/officeDocument/2006/relationships/hyperlink" Target="https://podminky.urs.cz/item/CS_URS_2023_01/451573111" TargetMode="External"/><Relationship Id="rId42" Type="http://schemas.openxmlformats.org/officeDocument/2006/relationships/hyperlink" Target="https://podminky.urs.cz/item/CS_URS_2023_01/919551014" TargetMode="External"/><Relationship Id="rId47" Type="http://schemas.openxmlformats.org/officeDocument/2006/relationships/hyperlink" Target="https://podminky.urs.cz/item/CS_URS_2023_01/953961215" TargetMode="External"/><Relationship Id="rId63" Type="http://schemas.openxmlformats.org/officeDocument/2006/relationships/hyperlink" Target="https://podminky.urs.cz/item/CS_URS_2023_01/998767201" TargetMode="External"/><Relationship Id="rId68" Type="http://schemas.openxmlformats.org/officeDocument/2006/relationships/hyperlink" Target="https://podminky.urs.cz/item/CS_URS_2023_01/783317105" TargetMode="External"/><Relationship Id="rId2" Type="http://schemas.openxmlformats.org/officeDocument/2006/relationships/hyperlink" Target="https://podminky.urs.cz/item/CS_URS_2023_01/113154124" TargetMode="External"/><Relationship Id="rId16" Type="http://schemas.openxmlformats.org/officeDocument/2006/relationships/hyperlink" Target="https://podminky.urs.cz/item/CS_URS_2023_01/273351121" TargetMode="External"/><Relationship Id="rId29" Type="http://schemas.openxmlformats.org/officeDocument/2006/relationships/hyperlink" Target="https://podminky.urs.cz/item/CS_URS_2023_01/577134131" TargetMode="External"/><Relationship Id="rId11" Type="http://schemas.openxmlformats.org/officeDocument/2006/relationships/hyperlink" Target="https://podminky.urs.cz/item/CS_URS_2023_01/175111101" TargetMode="External"/><Relationship Id="rId24" Type="http://schemas.openxmlformats.org/officeDocument/2006/relationships/hyperlink" Target="https://podminky.urs.cz/item/CS_URS_2023_01/565155101" TargetMode="External"/><Relationship Id="rId32" Type="http://schemas.openxmlformats.org/officeDocument/2006/relationships/hyperlink" Target="https://podminky.urs.cz/item/CS_URS_2023_01/894201161" TargetMode="External"/><Relationship Id="rId37" Type="http://schemas.openxmlformats.org/officeDocument/2006/relationships/hyperlink" Target="https://podminky.urs.cz/item/CS_URS_2023_01/894608211" TargetMode="External"/><Relationship Id="rId40" Type="http://schemas.openxmlformats.org/officeDocument/2006/relationships/hyperlink" Target="https://podminky.urs.cz/item/CS_URS_2023_01/914511111" TargetMode="External"/><Relationship Id="rId45" Type="http://schemas.openxmlformats.org/officeDocument/2006/relationships/hyperlink" Target="https://podminky.urs.cz/item/CS_URS_2023_01/935112211" TargetMode="External"/><Relationship Id="rId53" Type="http://schemas.openxmlformats.org/officeDocument/2006/relationships/hyperlink" Target="https://podminky.urs.cz/item/CS_URS_2023_01/997221559" TargetMode="External"/><Relationship Id="rId58" Type="http://schemas.openxmlformats.org/officeDocument/2006/relationships/hyperlink" Target="https://podminky.urs.cz/item/CS_URS_2023_01/998225111" TargetMode="External"/><Relationship Id="rId66" Type="http://schemas.openxmlformats.org/officeDocument/2006/relationships/hyperlink" Target="https://podminky.urs.cz/item/CS_URS_2023_01/783314203" TargetMode="External"/><Relationship Id="rId74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31351100" TargetMode="External"/><Relationship Id="rId61" Type="http://schemas.openxmlformats.org/officeDocument/2006/relationships/hyperlink" Target="https://podminky.urs.cz/item/CS_URS_2023_01/998711201" TargetMode="External"/><Relationship Id="rId19" Type="http://schemas.openxmlformats.org/officeDocument/2006/relationships/hyperlink" Target="https://podminky.urs.cz/item/CS_URS_2023_01/451317777" TargetMode="External"/><Relationship Id="rId14" Type="http://schemas.openxmlformats.org/officeDocument/2006/relationships/hyperlink" Target="https://podminky.urs.cz/item/CS_URS_2023_01/271572211" TargetMode="External"/><Relationship Id="rId22" Type="http://schemas.openxmlformats.org/officeDocument/2006/relationships/hyperlink" Target="https://podminky.urs.cz/item/CS_URS_2023_01/564851011" TargetMode="External"/><Relationship Id="rId27" Type="http://schemas.openxmlformats.org/officeDocument/2006/relationships/hyperlink" Target="https://podminky.urs.cz/item/CS_URS_2023_01/573191111" TargetMode="External"/><Relationship Id="rId30" Type="http://schemas.openxmlformats.org/officeDocument/2006/relationships/hyperlink" Target="https://podminky.urs.cz/item/CS_URS_2023_01/597161111" TargetMode="External"/><Relationship Id="rId35" Type="http://schemas.openxmlformats.org/officeDocument/2006/relationships/hyperlink" Target="https://podminky.urs.cz/item/CS_URS_2023_01/894502201" TargetMode="External"/><Relationship Id="rId43" Type="http://schemas.openxmlformats.org/officeDocument/2006/relationships/hyperlink" Target="https://podminky.urs.cz/item/CS_URS_2023_01/919732221" TargetMode="External"/><Relationship Id="rId48" Type="http://schemas.openxmlformats.org/officeDocument/2006/relationships/hyperlink" Target="https://podminky.urs.cz/item/CS_URS_2023_01/953965131" TargetMode="External"/><Relationship Id="rId56" Type="http://schemas.openxmlformats.org/officeDocument/2006/relationships/hyperlink" Target="https://podminky.urs.cz/item/CS_URS_2023_01/997221655" TargetMode="External"/><Relationship Id="rId64" Type="http://schemas.openxmlformats.org/officeDocument/2006/relationships/hyperlink" Target="https://podminky.urs.cz/item/CS_URS_2023_01/783301303" TargetMode="External"/><Relationship Id="rId69" Type="http://schemas.openxmlformats.org/officeDocument/2006/relationships/hyperlink" Target="https://podminky.urs.cz/item/CS_URS_2023_01/HZS1212" TargetMode="External"/><Relationship Id="rId8" Type="http://schemas.openxmlformats.org/officeDocument/2006/relationships/hyperlink" Target="https://podminky.urs.cz/item/CS_URS_2023_01/162751139" TargetMode="External"/><Relationship Id="rId51" Type="http://schemas.openxmlformats.org/officeDocument/2006/relationships/hyperlink" Target="https://podminky.urs.cz/item/CS_URS_2023_01/966008311" TargetMode="External"/><Relationship Id="rId72" Type="http://schemas.openxmlformats.org/officeDocument/2006/relationships/hyperlink" Target="https://podminky.urs.cz/item/CS_URS_2023_01/HZS1422" TargetMode="External"/><Relationship Id="rId3" Type="http://schemas.openxmlformats.org/officeDocument/2006/relationships/hyperlink" Target="https://podminky.urs.cz/item/CS_URS_2023_01/122351101" TargetMode="External"/><Relationship Id="rId12" Type="http://schemas.openxmlformats.org/officeDocument/2006/relationships/hyperlink" Target="https://podminky.urs.cz/item/CS_URS_2023_01/181252305" TargetMode="External"/><Relationship Id="rId17" Type="http://schemas.openxmlformats.org/officeDocument/2006/relationships/hyperlink" Target="https://podminky.urs.cz/item/CS_URS_2023_01/273351122" TargetMode="External"/><Relationship Id="rId25" Type="http://schemas.openxmlformats.org/officeDocument/2006/relationships/hyperlink" Target="https://podminky.urs.cz/item/CS_URS_2023_01/567123813" TargetMode="External"/><Relationship Id="rId33" Type="http://schemas.openxmlformats.org/officeDocument/2006/relationships/hyperlink" Target="https://podminky.urs.cz/item/CS_URS_2023_01/894201261" TargetMode="External"/><Relationship Id="rId38" Type="http://schemas.openxmlformats.org/officeDocument/2006/relationships/hyperlink" Target="https://podminky.urs.cz/item/CS_URS_2023_01/899501221" TargetMode="External"/><Relationship Id="rId46" Type="http://schemas.openxmlformats.org/officeDocument/2006/relationships/hyperlink" Target="https://podminky.urs.cz/item/CS_URS_2023_01/938909612" TargetMode="External"/><Relationship Id="rId59" Type="http://schemas.openxmlformats.org/officeDocument/2006/relationships/hyperlink" Target="https://podminky.urs.cz/item/CS_URS_2023_01/711112001" TargetMode="External"/><Relationship Id="rId67" Type="http://schemas.openxmlformats.org/officeDocument/2006/relationships/hyperlink" Target="https://podminky.urs.cz/item/CS_URS_2023_01/783315103" TargetMode="External"/><Relationship Id="rId20" Type="http://schemas.openxmlformats.org/officeDocument/2006/relationships/hyperlink" Target="https://podminky.urs.cz/item/CS_URS_2023_01/451541111" TargetMode="External"/><Relationship Id="rId41" Type="http://schemas.openxmlformats.org/officeDocument/2006/relationships/hyperlink" Target="https://podminky.urs.cz/item/CS_URS_2023_01/916131213" TargetMode="External"/><Relationship Id="rId54" Type="http://schemas.openxmlformats.org/officeDocument/2006/relationships/hyperlink" Target="https://podminky.urs.cz/item/CS_URS_2023_01/997221611" TargetMode="External"/><Relationship Id="rId62" Type="http://schemas.openxmlformats.org/officeDocument/2006/relationships/hyperlink" Target="https://podminky.urs.cz/item/CS_URS_2023_01/767163121" TargetMode="External"/><Relationship Id="rId70" Type="http://schemas.openxmlformats.org/officeDocument/2006/relationships/hyperlink" Target="https://podminky.urs.cz/item/CS_URS_2023_01/HZS1322" TargetMode="External"/><Relationship Id="rId1" Type="http://schemas.openxmlformats.org/officeDocument/2006/relationships/hyperlink" Target="https://podminky.urs.cz/item/CS_URS_2023_01/113107123" TargetMode="External"/><Relationship Id="rId6" Type="http://schemas.openxmlformats.org/officeDocument/2006/relationships/hyperlink" Target="https://podminky.urs.cz/item/CS_URS_2023_01/132351251" TargetMode="External"/><Relationship Id="rId15" Type="http://schemas.openxmlformats.org/officeDocument/2006/relationships/hyperlink" Target="https://podminky.urs.cz/item/CS_URS_2023_01/273321211" TargetMode="External"/><Relationship Id="rId23" Type="http://schemas.openxmlformats.org/officeDocument/2006/relationships/hyperlink" Target="https://podminky.urs.cz/item/CS_URS_2023_01/564861111" TargetMode="External"/><Relationship Id="rId28" Type="http://schemas.openxmlformats.org/officeDocument/2006/relationships/hyperlink" Target="https://podminky.urs.cz/item/CS_URS_2023_01/573231106" TargetMode="External"/><Relationship Id="rId36" Type="http://schemas.openxmlformats.org/officeDocument/2006/relationships/hyperlink" Target="https://podminky.urs.cz/item/CS_URS_2023_01/894608112" TargetMode="External"/><Relationship Id="rId49" Type="http://schemas.openxmlformats.org/officeDocument/2006/relationships/hyperlink" Target="https://podminky.urs.cz/item/CS_URS_2023_01/966008113" TargetMode="External"/><Relationship Id="rId57" Type="http://schemas.openxmlformats.org/officeDocument/2006/relationships/hyperlink" Target="https://podminky.urs.cz/item/CS_URS_2023_01/997221875" TargetMode="External"/><Relationship Id="rId10" Type="http://schemas.openxmlformats.org/officeDocument/2006/relationships/hyperlink" Target="https://podminky.urs.cz/item/CS_URS_2023_01/174111101" TargetMode="External"/><Relationship Id="rId31" Type="http://schemas.openxmlformats.org/officeDocument/2006/relationships/hyperlink" Target="https://podminky.urs.cz/item/CS_URS_2023_01/597661111" TargetMode="External"/><Relationship Id="rId44" Type="http://schemas.openxmlformats.org/officeDocument/2006/relationships/hyperlink" Target="https://podminky.urs.cz/item/CS_URS_2023_01/919735112" TargetMode="External"/><Relationship Id="rId52" Type="http://schemas.openxmlformats.org/officeDocument/2006/relationships/hyperlink" Target="https://podminky.urs.cz/item/CS_URS_2023_01/997221551" TargetMode="External"/><Relationship Id="rId60" Type="http://schemas.openxmlformats.org/officeDocument/2006/relationships/hyperlink" Target="https://podminky.urs.cz/item/CS_URS_2023_01/711112002" TargetMode="External"/><Relationship Id="rId65" Type="http://schemas.openxmlformats.org/officeDocument/2006/relationships/hyperlink" Target="https://podminky.urs.cz/item/CS_URS_2023_01/783301311" TargetMode="External"/><Relationship Id="rId73" Type="http://schemas.openxmlformats.org/officeDocument/2006/relationships/hyperlink" Target="https://podminky.urs.cz/item/CS_URS_2023_01/HZS1442" TargetMode="External"/><Relationship Id="rId4" Type="http://schemas.openxmlformats.org/officeDocument/2006/relationships/hyperlink" Target="https://podminky.urs.cz/item/CS_URS_2023_01/122452203" TargetMode="External"/><Relationship Id="rId9" Type="http://schemas.openxmlformats.org/officeDocument/2006/relationships/hyperlink" Target="https://podminky.urs.cz/item/CS_URS_2023_01/167151112" TargetMode="External"/><Relationship Id="rId13" Type="http://schemas.openxmlformats.org/officeDocument/2006/relationships/hyperlink" Target="https://podminky.urs.cz/item/CS_URS_2023_01/181951114" TargetMode="External"/><Relationship Id="rId18" Type="http://schemas.openxmlformats.org/officeDocument/2006/relationships/hyperlink" Target="https://podminky.urs.cz/item/CS_URS_2023_01/273362021" TargetMode="External"/><Relationship Id="rId39" Type="http://schemas.openxmlformats.org/officeDocument/2006/relationships/hyperlink" Target="https://podminky.urs.cz/item/CS_URS_2023_01/914111111" TargetMode="External"/><Relationship Id="rId34" Type="http://schemas.openxmlformats.org/officeDocument/2006/relationships/hyperlink" Target="https://podminky.urs.cz/item/CS_URS_2023_01/894502101" TargetMode="External"/><Relationship Id="rId50" Type="http://schemas.openxmlformats.org/officeDocument/2006/relationships/hyperlink" Target="https://podminky.urs.cz/item/CS_URS_2023_01/966008212" TargetMode="External"/><Relationship Id="rId55" Type="http://schemas.openxmlformats.org/officeDocument/2006/relationships/hyperlink" Target="https://podminky.urs.cz/item/CS_URS_2023_01/997221625" TargetMode="External"/><Relationship Id="rId7" Type="http://schemas.openxmlformats.org/officeDocument/2006/relationships/hyperlink" Target="https://podminky.urs.cz/item/CS_URS_2023_01/162751137" TargetMode="External"/><Relationship Id="rId71" Type="http://schemas.openxmlformats.org/officeDocument/2006/relationships/hyperlink" Target="https://podminky.urs.cz/item/CS_URS_2023_01/HZS14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211971121" TargetMode="External"/><Relationship Id="rId18" Type="http://schemas.openxmlformats.org/officeDocument/2006/relationships/hyperlink" Target="https://podminky.urs.cz/item/CS_URS_2023_01/271572211" TargetMode="External"/><Relationship Id="rId26" Type="http://schemas.openxmlformats.org/officeDocument/2006/relationships/hyperlink" Target="https://podminky.urs.cz/item/CS_URS_2023_01/317321018" TargetMode="External"/><Relationship Id="rId39" Type="http://schemas.openxmlformats.org/officeDocument/2006/relationships/hyperlink" Target="https://podminky.urs.cz/item/CS_URS_2023_01/912311111" TargetMode="External"/><Relationship Id="rId21" Type="http://schemas.openxmlformats.org/officeDocument/2006/relationships/hyperlink" Target="https://podminky.urs.cz/item/CS_URS_2023_01/274356022" TargetMode="External"/><Relationship Id="rId34" Type="http://schemas.openxmlformats.org/officeDocument/2006/relationships/hyperlink" Target="https://podminky.urs.cz/item/CS_URS_2023_01/628612201" TargetMode="External"/><Relationship Id="rId42" Type="http://schemas.openxmlformats.org/officeDocument/2006/relationships/hyperlink" Target="https://podminky.urs.cz/item/CS_URS_2023_01/931994142" TargetMode="External"/><Relationship Id="rId47" Type="http://schemas.openxmlformats.org/officeDocument/2006/relationships/hyperlink" Target="https://podminky.urs.cz/item/CS_URS_2023_01/985331115" TargetMode="External"/><Relationship Id="rId50" Type="http://schemas.openxmlformats.org/officeDocument/2006/relationships/hyperlink" Target="https://podminky.urs.cz/item/CS_URS_2023_01/998153131" TargetMode="External"/><Relationship Id="rId55" Type="http://schemas.openxmlformats.org/officeDocument/2006/relationships/hyperlink" Target="https://podminky.urs.cz/item/CS_URS_2023_01/HZS1322" TargetMode="External"/><Relationship Id="rId7" Type="http://schemas.openxmlformats.org/officeDocument/2006/relationships/hyperlink" Target="https://podminky.urs.cz/item/CS_URS_2023_01/167151102" TargetMode="External"/><Relationship Id="rId2" Type="http://schemas.openxmlformats.org/officeDocument/2006/relationships/hyperlink" Target="https://podminky.urs.cz/item/CS_URS_2023_01/122861101" TargetMode="External"/><Relationship Id="rId16" Type="http://schemas.openxmlformats.org/officeDocument/2006/relationships/hyperlink" Target="https://podminky.urs.cz/item/CS_URS_2023_01/212792312" TargetMode="External"/><Relationship Id="rId29" Type="http://schemas.openxmlformats.org/officeDocument/2006/relationships/hyperlink" Target="https://podminky.urs.cz/item/CS_URS_2023_01/317361016" TargetMode="External"/><Relationship Id="rId11" Type="http://schemas.openxmlformats.org/officeDocument/2006/relationships/hyperlink" Target="https://podminky.urs.cz/item/CS_URS_2023_01/153273113" TargetMode="External"/><Relationship Id="rId24" Type="http://schemas.openxmlformats.org/officeDocument/2006/relationships/hyperlink" Target="https://podminky.urs.cz/item/CS_URS_2023_01/311113155" TargetMode="External"/><Relationship Id="rId32" Type="http://schemas.openxmlformats.org/officeDocument/2006/relationships/hyperlink" Target="https://podminky.urs.cz/item/CS_URS_2023_01/564760101" TargetMode="External"/><Relationship Id="rId37" Type="http://schemas.openxmlformats.org/officeDocument/2006/relationships/hyperlink" Target="https://podminky.urs.cz/item/CS_URS_2022_01/911331411" TargetMode="External"/><Relationship Id="rId40" Type="http://schemas.openxmlformats.org/officeDocument/2006/relationships/hyperlink" Target="https://podminky.urs.cz/item/CS_URS_2023_01/919721233" TargetMode="External"/><Relationship Id="rId45" Type="http://schemas.openxmlformats.org/officeDocument/2006/relationships/hyperlink" Target="https://podminky.urs.cz/item/CS_URS_2023_01/941211811" TargetMode="External"/><Relationship Id="rId53" Type="http://schemas.openxmlformats.org/officeDocument/2006/relationships/hyperlink" Target="https://podminky.urs.cz/item/CS_URS_2023_01/783826675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162751137" TargetMode="External"/><Relationship Id="rId19" Type="http://schemas.openxmlformats.org/officeDocument/2006/relationships/hyperlink" Target="https://podminky.urs.cz/item/CS_URS_2023_01/274326121" TargetMode="External"/><Relationship Id="rId4" Type="http://schemas.openxmlformats.org/officeDocument/2006/relationships/hyperlink" Target="https://podminky.urs.cz/item/CS_URS_2023_01/15381212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212312111" TargetMode="External"/><Relationship Id="rId22" Type="http://schemas.openxmlformats.org/officeDocument/2006/relationships/hyperlink" Target="https://podminky.urs.cz/item/CS_URS_2023_01/274366011" TargetMode="External"/><Relationship Id="rId27" Type="http://schemas.openxmlformats.org/officeDocument/2006/relationships/hyperlink" Target="https://podminky.urs.cz/item/CS_URS_2023_01/317353111" TargetMode="External"/><Relationship Id="rId30" Type="http://schemas.openxmlformats.org/officeDocument/2006/relationships/hyperlink" Target="https://podminky.urs.cz/item/CS_URS_2023_01/327501111" TargetMode="External"/><Relationship Id="rId35" Type="http://schemas.openxmlformats.org/officeDocument/2006/relationships/hyperlink" Target="https://podminky.urs.cz/item/CS_URS_2023_01/899623141" TargetMode="External"/><Relationship Id="rId43" Type="http://schemas.openxmlformats.org/officeDocument/2006/relationships/hyperlink" Target="https://podminky.urs.cz/item/CS_URS_2023_01/941211111" TargetMode="External"/><Relationship Id="rId48" Type="http://schemas.openxmlformats.org/officeDocument/2006/relationships/hyperlink" Target="https://podminky.urs.cz/item/CS_URS_2023_01/997221551" TargetMode="External"/><Relationship Id="rId56" Type="http://schemas.openxmlformats.org/officeDocument/2006/relationships/hyperlink" Target="https://podminky.urs.cz/item/CS_URS_2023_01/HZS1412" TargetMode="External"/><Relationship Id="rId8" Type="http://schemas.openxmlformats.org/officeDocument/2006/relationships/hyperlink" Target="https://podminky.urs.cz/item/CS_URS_2023_01/171201221" TargetMode="External"/><Relationship Id="rId51" Type="http://schemas.openxmlformats.org/officeDocument/2006/relationships/hyperlink" Target="https://podminky.urs.cz/item/CS_URS_2023_01/711112001" TargetMode="External"/><Relationship Id="rId3" Type="http://schemas.openxmlformats.org/officeDocument/2006/relationships/hyperlink" Target="https://podminky.urs.cz/item/CS_URS_2022_01/132312131" TargetMode="External"/><Relationship Id="rId12" Type="http://schemas.openxmlformats.org/officeDocument/2006/relationships/hyperlink" Target="https://podminky.urs.cz/item/CS_URS_2023_01/211561111" TargetMode="External"/><Relationship Id="rId17" Type="http://schemas.openxmlformats.org/officeDocument/2006/relationships/hyperlink" Target="https://podminky.urs.cz/item/CS_URS_2023_01/221211114" TargetMode="External"/><Relationship Id="rId25" Type="http://schemas.openxmlformats.org/officeDocument/2006/relationships/hyperlink" Target="https://podminky.urs.cz/item/CS_URS_2023_01/311361821" TargetMode="External"/><Relationship Id="rId33" Type="http://schemas.openxmlformats.org/officeDocument/2006/relationships/hyperlink" Target="https://podminky.urs.cz/item/CS_URS_2023_01/628611131" TargetMode="External"/><Relationship Id="rId38" Type="http://schemas.openxmlformats.org/officeDocument/2006/relationships/hyperlink" Target="https://podminky.urs.cz/item/CS_URS_2023_01/911334122" TargetMode="External"/><Relationship Id="rId46" Type="http://schemas.openxmlformats.org/officeDocument/2006/relationships/hyperlink" Target="https://podminky.urs.cz/item/CS_URS_2023_01/966006511" TargetMode="External"/><Relationship Id="rId20" Type="http://schemas.openxmlformats.org/officeDocument/2006/relationships/hyperlink" Target="https://podminky.urs.cz/item/CS_URS_2023_01/274356021" TargetMode="External"/><Relationship Id="rId41" Type="http://schemas.openxmlformats.org/officeDocument/2006/relationships/hyperlink" Target="https://podminky.urs.cz/item/CS_URS_2023_01/931992121" TargetMode="External"/><Relationship Id="rId54" Type="http://schemas.openxmlformats.org/officeDocument/2006/relationships/hyperlink" Target="https://podminky.urs.cz/item/CS_URS_2023_01/HZS1212" TargetMode="External"/><Relationship Id="rId1" Type="http://schemas.openxmlformats.org/officeDocument/2006/relationships/hyperlink" Target="https://podminky.urs.cz/item/CS_URS_2022_01/122351502" TargetMode="External"/><Relationship Id="rId6" Type="http://schemas.openxmlformats.org/officeDocument/2006/relationships/hyperlink" Target="https://podminky.urs.cz/item/CS_URS_2023_01/162751139" TargetMode="External"/><Relationship Id="rId15" Type="http://schemas.openxmlformats.org/officeDocument/2006/relationships/hyperlink" Target="https://podminky.urs.cz/item/CS_URS_2023_01/212792311" TargetMode="External"/><Relationship Id="rId23" Type="http://schemas.openxmlformats.org/officeDocument/2006/relationships/hyperlink" Target="https://podminky.urs.cz/item/CS_URS_2023_01/275313611" TargetMode="External"/><Relationship Id="rId28" Type="http://schemas.openxmlformats.org/officeDocument/2006/relationships/hyperlink" Target="https://podminky.urs.cz/item/CS_URS_2023_01/317353112" TargetMode="External"/><Relationship Id="rId36" Type="http://schemas.openxmlformats.org/officeDocument/2006/relationships/hyperlink" Target="https://podminky.urs.cz/item/CS_URS_2023_01/911331111" TargetMode="External"/><Relationship Id="rId49" Type="http://schemas.openxmlformats.org/officeDocument/2006/relationships/hyperlink" Target="https://podminky.urs.cz/item/CS_URS_2023_01/997221559" TargetMode="External"/><Relationship Id="rId57" Type="http://schemas.openxmlformats.org/officeDocument/2006/relationships/hyperlink" Target="https://podminky.urs.cz/item/CS_URS_2023_01/HZS2112" TargetMode="External"/><Relationship Id="rId10" Type="http://schemas.openxmlformats.org/officeDocument/2006/relationships/hyperlink" Target="https://podminky.urs.cz/item/CS_URS_2023_01/153211006" TargetMode="External"/><Relationship Id="rId31" Type="http://schemas.openxmlformats.org/officeDocument/2006/relationships/hyperlink" Target="https://podminky.urs.cz/item/CS_URS_2023_01/463211153" TargetMode="External"/><Relationship Id="rId44" Type="http://schemas.openxmlformats.org/officeDocument/2006/relationships/hyperlink" Target="https://podminky.urs.cz/item/CS_URS_2023_01/941211211" TargetMode="External"/><Relationship Id="rId52" Type="http://schemas.openxmlformats.org/officeDocument/2006/relationships/hyperlink" Target="https://podminky.urs.cz/item/CS_URS_2023_01/71111200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034503000" TargetMode="External"/><Relationship Id="rId1" Type="http://schemas.openxmlformats.org/officeDocument/2006/relationships/hyperlink" Target="https://podminky.urs.cz/item/CS_URS_2023_01/0343030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43134000" TargetMode="External"/><Relationship Id="rId3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043103000" TargetMode="External"/><Relationship Id="rId2" Type="http://schemas.openxmlformats.org/officeDocument/2006/relationships/hyperlink" Target="https://podminky.urs.cz/item/CS_URS_2022_01/0122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32503000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032103000" TargetMode="External"/><Relationship Id="rId10" Type="http://schemas.openxmlformats.org/officeDocument/2006/relationships/hyperlink" Target="https://podminky.urs.cz/item/CS_URS_2022_01/045002000" TargetMode="External"/><Relationship Id="rId4" Type="http://schemas.openxmlformats.org/officeDocument/2006/relationships/hyperlink" Target="https://podminky.urs.cz/item/CS_URS_2022_01/013294000" TargetMode="External"/><Relationship Id="rId9" Type="http://schemas.openxmlformats.org/officeDocument/2006/relationships/hyperlink" Target="https://podminky.urs.cz/item/CS_URS_2022_01/04319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AI8" sqref="AI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4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R5" s="20"/>
      <c r="BE5" s="27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5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R6" s="20"/>
      <c r="BE6" s="27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2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312">
        <v>44928</v>
      </c>
      <c r="AR8" s="20"/>
      <c r="BE8" s="272"/>
      <c r="BS8" s="17" t="s">
        <v>6</v>
      </c>
    </row>
    <row r="9" spans="1:74" ht="14.45" customHeight="1">
      <c r="B9" s="20"/>
      <c r="AR9" s="20"/>
      <c r="BE9" s="27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72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2"/>
      <c r="BS11" s="17" t="s">
        <v>6</v>
      </c>
    </row>
    <row r="12" spans="1:74" ht="6.95" customHeight="1">
      <c r="B12" s="20"/>
      <c r="AR12" s="20"/>
      <c r="BE12" s="272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72"/>
      <c r="BS13" s="17" t="s">
        <v>6</v>
      </c>
    </row>
    <row r="14" spans="1:74" ht="12.75">
      <c r="B14" s="20"/>
      <c r="E14" s="276" t="s">
        <v>30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" t="s">
        <v>28</v>
      </c>
      <c r="AN14" s="29" t="s">
        <v>30</v>
      </c>
      <c r="AR14" s="20"/>
      <c r="BE14" s="272"/>
      <c r="BS14" s="17" t="s">
        <v>6</v>
      </c>
    </row>
    <row r="15" spans="1:74" ht="6.95" customHeight="1">
      <c r="B15" s="20"/>
      <c r="AR15" s="20"/>
      <c r="BE15" s="272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19</v>
      </c>
      <c r="AR16" s="20"/>
      <c r="BE16" s="272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2"/>
      <c r="BS17" s="17" t="s">
        <v>33</v>
      </c>
    </row>
    <row r="18" spans="2:71" ht="6.95" customHeight="1">
      <c r="B18" s="20"/>
      <c r="AR18" s="20"/>
      <c r="BE18" s="272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19</v>
      </c>
      <c r="AR19" s="20"/>
      <c r="BE19" s="272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2"/>
      <c r="BS20" s="17" t="s">
        <v>33</v>
      </c>
    </row>
    <row r="21" spans="2:71" ht="6.95" customHeight="1">
      <c r="B21" s="20"/>
      <c r="AR21" s="20"/>
      <c r="BE21" s="272"/>
    </row>
    <row r="22" spans="2:71" ht="12" customHeight="1">
      <c r="B22" s="20"/>
      <c r="D22" s="27" t="s">
        <v>36</v>
      </c>
      <c r="AR22" s="20"/>
      <c r="BE22" s="272"/>
    </row>
    <row r="23" spans="2:71" ht="47.25" customHeight="1">
      <c r="B23" s="20"/>
      <c r="E23" s="278" t="s">
        <v>37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0"/>
      <c r="BE23" s="272"/>
    </row>
    <row r="24" spans="2:71" ht="6.95" customHeight="1">
      <c r="B24" s="20"/>
      <c r="AR24" s="20"/>
      <c r="BE24" s="27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2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9">
        <f>ROUND(AG54,2)</f>
        <v>0</v>
      </c>
      <c r="AL26" s="280"/>
      <c r="AM26" s="280"/>
      <c r="AN26" s="280"/>
      <c r="AO26" s="280"/>
      <c r="AR26" s="32"/>
      <c r="BE26" s="272"/>
    </row>
    <row r="27" spans="2:71" s="1" customFormat="1" ht="6.95" customHeight="1">
      <c r="B27" s="32"/>
      <c r="AR27" s="32"/>
      <c r="BE27" s="272"/>
    </row>
    <row r="28" spans="2:71" s="1" customFormat="1" ht="12.75">
      <c r="B28" s="32"/>
      <c r="L28" s="281" t="s">
        <v>39</v>
      </c>
      <c r="M28" s="281"/>
      <c r="N28" s="281"/>
      <c r="O28" s="281"/>
      <c r="P28" s="281"/>
      <c r="W28" s="281" t="s">
        <v>40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41</v>
      </c>
      <c r="AL28" s="281"/>
      <c r="AM28" s="281"/>
      <c r="AN28" s="281"/>
      <c r="AO28" s="281"/>
      <c r="AR28" s="32"/>
      <c r="BE28" s="272"/>
    </row>
    <row r="29" spans="2:71" s="2" customFormat="1" ht="14.45" customHeight="1">
      <c r="B29" s="36"/>
      <c r="D29" s="27" t="s">
        <v>42</v>
      </c>
      <c r="F29" s="27" t="s">
        <v>43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6"/>
      <c r="BE29" s="273"/>
    </row>
    <row r="30" spans="2:71" s="2" customFormat="1" ht="14.45" customHeight="1">
      <c r="B30" s="36"/>
      <c r="F30" s="27" t="s">
        <v>44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6"/>
      <c r="BE30" s="273"/>
    </row>
    <row r="31" spans="2:71" s="2" customFormat="1" ht="14.45" hidden="1" customHeight="1">
      <c r="B31" s="36"/>
      <c r="F31" s="27" t="s">
        <v>45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6"/>
      <c r="BE31" s="273"/>
    </row>
    <row r="32" spans="2:71" s="2" customFormat="1" ht="14.45" hidden="1" customHeight="1">
      <c r="B32" s="36"/>
      <c r="F32" s="27" t="s">
        <v>46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6"/>
      <c r="BE32" s="273"/>
    </row>
    <row r="33" spans="2:44" s="2" customFormat="1" ht="14.45" hidden="1" customHeight="1">
      <c r="B33" s="36"/>
      <c r="F33" s="27" t="s">
        <v>47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0" t="s">
        <v>50</v>
      </c>
      <c r="Y35" s="268"/>
      <c r="Z35" s="268"/>
      <c r="AA35" s="268"/>
      <c r="AB35" s="268"/>
      <c r="AC35" s="39"/>
      <c r="AD35" s="39"/>
      <c r="AE35" s="39"/>
      <c r="AF35" s="39"/>
      <c r="AG35" s="39"/>
      <c r="AH35" s="39"/>
      <c r="AI35" s="39"/>
      <c r="AJ35" s="39"/>
      <c r="AK35" s="267">
        <f>SUM(AK26:AK33)</f>
        <v>0</v>
      </c>
      <c r="AL35" s="268"/>
      <c r="AM35" s="268"/>
      <c r="AN35" s="268"/>
      <c r="AO35" s="26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2023-02</v>
      </c>
      <c r="AR44" s="45"/>
    </row>
    <row r="45" spans="2:44" s="4" customFormat="1" ht="36.950000000000003" customHeight="1">
      <c r="B45" s="46"/>
      <c r="C45" s="47" t="s">
        <v>16</v>
      </c>
      <c r="L45" s="284" t="str">
        <f>K6</f>
        <v>OPRAVA VOZOVKY S OPĚRNOU ZDÍ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Lešany </v>
      </c>
      <c r="AI47" s="27" t="s">
        <v>23</v>
      </c>
      <c r="AM47" s="286">
        <f>IF(AN8= "","",AN8)</f>
        <v>44928</v>
      </c>
      <c r="AN47" s="28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Středočeský kraj,Zborovská 11,Praha 5</v>
      </c>
      <c r="AI49" s="27" t="s">
        <v>31</v>
      </c>
      <c r="AM49" s="287" t="str">
        <f>IF(E17="","",E17)</f>
        <v>DiK Janák s.r.o.</v>
      </c>
      <c r="AN49" s="288"/>
      <c r="AO49" s="288"/>
      <c r="AP49" s="288"/>
      <c r="AR49" s="32"/>
      <c r="AS49" s="292" t="s">
        <v>52</v>
      </c>
      <c r="AT49" s="29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87" t="str">
        <f>IF(E20="","",E20)</f>
        <v>ing. Stanislav Janák</v>
      </c>
      <c r="AN50" s="288"/>
      <c r="AO50" s="288"/>
      <c r="AP50" s="288"/>
      <c r="AR50" s="32"/>
      <c r="AS50" s="294"/>
      <c r="AT50" s="295"/>
      <c r="BD50" s="53"/>
    </row>
    <row r="51" spans="1:91" s="1" customFormat="1" ht="10.9" customHeight="1">
      <c r="B51" s="32"/>
      <c r="AR51" s="32"/>
      <c r="AS51" s="294"/>
      <c r="AT51" s="295"/>
      <c r="BD51" s="53"/>
    </row>
    <row r="52" spans="1:91" s="1" customFormat="1" ht="29.25" customHeight="1">
      <c r="B52" s="32"/>
      <c r="C52" s="296" t="s">
        <v>53</v>
      </c>
      <c r="D52" s="297"/>
      <c r="E52" s="297"/>
      <c r="F52" s="297"/>
      <c r="G52" s="297"/>
      <c r="H52" s="54"/>
      <c r="I52" s="299" t="s">
        <v>54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8" t="s">
        <v>55</v>
      </c>
      <c r="AH52" s="297"/>
      <c r="AI52" s="297"/>
      <c r="AJ52" s="297"/>
      <c r="AK52" s="297"/>
      <c r="AL52" s="297"/>
      <c r="AM52" s="297"/>
      <c r="AN52" s="299" t="s">
        <v>56</v>
      </c>
      <c r="AO52" s="297"/>
      <c r="AP52" s="297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9">
        <f>ROUND(SUM(AG55:AG58),2)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A55" s="71" t="s">
        <v>76</v>
      </c>
      <c r="B55" s="72"/>
      <c r="C55" s="73"/>
      <c r="D55" s="291" t="s">
        <v>77</v>
      </c>
      <c r="E55" s="291"/>
      <c r="F55" s="291"/>
      <c r="G55" s="291"/>
      <c r="H55" s="291"/>
      <c r="I55" s="74"/>
      <c r="J55" s="291" t="s">
        <v>78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2">
        <f>'2023-02-D.1.1 - LEŠANY - ...'!J30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5" t="s">
        <v>79</v>
      </c>
      <c r="AR55" s="72"/>
      <c r="AS55" s="76">
        <v>0</v>
      </c>
      <c r="AT55" s="77">
        <f>ROUND(SUM(AV55:AW55),2)</f>
        <v>0</v>
      </c>
      <c r="AU55" s="78">
        <f>'2023-02-D.1.1 - LEŠANY - ...'!P93</f>
        <v>0</v>
      </c>
      <c r="AV55" s="77">
        <f>'2023-02-D.1.1 - LEŠANY - ...'!J33</f>
        <v>0</v>
      </c>
      <c r="AW55" s="77">
        <f>'2023-02-D.1.1 - LEŠANY - ...'!J34</f>
        <v>0</v>
      </c>
      <c r="AX55" s="77">
        <f>'2023-02-D.1.1 - LEŠANY - ...'!J35</f>
        <v>0</v>
      </c>
      <c r="AY55" s="77">
        <f>'2023-02-D.1.1 - LEŠANY - ...'!J36</f>
        <v>0</v>
      </c>
      <c r="AZ55" s="77">
        <f>'2023-02-D.1.1 - LEŠANY - ...'!F33</f>
        <v>0</v>
      </c>
      <c r="BA55" s="77">
        <f>'2023-02-D.1.1 - LEŠANY - ...'!F34</f>
        <v>0</v>
      </c>
      <c r="BB55" s="77">
        <f>'2023-02-D.1.1 - LEŠANY - ...'!F35</f>
        <v>0</v>
      </c>
      <c r="BC55" s="77">
        <f>'2023-02-D.1.1 - LEŠANY - ...'!F36</f>
        <v>0</v>
      </c>
      <c r="BD55" s="79">
        <f>'2023-02-D.1.1 - LEŠANY - 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91" t="s">
        <v>83</v>
      </c>
      <c r="E56" s="291"/>
      <c r="F56" s="291"/>
      <c r="G56" s="291"/>
      <c r="H56" s="291"/>
      <c r="I56" s="74"/>
      <c r="J56" s="291" t="s">
        <v>84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82">
        <f>'2023-02-D.2.1 - LEŠANY-OP...'!J30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5" t="s">
        <v>79</v>
      </c>
      <c r="AR56" s="72"/>
      <c r="AS56" s="76">
        <v>0</v>
      </c>
      <c r="AT56" s="77">
        <f>ROUND(SUM(AV56:AW56),2)</f>
        <v>0</v>
      </c>
      <c r="AU56" s="78">
        <f>'2023-02-D.2.1 - LEŠANY-OP...'!P94</f>
        <v>0</v>
      </c>
      <c r="AV56" s="77">
        <f>'2023-02-D.2.1 - LEŠANY-OP...'!J33</f>
        <v>0</v>
      </c>
      <c r="AW56" s="77">
        <f>'2023-02-D.2.1 - LEŠANY-OP...'!J34</f>
        <v>0</v>
      </c>
      <c r="AX56" s="77">
        <f>'2023-02-D.2.1 - LEŠANY-OP...'!J35</f>
        <v>0</v>
      </c>
      <c r="AY56" s="77">
        <f>'2023-02-D.2.1 - LEŠANY-OP...'!J36</f>
        <v>0</v>
      </c>
      <c r="AZ56" s="77">
        <f>'2023-02-D.2.1 - LEŠANY-OP...'!F33</f>
        <v>0</v>
      </c>
      <c r="BA56" s="77">
        <f>'2023-02-D.2.1 - LEŠANY-OP...'!F34</f>
        <v>0</v>
      </c>
      <c r="BB56" s="77">
        <f>'2023-02-D.2.1 - LEŠANY-OP...'!F35</f>
        <v>0</v>
      </c>
      <c r="BC56" s="77">
        <f>'2023-02-D.2.1 - LEŠANY-OP...'!F36</f>
        <v>0</v>
      </c>
      <c r="BD56" s="79">
        <f>'2023-02-D.2.1 - LEŠANY-OP...'!F37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24.75" customHeight="1">
      <c r="A57" s="71" t="s">
        <v>76</v>
      </c>
      <c r="B57" s="72"/>
      <c r="C57" s="73"/>
      <c r="D57" s="291" t="s">
        <v>86</v>
      </c>
      <c r="E57" s="291"/>
      <c r="F57" s="291"/>
      <c r="G57" s="291"/>
      <c r="H57" s="291"/>
      <c r="I57" s="74"/>
      <c r="J57" s="291" t="s">
        <v>87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82">
        <f>'2023-02-D.1.2 - LEŠANY-DIO'!J30</f>
        <v>0</v>
      </c>
      <c r="AH57" s="283"/>
      <c r="AI57" s="283"/>
      <c r="AJ57" s="283"/>
      <c r="AK57" s="283"/>
      <c r="AL57" s="283"/>
      <c r="AM57" s="283"/>
      <c r="AN57" s="282">
        <f>SUM(AG57,AT57)</f>
        <v>0</v>
      </c>
      <c r="AO57" s="283"/>
      <c r="AP57" s="283"/>
      <c r="AQ57" s="75" t="s">
        <v>79</v>
      </c>
      <c r="AR57" s="72"/>
      <c r="AS57" s="76">
        <v>0</v>
      </c>
      <c r="AT57" s="77">
        <f>ROUND(SUM(AV57:AW57),2)</f>
        <v>0</v>
      </c>
      <c r="AU57" s="78">
        <f>'2023-02-D.1.2 - LEŠANY-DIO'!P83</f>
        <v>0</v>
      </c>
      <c r="AV57" s="77">
        <f>'2023-02-D.1.2 - LEŠANY-DIO'!J33</f>
        <v>0</v>
      </c>
      <c r="AW57" s="77">
        <f>'2023-02-D.1.2 - LEŠANY-DIO'!J34</f>
        <v>0</v>
      </c>
      <c r="AX57" s="77">
        <f>'2023-02-D.1.2 - LEŠANY-DIO'!J35</f>
        <v>0</v>
      </c>
      <c r="AY57" s="77">
        <f>'2023-02-D.1.2 - LEŠANY-DIO'!J36</f>
        <v>0</v>
      </c>
      <c r="AZ57" s="77">
        <f>'2023-02-D.1.2 - LEŠANY-DIO'!F33</f>
        <v>0</v>
      </c>
      <c r="BA57" s="77">
        <f>'2023-02-D.1.2 - LEŠANY-DIO'!F34</f>
        <v>0</v>
      </c>
      <c r="BB57" s="77">
        <f>'2023-02-D.1.2 - LEŠANY-DIO'!F35</f>
        <v>0</v>
      </c>
      <c r="BC57" s="77">
        <f>'2023-02-D.1.2 - LEŠANY-DIO'!F36</f>
        <v>0</v>
      </c>
      <c r="BD57" s="79">
        <f>'2023-02-D.1.2 - LEŠANY-DIO'!F37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24.75" customHeight="1">
      <c r="A58" s="71" t="s">
        <v>76</v>
      </c>
      <c r="B58" s="72"/>
      <c r="C58" s="73"/>
      <c r="D58" s="291" t="s">
        <v>89</v>
      </c>
      <c r="E58" s="291"/>
      <c r="F58" s="291"/>
      <c r="G58" s="291"/>
      <c r="H58" s="291"/>
      <c r="I58" s="74"/>
      <c r="J58" s="291" t="s">
        <v>90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82">
        <f>'2023-2-VRN - LEŠANY-VRN'!J30</f>
        <v>0</v>
      </c>
      <c r="AH58" s="283"/>
      <c r="AI58" s="283"/>
      <c r="AJ58" s="283"/>
      <c r="AK58" s="283"/>
      <c r="AL58" s="283"/>
      <c r="AM58" s="283"/>
      <c r="AN58" s="282">
        <f>SUM(AG58,AT58)</f>
        <v>0</v>
      </c>
      <c r="AO58" s="283"/>
      <c r="AP58" s="283"/>
      <c r="AQ58" s="75" t="s">
        <v>79</v>
      </c>
      <c r="AR58" s="72"/>
      <c r="AS58" s="81">
        <v>0</v>
      </c>
      <c r="AT58" s="82">
        <f>ROUND(SUM(AV58:AW58),2)</f>
        <v>0</v>
      </c>
      <c r="AU58" s="83">
        <f>'2023-2-VRN - LEŠANY-VRN'!P83</f>
        <v>0</v>
      </c>
      <c r="AV58" s="82">
        <f>'2023-2-VRN - LEŠANY-VRN'!J33</f>
        <v>0</v>
      </c>
      <c r="AW58" s="82">
        <f>'2023-2-VRN - LEŠANY-VRN'!J34</f>
        <v>0</v>
      </c>
      <c r="AX58" s="82">
        <f>'2023-2-VRN - LEŠANY-VRN'!J35</f>
        <v>0</v>
      </c>
      <c r="AY58" s="82">
        <f>'2023-2-VRN - LEŠANY-VRN'!J36</f>
        <v>0</v>
      </c>
      <c r="AZ58" s="82">
        <f>'2023-2-VRN - LEŠANY-VRN'!F33</f>
        <v>0</v>
      </c>
      <c r="BA58" s="82">
        <f>'2023-2-VRN - LEŠANY-VRN'!F34</f>
        <v>0</v>
      </c>
      <c r="BB58" s="82">
        <f>'2023-2-VRN - LEŠANY-VRN'!F35</f>
        <v>0</v>
      </c>
      <c r="BC58" s="82">
        <f>'2023-2-VRN - LEŠANY-VRN'!F36</f>
        <v>0</v>
      </c>
      <c r="BD58" s="84">
        <f>'2023-2-VRN - LEŠANY-VRN'!F37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Itkbw8CRJ+kam3NVsgGbRsZe3/JXPW/b+30IoNpvR4iB8LBnD8LKyJ+uowbvbkhmq7+ZUeBTCHcZ+tJ3X856Pw==" saltValue="zUwi/EzZfuhKfmIlNxznzksYpxM8Q89p5J629QlM/wgG/ihGC8nL6i3bzNezKcFwYN07mmAF2Rcx63ilvDOMQ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8:H58"/>
    <mergeCell ref="J58:AF58"/>
    <mergeCell ref="AN57:AP57"/>
    <mergeCell ref="D57:H57"/>
    <mergeCell ref="J57:AF57"/>
    <mergeCell ref="AG57:AM57"/>
    <mergeCell ref="D56:H56"/>
    <mergeCell ref="AG56:AM56"/>
    <mergeCell ref="AN56:AP56"/>
    <mergeCell ref="D55:H55"/>
    <mergeCell ref="AG55:AM55"/>
    <mergeCell ref="J55:AF55"/>
    <mergeCell ref="AN55:AP55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2023-02-D.1.1 - LEŠANY - ...'!C2" display="/" xr:uid="{00000000-0004-0000-0000-000000000000}"/>
    <hyperlink ref="A56" location="'2023-02-D.2.1 - LEŠANY-OP...'!C2" display="/" xr:uid="{00000000-0004-0000-0000-000001000000}"/>
    <hyperlink ref="A57" location="'2023-02-D.1.2 - LEŠANY-DIO'!C2" display="/" xr:uid="{00000000-0004-0000-0000-000002000000}"/>
    <hyperlink ref="A58" location="'2023-2-VRN - LEŠANY-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07"/>
  <sheetViews>
    <sheetView showGridLines="0" topLeftCell="A3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84" t="s">
        <v>94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44928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74"/>
      <c r="G18" s="274"/>
      <c r="H18" s="27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8" t="s">
        <v>19</v>
      </c>
      <c r="F27" s="278"/>
      <c r="G27" s="278"/>
      <c r="H27" s="27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ROUND((SUM(BE93:BE506)),  2)</f>
        <v>0</v>
      </c>
      <c r="I33" s="89">
        <v>0.21</v>
      </c>
      <c r="J33" s="88">
        <f>ROUND(((SUM(BE93:BE506))*I33),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ROUND((SUM(BF93:BF506)),  2)</f>
        <v>0</v>
      </c>
      <c r="I34" s="89">
        <v>0.15</v>
      </c>
      <c r="J34" s="88">
        <f>ROUND(((SUM(BF93:BF506))*I34),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ROUND((SUM(BG93:BG506)),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ROUND((SUM(BH93:BH506)),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ROUND((SUM(BI93:BI506)),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84" t="str">
        <f>E9</f>
        <v>2023-02-D.1.1 - LEŠANY - VOZOVKA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>
        <f>IF(J12="","",J12)</f>
        <v>44928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kraj,Zborovská 11,Praha 5</v>
      </c>
      <c r="I54" s="27" t="s">
        <v>31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J93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J94</f>
        <v>0</v>
      </c>
      <c r="L60" s="99"/>
    </row>
    <row r="61" spans="2:47" s="9" customFormat="1" ht="19.899999999999999" customHeight="1">
      <c r="B61" s="103"/>
      <c r="D61" s="104" t="s">
        <v>100</v>
      </c>
      <c r="E61" s="105"/>
      <c r="F61" s="105"/>
      <c r="G61" s="105"/>
      <c r="H61" s="105"/>
      <c r="I61" s="105"/>
      <c r="J61" s="106">
        <f>J95</f>
        <v>0</v>
      </c>
      <c r="L61" s="103"/>
    </row>
    <row r="62" spans="2:47" s="9" customFormat="1" ht="19.899999999999999" customHeight="1">
      <c r="B62" s="103"/>
      <c r="D62" s="104" t="s">
        <v>101</v>
      </c>
      <c r="E62" s="105"/>
      <c r="F62" s="105"/>
      <c r="G62" s="105"/>
      <c r="H62" s="105"/>
      <c r="I62" s="105"/>
      <c r="J62" s="106">
        <f>J164</f>
        <v>0</v>
      </c>
      <c r="L62" s="103"/>
    </row>
    <row r="63" spans="2:47" s="9" customFormat="1" ht="19.899999999999999" customHeight="1">
      <c r="B63" s="103"/>
      <c r="D63" s="104" t="s">
        <v>102</v>
      </c>
      <c r="E63" s="105"/>
      <c r="F63" s="105"/>
      <c r="G63" s="105"/>
      <c r="H63" s="105"/>
      <c r="I63" s="105"/>
      <c r="J63" s="106">
        <f>J190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J206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J259</f>
        <v>0</v>
      </c>
      <c r="L65" s="103"/>
    </row>
    <row r="66" spans="2:12" s="9" customFormat="1" ht="19.899999999999999" customHeight="1">
      <c r="B66" s="103"/>
      <c r="D66" s="104" t="s">
        <v>105</v>
      </c>
      <c r="E66" s="105"/>
      <c r="F66" s="105"/>
      <c r="G66" s="105"/>
      <c r="H66" s="105"/>
      <c r="I66" s="105"/>
      <c r="J66" s="106">
        <f>J301</f>
        <v>0</v>
      </c>
      <c r="L66" s="103"/>
    </row>
    <row r="67" spans="2:12" s="9" customFormat="1" ht="19.899999999999999" customHeight="1">
      <c r="B67" s="103"/>
      <c r="D67" s="104" t="s">
        <v>106</v>
      </c>
      <c r="E67" s="105"/>
      <c r="F67" s="105"/>
      <c r="G67" s="105"/>
      <c r="H67" s="105"/>
      <c r="I67" s="105"/>
      <c r="J67" s="106">
        <f>J385</f>
        <v>0</v>
      </c>
      <c r="L67" s="103"/>
    </row>
    <row r="68" spans="2:12" s="9" customFormat="1" ht="19.899999999999999" customHeight="1">
      <c r="B68" s="103"/>
      <c r="D68" s="104" t="s">
        <v>107</v>
      </c>
      <c r="E68" s="105"/>
      <c r="F68" s="105"/>
      <c r="G68" s="105"/>
      <c r="H68" s="105"/>
      <c r="I68" s="105"/>
      <c r="J68" s="106">
        <f>J415</f>
        <v>0</v>
      </c>
      <c r="L68" s="103"/>
    </row>
    <row r="69" spans="2:12" s="8" customFormat="1" ht="24.95" customHeight="1">
      <c r="B69" s="99"/>
      <c r="D69" s="100" t="s">
        <v>108</v>
      </c>
      <c r="E69" s="101"/>
      <c r="F69" s="101"/>
      <c r="G69" s="101"/>
      <c r="H69" s="101"/>
      <c r="I69" s="101"/>
      <c r="J69" s="102">
        <f>J419</f>
        <v>0</v>
      </c>
      <c r="L69" s="99"/>
    </row>
    <row r="70" spans="2:12" s="9" customFormat="1" ht="19.899999999999999" customHeight="1">
      <c r="B70" s="103"/>
      <c r="D70" s="104" t="s">
        <v>109</v>
      </c>
      <c r="E70" s="105"/>
      <c r="F70" s="105"/>
      <c r="G70" s="105"/>
      <c r="H70" s="105"/>
      <c r="I70" s="105"/>
      <c r="J70" s="106">
        <f>J420</f>
        <v>0</v>
      </c>
      <c r="L70" s="103"/>
    </row>
    <row r="71" spans="2:12" s="9" customFormat="1" ht="19.899999999999999" customHeight="1">
      <c r="B71" s="103"/>
      <c r="D71" s="104" t="s">
        <v>110</v>
      </c>
      <c r="E71" s="105"/>
      <c r="F71" s="105"/>
      <c r="G71" s="105"/>
      <c r="H71" s="105"/>
      <c r="I71" s="105"/>
      <c r="J71" s="106">
        <f>J440</f>
        <v>0</v>
      </c>
      <c r="L71" s="103"/>
    </row>
    <row r="72" spans="2:12" s="9" customFormat="1" ht="19.899999999999999" customHeight="1">
      <c r="B72" s="103"/>
      <c r="D72" s="104" t="s">
        <v>111</v>
      </c>
      <c r="E72" s="105"/>
      <c r="F72" s="105"/>
      <c r="G72" s="105"/>
      <c r="H72" s="105"/>
      <c r="I72" s="105"/>
      <c r="J72" s="106">
        <f>J463</f>
        <v>0</v>
      </c>
      <c r="L72" s="103"/>
    </row>
    <row r="73" spans="2:12" s="8" customFormat="1" ht="24.95" customHeight="1">
      <c r="B73" s="99"/>
      <c r="D73" s="100" t="s">
        <v>112</v>
      </c>
      <c r="E73" s="101"/>
      <c r="F73" s="101"/>
      <c r="G73" s="101"/>
      <c r="H73" s="101"/>
      <c r="I73" s="101"/>
      <c r="J73" s="102">
        <f>J491</f>
        <v>0</v>
      </c>
      <c r="L73" s="99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113</v>
      </c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16</v>
      </c>
      <c r="L82" s="32"/>
    </row>
    <row r="83" spans="2:65" s="1" customFormat="1" ht="16.5" customHeight="1">
      <c r="B83" s="32"/>
      <c r="E83" s="301" t="str">
        <f>E7</f>
        <v>OPRAVA VOZOVKY S OPĚRNOU ZDÍ</v>
      </c>
      <c r="F83" s="302"/>
      <c r="G83" s="302"/>
      <c r="H83" s="302"/>
      <c r="L83" s="32"/>
    </row>
    <row r="84" spans="2:65" s="1" customFormat="1" ht="12" customHeight="1">
      <c r="B84" s="32"/>
      <c r="C84" s="27" t="s">
        <v>93</v>
      </c>
      <c r="L84" s="32"/>
    </row>
    <row r="85" spans="2:65" s="1" customFormat="1" ht="16.5" customHeight="1">
      <c r="B85" s="32"/>
      <c r="E85" s="284" t="str">
        <f>E9</f>
        <v>2023-02-D.1.1 - LEŠANY - VOZOVKA</v>
      </c>
      <c r="F85" s="300"/>
      <c r="G85" s="300"/>
      <c r="H85" s="300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F12</f>
        <v xml:space="preserve">Lešany </v>
      </c>
      <c r="I87" s="27" t="s">
        <v>23</v>
      </c>
      <c r="J87" s="49">
        <f>IF(J12="","",J12)</f>
        <v>44928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24</v>
      </c>
      <c r="F89" s="25" t="str">
        <f>E15</f>
        <v>Středočeský kraj,Zborovská 11,Praha 5</v>
      </c>
      <c r="I89" s="27" t="s">
        <v>31</v>
      </c>
      <c r="J89" s="30" t="str">
        <f>E21</f>
        <v>DiK Janák s.r.o.</v>
      </c>
      <c r="L89" s="32"/>
    </row>
    <row r="90" spans="2:65" s="1" customFormat="1" ht="15.2" customHeight="1">
      <c r="B90" s="32"/>
      <c r="C90" s="27" t="s">
        <v>29</v>
      </c>
      <c r="F90" s="25" t="str">
        <f>IF(E18="","",E18)</f>
        <v>Vyplň údaj</v>
      </c>
      <c r="I90" s="27" t="s">
        <v>34</v>
      </c>
      <c r="J90" s="30" t="str">
        <f>E24</f>
        <v>ing. Stanislav Janák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07"/>
      <c r="C92" s="108" t="s">
        <v>114</v>
      </c>
      <c r="D92" s="109" t="s">
        <v>57</v>
      </c>
      <c r="E92" s="109" t="s">
        <v>53</v>
      </c>
      <c r="F92" s="109" t="s">
        <v>54</v>
      </c>
      <c r="G92" s="109" t="s">
        <v>115</v>
      </c>
      <c r="H92" s="109" t="s">
        <v>116</v>
      </c>
      <c r="I92" s="109" t="s">
        <v>117</v>
      </c>
      <c r="J92" s="109" t="s">
        <v>97</v>
      </c>
      <c r="K92" s="110" t="s">
        <v>118</v>
      </c>
      <c r="L92" s="107"/>
      <c r="M92" s="56" t="s">
        <v>19</v>
      </c>
      <c r="N92" s="57" t="s">
        <v>42</v>
      </c>
      <c r="O92" s="57" t="s">
        <v>119</v>
      </c>
      <c r="P92" s="57" t="s">
        <v>120</v>
      </c>
      <c r="Q92" s="57" t="s">
        <v>121</v>
      </c>
      <c r="R92" s="57" t="s">
        <v>122</v>
      </c>
      <c r="S92" s="57" t="s">
        <v>123</v>
      </c>
      <c r="T92" s="58" t="s">
        <v>124</v>
      </c>
    </row>
    <row r="93" spans="2:65" s="1" customFormat="1" ht="22.9" customHeight="1">
      <c r="B93" s="32"/>
      <c r="C93" s="61" t="s">
        <v>125</v>
      </c>
      <c r="J93" s="111">
        <f>BK93</f>
        <v>0</v>
      </c>
      <c r="L93" s="32"/>
      <c r="M93" s="59"/>
      <c r="N93" s="50"/>
      <c r="O93" s="50"/>
      <c r="P93" s="112">
        <f>P94+P419+P491</f>
        <v>0</v>
      </c>
      <c r="Q93" s="50"/>
      <c r="R93" s="112">
        <f>R94+R419+R491</f>
        <v>330.8309340400001</v>
      </c>
      <c r="S93" s="50"/>
      <c r="T93" s="113">
        <f>T94+T419+T491</f>
        <v>158.36940000000001</v>
      </c>
      <c r="AT93" s="17" t="s">
        <v>71</v>
      </c>
      <c r="AU93" s="17" t="s">
        <v>98</v>
      </c>
      <c r="BK93" s="114">
        <f>BK94+BK419+BK491</f>
        <v>0</v>
      </c>
    </row>
    <row r="94" spans="2:65" s="11" customFormat="1" ht="25.9" customHeight="1">
      <c r="B94" s="115"/>
      <c r="D94" s="116" t="s">
        <v>71</v>
      </c>
      <c r="E94" s="117" t="s">
        <v>126</v>
      </c>
      <c r="F94" s="117" t="s">
        <v>127</v>
      </c>
      <c r="I94" s="118"/>
      <c r="J94" s="119">
        <f>BK94</f>
        <v>0</v>
      </c>
      <c r="L94" s="115"/>
      <c r="M94" s="120"/>
      <c r="P94" s="121">
        <f>P95+P164+P190+P206+P259+P301+P385+P415</f>
        <v>0</v>
      </c>
      <c r="R94" s="121">
        <f>R95+R164+R190+R206+R259+R301+R385+R415</f>
        <v>330.61718588000008</v>
      </c>
      <c r="T94" s="122">
        <f>T95+T164+T190+T206+T259+T301+T385+T415</f>
        <v>158.36940000000001</v>
      </c>
      <c r="AR94" s="116" t="s">
        <v>80</v>
      </c>
      <c r="AT94" s="123" t="s">
        <v>71</v>
      </c>
      <c r="AU94" s="123" t="s">
        <v>72</v>
      </c>
      <c r="AY94" s="116" t="s">
        <v>128</v>
      </c>
      <c r="BK94" s="124">
        <f>BK95+BK164+BK190+BK206+BK259+BK301+BK385+BK415</f>
        <v>0</v>
      </c>
    </row>
    <row r="95" spans="2:65" s="11" customFormat="1" ht="22.9" customHeight="1">
      <c r="B95" s="115"/>
      <c r="D95" s="116" t="s">
        <v>71</v>
      </c>
      <c r="E95" s="125" t="s">
        <v>80</v>
      </c>
      <c r="F95" s="125" t="s">
        <v>129</v>
      </c>
      <c r="I95" s="118"/>
      <c r="J95" s="126">
        <f>BK95</f>
        <v>0</v>
      </c>
      <c r="L95" s="115"/>
      <c r="M95" s="120"/>
      <c r="P95" s="121">
        <f>SUM(P96:P163)</f>
        <v>0</v>
      </c>
      <c r="R95" s="121">
        <f>SUM(R96:R163)</f>
        <v>27.679525000000002</v>
      </c>
      <c r="T95" s="122">
        <f>SUM(T96:T163)</f>
        <v>115.57500000000002</v>
      </c>
      <c r="AR95" s="116" t="s">
        <v>80</v>
      </c>
      <c r="AT95" s="123" t="s">
        <v>71</v>
      </c>
      <c r="AU95" s="123" t="s">
        <v>80</v>
      </c>
      <c r="AY95" s="116" t="s">
        <v>128</v>
      </c>
      <c r="BK95" s="124">
        <f>SUM(BK96:BK163)</f>
        <v>0</v>
      </c>
    </row>
    <row r="96" spans="2:65" s="1" customFormat="1" ht="16.5" customHeight="1">
      <c r="B96" s="32"/>
      <c r="C96" s="127" t="s">
        <v>130</v>
      </c>
      <c r="D96" s="127" t="s">
        <v>131</v>
      </c>
      <c r="E96" s="128" t="s">
        <v>132</v>
      </c>
      <c r="F96" s="129" t="s">
        <v>133</v>
      </c>
      <c r="G96" s="130" t="s">
        <v>134</v>
      </c>
      <c r="H96" s="131">
        <v>172.5</v>
      </c>
      <c r="I96" s="132"/>
      <c r="J96" s="133">
        <f>ROUND(I96*H96,2)</f>
        <v>0</v>
      </c>
      <c r="K96" s="129" t="s">
        <v>135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0.44</v>
      </c>
      <c r="T96" s="137">
        <f>S96*H96</f>
        <v>75.900000000000006</v>
      </c>
      <c r="AR96" s="138" t="s">
        <v>136</v>
      </c>
      <c r="AT96" s="138" t="s">
        <v>131</v>
      </c>
      <c r="AU96" s="138" t="s">
        <v>82</v>
      </c>
      <c r="AY96" s="17" t="s">
        <v>128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136</v>
      </c>
      <c r="BM96" s="138" t="s">
        <v>137</v>
      </c>
    </row>
    <row r="97" spans="2:65" s="1" customFormat="1" ht="19.5">
      <c r="B97" s="32"/>
      <c r="D97" s="140" t="s">
        <v>138</v>
      </c>
      <c r="F97" s="141" t="s">
        <v>139</v>
      </c>
      <c r="I97" s="142"/>
      <c r="L97" s="32"/>
      <c r="M97" s="143"/>
      <c r="T97" s="53"/>
      <c r="AT97" s="17" t="s">
        <v>138</v>
      </c>
      <c r="AU97" s="17" t="s">
        <v>82</v>
      </c>
    </row>
    <row r="98" spans="2:65" s="1" customFormat="1">
      <c r="B98" s="32"/>
      <c r="D98" s="144" t="s">
        <v>140</v>
      </c>
      <c r="F98" s="145" t="s">
        <v>141</v>
      </c>
      <c r="I98" s="142"/>
      <c r="L98" s="32"/>
      <c r="M98" s="143"/>
      <c r="T98" s="53"/>
      <c r="AT98" s="17" t="s">
        <v>140</v>
      </c>
      <c r="AU98" s="17" t="s">
        <v>82</v>
      </c>
    </row>
    <row r="99" spans="2:65" s="12" customFormat="1">
      <c r="B99" s="146"/>
      <c r="D99" s="140" t="s">
        <v>142</v>
      </c>
      <c r="E99" s="147" t="s">
        <v>19</v>
      </c>
      <c r="F99" s="148" t="s">
        <v>143</v>
      </c>
      <c r="H99" s="147" t="s">
        <v>19</v>
      </c>
      <c r="I99" s="149"/>
      <c r="L99" s="146"/>
      <c r="M99" s="150"/>
      <c r="T99" s="151"/>
      <c r="AT99" s="147" t="s">
        <v>142</v>
      </c>
      <c r="AU99" s="147" t="s">
        <v>82</v>
      </c>
      <c r="AV99" s="12" t="s">
        <v>80</v>
      </c>
      <c r="AW99" s="12" t="s">
        <v>33</v>
      </c>
      <c r="AX99" s="12" t="s">
        <v>72</v>
      </c>
      <c r="AY99" s="147" t="s">
        <v>128</v>
      </c>
    </row>
    <row r="100" spans="2:65" s="13" customFormat="1">
      <c r="B100" s="152"/>
      <c r="D100" s="140" t="s">
        <v>142</v>
      </c>
      <c r="E100" s="153" t="s">
        <v>19</v>
      </c>
      <c r="F100" s="154" t="s">
        <v>144</v>
      </c>
      <c r="H100" s="155">
        <v>172.5</v>
      </c>
      <c r="I100" s="156"/>
      <c r="L100" s="152"/>
      <c r="M100" s="157"/>
      <c r="T100" s="158"/>
      <c r="AT100" s="153" t="s">
        <v>142</v>
      </c>
      <c r="AU100" s="153" t="s">
        <v>82</v>
      </c>
      <c r="AV100" s="13" t="s">
        <v>82</v>
      </c>
      <c r="AW100" s="13" t="s">
        <v>33</v>
      </c>
      <c r="AX100" s="13" t="s">
        <v>80</v>
      </c>
      <c r="AY100" s="153" t="s">
        <v>128</v>
      </c>
    </row>
    <row r="101" spans="2:65" s="1" customFormat="1" ht="21.75" customHeight="1">
      <c r="B101" s="32"/>
      <c r="C101" s="127" t="s">
        <v>145</v>
      </c>
      <c r="D101" s="127" t="s">
        <v>131</v>
      </c>
      <c r="E101" s="128" t="s">
        <v>146</v>
      </c>
      <c r="F101" s="129" t="s">
        <v>147</v>
      </c>
      <c r="G101" s="130" t="s">
        <v>134</v>
      </c>
      <c r="H101" s="131">
        <v>172.5</v>
      </c>
      <c r="I101" s="132"/>
      <c r="J101" s="133">
        <f>ROUND(I101*H101,2)</f>
        <v>0</v>
      </c>
      <c r="K101" s="129" t="s">
        <v>135</v>
      </c>
      <c r="L101" s="32"/>
      <c r="M101" s="134" t="s">
        <v>19</v>
      </c>
      <c r="N101" s="135" t="s">
        <v>43</v>
      </c>
      <c r="P101" s="136">
        <f>O101*H101</f>
        <v>0</v>
      </c>
      <c r="Q101" s="136">
        <v>9.0000000000000006E-5</v>
      </c>
      <c r="R101" s="136">
        <f>Q101*H101</f>
        <v>1.5525000000000001E-2</v>
      </c>
      <c r="S101" s="136">
        <v>0.23</v>
      </c>
      <c r="T101" s="137">
        <f>S101*H101</f>
        <v>39.675000000000004</v>
      </c>
      <c r="AR101" s="138" t="s">
        <v>136</v>
      </c>
      <c r="AT101" s="138" t="s">
        <v>131</v>
      </c>
      <c r="AU101" s="138" t="s">
        <v>82</v>
      </c>
      <c r="AY101" s="17" t="s">
        <v>128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136</v>
      </c>
      <c r="BM101" s="138" t="s">
        <v>148</v>
      </c>
    </row>
    <row r="102" spans="2:65" s="1" customFormat="1" ht="19.5">
      <c r="B102" s="32"/>
      <c r="D102" s="140" t="s">
        <v>138</v>
      </c>
      <c r="F102" s="141" t="s">
        <v>149</v>
      </c>
      <c r="I102" s="142"/>
      <c r="L102" s="32"/>
      <c r="M102" s="143"/>
      <c r="T102" s="53"/>
      <c r="AT102" s="17" t="s">
        <v>138</v>
      </c>
      <c r="AU102" s="17" t="s">
        <v>82</v>
      </c>
    </row>
    <row r="103" spans="2:65" s="1" customFormat="1">
      <c r="B103" s="32"/>
      <c r="D103" s="144" t="s">
        <v>140</v>
      </c>
      <c r="F103" s="145" t="s">
        <v>150</v>
      </c>
      <c r="I103" s="142"/>
      <c r="L103" s="32"/>
      <c r="M103" s="143"/>
      <c r="T103" s="53"/>
      <c r="AT103" s="17" t="s">
        <v>140</v>
      </c>
      <c r="AU103" s="17" t="s">
        <v>82</v>
      </c>
    </row>
    <row r="104" spans="2:65" s="12" customFormat="1">
      <c r="B104" s="146"/>
      <c r="D104" s="140" t="s">
        <v>142</v>
      </c>
      <c r="E104" s="147" t="s">
        <v>19</v>
      </c>
      <c r="F104" s="148" t="s">
        <v>151</v>
      </c>
      <c r="H104" s="147" t="s">
        <v>19</v>
      </c>
      <c r="I104" s="149"/>
      <c r="L104" s="146"/>
      <c r="M104" s="150"/>
      <c r="T104" s="151"/>
      <c r="AT104" s="147" t="s">
        <v>142</v>
      </c>
      <c r="AU104" s="147" t="s">
        <v>82</v>
      </c>
      <c r="AV104" s="12" t="s">
        <v>80</v>
      </c>
      <c r="AW104" s="12" t="s">
        <v>33</v>
      </c>
      <c r="AX104" s="12" t="s">
        <v>72</v>
      </c>
      <c r="AY104" s="147" t="s">
        <v>128</v>
      </c>
    </row>
    <row r="105" spans="2:65" s="13" customFormat="1">
      <c r="B105" s="152"/>
      <c r="D105" s="140" t="s">
        <v>142</v>
      </c>
      <c r="E105" s="153" t="s">
        <v>19</v>
      </c>
      <c r="F105" s="154" t="s">
        <v>144</v>
      </c>
      <c r="H105" s="155">
        <v>172.5</v>
      </c>
      <c r="I105" s="156"/>
      <c r="L105" s="152"/>
      <c r="M105" s="157"/>
      <c r="T105" s="158"/>
      <c r="AT105" s="153" t="s">
        <v>142</v>
      </c>
      <c r="AU105" s="153" t="s">
        <v>82</v>
      </c>
      <c r="AV105" s="13" t="s">
        <v>82</v>
      </c>
      <c r="AW105" s="13" t="s">
        <v>33</v>
      </c>
      <c r="AX105" s="13" t="s">
        <v>80</v>
      </c>
      <c r="AY105" s="153" t="s">
        <v>128</v>
      </c>
    </row>
    <row r="106" spans="2:65" s="1" customFormat="1" ht="21.75" customHeight="1">
      <c r="B106" s="32"/>
      <c r="C106" s="127" t="s">
        <v>152</v>
      </c>
      <c r="D106" s="127" t="s">
        <v>131</v>
      </c>
      <c r="E106" s="128" t="s">
        <v>153</v>
      </c>
      <c r="F106" s="129" t="s">
        <v>154</v>
      </c>
      <c r="G106" s="130" t="s">
        <v>155</v>
      </c>
      <c r="H106" s="131">
        <v>6.4</v>
      </c>
      <c r="I106" s="132"/>
      <c r="J106" s="133">
        <f>ROUND(I106*H106,2)</f>
        <v>0</v>
      </c>
      <c r="K106" s="129" t="s">
        <v>135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136</v>
      </c>
      <c r="AT106" s="138" t="s">
        <v>131</v>
      </c>
      <c r="AU106" s="138" t="s">
        <v>82</v>
      </c>
      <c r="AY106" s="17" t="s">
        <v>128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136</v>
      </c>
      <c r="BM106" s="138" t="s">
        <v>156</v>
      </c>
    </row>
    <row r="107" spans="2:65" s="1" customFormat="1">
      <c r="B107" s="32"/>
      <c r="D107" s="140" t="s">
        <v>138</v>
      </c>
      <c r="F107" s="141" t="s">
        <v>157</v>
      </c>
      <c r="I107" s="142"/>
      <c r="L107" s="32"/>
      <c r="M107" s="143"/>
      <c r="T107" s="53"/>
      <c r="AT107" s="17" t="s">
        <v>138</v>
      </c>
      <c r="AU107" s="17" t="s">
        <v>82</v>
      </c>
    </row>
    <row r="108" spans="2:65" s="1" customFormat="1">
      <c r="B108" s="32"/>
      <c r="D108" s="144" t="s">
        <v>140</v>
      </c>
      <c r="F108" s="145" t="s">
        <v>158</v>
      </c>
      <c r="I108" s="142"/>
      <c r="L108" s="32"/>
      <c r="M108" s="143"/>
      <c r="T108" s="53"/>
      <c r="AT108" s="17" t="s">
        <v>140</v>
      </c>
      <c r="AU108" s="17" t="s">
        <v>82</v>
      </c>
    </row>
    <row r="109" spans="2:65" s="12" customFormat="1">
      <c r="B109" s="146"/>
      <c r="D109" s="140" t="s">
        <v>142</v>
      </c>
      <c r="E109" s="147" t="s">
        <v>19</v>
      </c>
      <c r="F109" s="148" t="s">
        <v>159</v>
      </c>
      <c r="H109" s="147" t="s">
        <v>19</v>
      </c>
      <c r="I109" s="149"/>
      <c r="L109" s="146"/>
      <c r="M109" s="150"/>
      <c r="T109" s="151"/>
      <c r="AT109" s="147" t="s">
        <v>142</v>
      </c>
      <c r="AU109" s="147" t="s">
        <v>82</v>
      </c>
      <c r="AV109" s="12" t="s">
        <v>80</v>
      </c>
      <c r="AW109" s="12" t="s">
        <v>33</v>
      </c>
      <c r="AX109" s="12" t="s">
        <v>72</v>
      </c>
      <c r="AY109" s="147" t="s">
        <v>128</v>
      </c>
    </row>
    <row r="110" spans="2:65" s="13" customFormat="1">
      <c r="B110" s="152"/>
      <c r="D110" s="140" t="s">
        <v>142</v>
      </c>
      <c r="E110" s="153" t="s">
        <v>19</v>
      </c>
      <c r="F110" s="154" t="s">
        <v>160</v>
      </c>
      <c r="H110" s="155">
        <v>6.4</v>
      </c>
      <c r="I110" s="156"/>
      <c r="L110" s="152"/>
      <c r="M110" s="157"/>
      <c r="T110" s="158"/>
      <c r="AT110" s="153" t="s">
        <v>142</v>
      </c>
      <c r="AU110" s="153" t="s">
        <v>82</v>
      </c>
      <c r="AV110" s="13" t="s">
        <v>82</v>
      </c>
      <c r="AW110" s="13" t="s">
        <v>33</v>
      </c>
      <c r="AX110" s="13" t="s">
        <v>80</v>
      </c>
      <c r="AY110" s="153" t="s">
        <v>128</v>
      </c>
    </row>
    <row r="111" spans="2:65" s="1" customFormat="1" ht="24.2" customHeight="1">
      <c r="B111" s="32"/>
      <c r="C111" s="127" t="s">
        <v>8</v>
      </c>
      <c r="D111" s="127" t="s">
        <v>131</v>
      </c>
      <c r="E111" s="128" t="s">
        <v>161</v>
      </c>
      <c r="F111" s="129" t="s">
        <v>162</v>
      </c>
      <c r="G111" s="130" t="s">
        <v>155</v>
      </c>
      <c r="H111" s="131">
        <v>189.5</v>
      </c>
      <c r="I111" s="132"/>
      <c r="J111" s="133">
        <f>ROUND(I111*H111,2)</f>
        <v>0</v>
      </c>
      <c r="K111" s="129" t="s">
        <v>135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136</v>
      </c>
      <c r="AT111" s="138" t="s">
        <v>131</v>
      </c>
      <c r="AU111" s="138" t="s">
        <v>82</v>
      </c>
      <c r="AY111" s="17" t="s">
        <v>128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136</v>
      </c>
      <c r="BM111" s="138" t="s">
        <v>163</v>
      </c>
    </row>
    <row r="112" spans="2:65" s="1" customFormat="1">
      <c r="B112" s="32"/>
      <c r="D112" s="140" t="s">
        <v>138</v>
      </c>
      <c r="F112" s="141" t="s">
        <v>164</v>
      </c>
      <c r="I112" s="142"/>
      <c r="L112" s="32"/>
      <c r="M112" s="143"/>
      <c r="T112" s="53"/>
      <c r="AT112" s="17" t="s">
        <v>138</v>
      </c>
      <c r="AU112" s="17" t="s">
        <v>82</v>
      </c>
    </row>
    <row r="113" spans="2:65" s="1" customFormat="1">
      <c r="B113" s="32"/>
      <c r="D113" s="144" t="s">
        <v>140</v>
      </c>
      <c r="F113" s="145" t="s">
        <v>165</v>
      </c>
      <c r="I113" s="142"/>
      <c r="L113" s="32"/>
      <c r="M113" s="143"/>
      <c r="T113" s="53"/>
      <c r="AT113" s="17" t="s">
        <v>140</v>
      </c>
      <c r="AU113" s="17" t="s">
        <v>82</v>
      </c>
    </row>
    <row r="114" spans="2:65" s="12" customFormat="1">
      <c r="B114" s="146"/>
      <c r="D114" s="140" t="s">
        <v>142</v>
      </c>
      <c r="E114" s="147" t="s">
        <v>19</v>
      </c>
      <c r="F114" s="148" t="s">
        <v>166</v>
      </c>
      <c r="H114" s="147" t="s">
        <v>19</v>
      </c>
      <c r="I114" s="149"/>
      <c r="L114" s="146"/>
      <c r="M114" s="150"/>
      <c r="T114" s="151"/>
      <c r="AT114" s="147" t="s">
        <v>142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128</v>
      </c>
    </row>
    <row r="115" spans="2:65" s="13" customFormat="1">
      <c r="B115" s="152"/>
      <c r="D115" s="140" t="s">
        <v>142</v>
      </c>
      <c r="E115" s="153" t="s">
        <v>19</v>
      </c>
      <c r="F115" s="154" t="s">
        <v>167</v>
      </c>
      <c r="H115" s="155">
        <v>189.5</v>
      </c>
      <c r="I115" s="156"/>
      <c r="L115" s="152"/>
      <c r="M115" s="157"/>
      <c r="T115" s="158"/>
      <c r="AT115" s="153" t="s">
        <v>142</v>
      </c>
      <c r="AU115" s="153" t="s">
        <v>82</v>
      </c>
      <c r="AV115" s="13" t="s">
        <v>82</v>
      </c>
      <c r="AW115" s="13" t="s">
        <v>33</v>
      </c>
      <c r="AX115" s="13" t="s">
        <v>80</v>
      </c>
      <c r="AY115" s="153" t="s">
        <v>128</v>
      </c>
    </row>
    <row r="116" spans="2:65" s="1" customFormat="1" ht="16.5" customHeight="1">
      <c r="B116" s="32"/>
      <c r="C116" s="127" t="s">
        <v>168</v>
      </c>
      <c r="D116" s="127" t="s">
        <v>131</v>
      </c>
      <c r="E116" s="128" t="s">
        <v>169</v>
      </c>
      <c r="F116" s="129" t="s">
        <v>170</v>
      </c>
      <c r="G116" s="130" t="s">
        <v>155</v>
      </c>
      <c r="H116" s="131">
        <v>29.952000000000002</v>
      </c>
      <c r="I116" s="132"/>
      <c r="J116" s="133">
        <f>ROUND(I116*H116,2)</f>
        <v>0</v>
      </c>
      <c r="K116" s="129" t="s">
        <v>135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136</v>
      </c>
      <c r="AT116" s="138" t="s">
        <v>131</v>
      </c>
      <c r="AU116" s="138" t="s">
        <v>82</v>
      </c>
      <c r="AY116" s="17" t="s">
        <v>128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136</v>
      </c>
      <c r="BM116" s="138" t="s">
        <v>171</v>
      </c>
    </row>
    <row r="117" spans="2:65" s="1" customFormat="1" ht="19.5">
      <c r="B117" s="32"/>
      <c r="D117" s="140" t="s">
        <v>138</v>
      </c>
      <c r="F117" s="141" t="s">
        <v>172</v>
      </c>
      <c r="I117" s="142"/>
      <c r="L117" s="32"/>
      <c r="M117" s="143"/>
      <c r="T117" s="53"/>
      <c r="AT117" s="17" t="s">
        <v>138</v>
      </c>
      <c r="AU117" s="17" t="s">
        <v>82</v>
      </c>
    </row>
    <row r="118" spans="2:65" s="1" customFormat="1">
      <c r="B118" s="32"/>
      <c r="D118" s="144" t="s">
        <v>140</v>
      </c>
      <c r="F118" s="145" t="s">
        <v>173</v>
      </c>
      <c r="I118" s="142"/>
      <c r="L118" s="32"/>
      <c r="M118" s="143"/>
      <c r="T118" s="53"/>
      <c r="AT118" s="17" t="s">
        <v>140</v>
      </c>
      <c r="AU118" s="17" t="s">
        <v>82</v>
      </c>
    </row>
    <row r="119" spans="2:65" s="12" customFormat="1">
      <c r="B119" s="146"/>
      <c r="D119" s="140" t="s">
        <v>142</v>
      </c>
      <c r="E119" s="147" t="s">
        <v>19</v>
      </c>
      <c r="F119" s="148" t="s">
        <v>174</v>
      </c>
      <c r="H119" s="147" t="s">
        <v>19</v>
      </c>
      <c r="I119" s="149"/>
      <c r="L119" s="146"/>
      <c r="M119" s="150"/>
      <c r="T119" s="151"/>
      <c r="AT119" s="147" t="s">
        <v>142</v>
      </c>
      <c r="AU119" s="147" t="s">
        <v>82</v>
      </c>
      <c r="AV119" s="12" t="s">
        <v>80</v>
      </c>
      <c r="AW119" s="12" t="s">
        <v>33</v>
      </c>
      <c r="AX119" s="12" t="s">
        <v>72</v>
      </c>
      <c r="AY119" s="147" t="s">
        <v>128</v>
      </c>
    </row>
    <row r="120" spans="2:65" s="13" customFormat="1">
      <c r="B120" s="152"/>
      <c r="D120" s="140" t="s">
        <v>142</v>
      </c>
      <c r="E120" s="153" t="s">
        <v>19</v>
      </c>
      <c r="F120" s="154" t="s">
        <v>175</v>
      </c>
      <c r="H120" s="155">
        <v>29.952000000000002</v>
      </c>
      <c r="I120" s="156"/>
      <c r="L120" s="152"/>
      <c r="M120" s="157"/>
      <c r="T120" s="158"/>
      <c r="AT120" s="153" t="s">
        <v>142</v>
      </c>
      <c r="AU120" s="153" t="s">
        <v>82</v>
      </c>
      <c r="AV120" s="13" t="s">
        <v>82</v>
      </c>
      <c r="AW120" s="13" t="s">
        <v>33</v>
      </c>
      <c r="AX120" s="13" t="s">
        <v>80</v>
      </c>
      <c r="AY120" s="153" t="s">
        <v>128</v>
      </c>
    </row>
    <row r="121" spans="2:65" s="1" customFormat="1" ht="21.75" customHeight="1">
      <c r="B121" s="32"/>
      <c r="C121" s="127" t="s">
        <v>176</v>
      </c>
      <c r="D121" s="127" t="s">
        <v>131</v>
      </c>
      <c r="E121" s="128" t="s">
        <v>177</v>
      </c>
      <c r="F121" s="129" t="s">
        <v>178</v>
      </c>
      <c r="G121" s="130" t="s">
        <v>155</v>
      </c>
      <c r="H121" s="131">
        <v>42.56</v>
      </c>
      <c r="I121" s="132"/>
      <c r="J121" s="133">
        <f>ROUND(I121*H121,2)</f>
        <v>0</v>
      </c>
      <c r="K121" s="129" t="s">
        <v>135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136</v>
      </c>
      <c r="AT121" s="138" t="s">
        <v>131</v>
      </c>
      <c r="AU121" s="138" t="s">
        <v>82</v>
      </c>
      <c r="AY121" s="17" t="s">
        <v>128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136</v>
      </c>
      <c r="BM121" s="138" t="s">
        <v>179</v>
      </c>
    </row>
    <row r="122" spans="2:65" s="1" customFormat="1" ht="19.5">
      <c r="B122" s="32"/>
      <c r="D122" s="140" t="s">
        <v>138</v>
      </c>
      <c r="F122" s="141" t="s">
        <v>180</v>
      </c>
      <c r="I122" s="142"/>
      <c r="L122" s="32"/>
      <c r="M122" s="143"/>
      <c r="T122" s="53"/>
      <c r="AT122" s="17" t="s">
        <v>138</v>
      </c>
      <c r="AU122" s="17" t="s">
        <v>82</v>
      </c>
    </row>
    <row r="123" spans="2:65" s="1" customFormat="1">
      <c r="B123" s="32"/>
      <c r="D123" s="144" t="s">
        <v>140</v>
      </c>
      <c r="F123" s="145" t="s">
        <v>181</v>
      </c>
      <c r="I123" s="142"/>
      <c r="L123" s="32"/>
      <c r="M123" s="143"/>
      <c r="T123" s="53"/>
      <c r="AT123" s="17" t="s">
        <v>140</v>
      </c>
      <c r="AU123" s="17" t="s">
        <v>82</v>
      </c>
    </row>
    <row r="124" spans="2:65" s="12" customFormat="1">
      <c r="B124" s="146"/>
      <c r="D124" s="140" t="s">
        <v>142</v>
      </c>
      <c r="E124" s="147" t="s">
        <v>19</v>
      </c>
      <c r="F124" s="148" t="s">
        <v>182</v>
      </c>
      <c r="H124" s="147" t="s">
        <v>19</v>
      </c>
      <c r="I124" s="149"/>
      <c r="L124" s="146"/>
      <c r="M124" s="150"/>
      <c r="T124" s="151"/>
      <c r="AT124" s="147" t="s">
        <v>142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128</v>
      </c>
    </row>
    <row r="125" spans="2:65" s="13" customFormat="1">
      <c r="B125" s="152"/>
      <c r="D125" s="140" t="s">
        <v>142</v>
      </c>
      <c r="E125" s="153" t="s">
        <v>19</v>
      </c>
      <c r="F125" s="154" t="s">
        <v>183</v>
      </c>
      <c r="H125" s="155">
        <v>42.56</v>
      </c>
      <c r="I125" s="156"/>
      <c r="L125" s="152"/>
      <c r="M125" s="157"/>
      <c r="T125" s="158"/>
      <c r="AT125" s="153" t="s">
        <v>142</v>
      </c>
      <c r="AU125" s="153" t="s">
        <v>82</v>
      </c>
      <c r="AV125" s="13" t="s">
        <v>82</v>
      </c>
      <c r="AW125" s="13" t="s">
        <v>33</v>
      </c>
      <c r="AX125" s="13" t="s">
        <v>80</v>
      </c>
      <c r="AY125" s="153" t="s">
        <v>128</v>
      </c>
    </row>
    <row r="126" spans="2:65" s="1" customFormat="1" ht="21.75" customHeight="1">
      <c r="B126" s="32"/>
      <c r="C126" s="127" t="s">
        <v>184</v>
      </c>
      <c r="D126" s="127" t="s">
        <v>131</v>
      </c>
      <c r="E126" s="128" t="s">
        <v>185</v>
      </c>
      <c r="F126" s="129" t="s">
        <v>186</v>
      </c>
      <c r="G126" s="130" t="s">
        <v>155</v>
      </c>
      <c r="H126" s="131">
        <v>268.41199999999998</v>
      </c>
      <c r="I126" s="132"/>
      <c r="J126" s="133">
        <f>ROUND(I126*H126,2)</f>
        <v>0</v>
      </c>
      <c r="K126" s="129" t="s">
        <v>135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136</v>
      </c>
      <c r="AT126" s="138" t="s">
        <v>131</v>
      </c>
      <c r="AU126" s="138" t="s">
        <v>82</v>
      </c>
      <c r="AY126" s="17" t="s">
        <v>128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136</v>
      </c>
      <c r="BM126" s="138" t="s">
        <v>187</v>
      </c>
    </row>
    <row r="127" spans="2:65" s="1" customFormat="1" ht="19.5">
      <c r="B127" s="32"/>
      <c r="D127" s="140" t="s">
        <v>138</v>
      </c>
      <c r="F127" s="141" t="s">
        <v>188</v>
      </c>
      <c r="I127" s="142"/>
      <c r="L127" s="32"/>
      <c r="M127" s="143"/>
      <c r="T127" s="53"/>
      <c r="AT127" s="17" t="s">
        <v>138</v>
      </c>
      <c r="AU127" s="17" t="s">
        <v>82</v>
      </c>
    </row>
    <row r="128" spans="2:65" s="1" customFormat="1">
      <c r="B128" s="32"/>
      <c r="D128" s="144" t="s">
        <v>140</v>
      </c>
      <c r="F128" s="145" t="s">
        <v>189</v>
      </c>
      <c r="I128" s="142"/>
      <c r="L128" s="32"/>
      <c r="M128" s="143"/>
      <c r="T128" s="53"/>
      <c r="AT128" s="17" t="s">
        <v>140</v>
      </c>
      <c r="AU128" s="17" t="s">
        <v>82</v>
      </c>
    </row>
    <row r="129" spans="2:65" s="12" customFormat="1">
      <c r="B129" s="146"/>
      <c r="D129" s="140" t="s">
        <v>142</v>
      </c>
      <c r="E129" s="147" t="s">
        <v>19</v>
      </c>
      <c r="F129" s="148" t="s">
        <v>190</v>
      </c>
      <c r="H129" s="147" t="s">
        <v>19</v>
      </c>
      <c r="I129" s="149"/>
      <c r="L129" s="146"/>
      <c r="M129" s="150"/>
      <c r="T129" s="151"/>
      <c r="AT129" s="147" t="s">
        <v>142</v>
      </c>
      <c r="AU129" s="147" t="s">
        <v>82</v>
      </c>
      <c r="AV129" s="12" t="s">
        <v>80</v>
      </c>
      <c r="AW129" s="12" t="s">
        <v>33</v>
      </c>
      <c r="AX129" s="12" t="s">
        <v>72</v>
      </c>
      <c r="AY129" s="147" t="s">
        <v>128</v>
      </c>
    </row>
    <row r="130" spans="2:65" s="13" customFormat="1">
      <c r="B130" s="152"/>
      <c r="D130" s="140" t="s">
        <v>142</v>
      </c>
      <c r="E130" s="153" t="s">
        <v>19</v>
      </c>
      <c r="F130" s="154" t="s">
        <v>191</v>
      </c>
      <c r="H130" s="155">
        <v>268.41199999999998</v>
      </c>
      <c r="I130" s="156"/>
      <c r="L130" s="152"/>
      <c r="M130" s="157"/>
      <c r="T130" s="158"/>
      <c r="AT130" s="153" t="s">
        <v>142</v>
      </c>
      <c r="AU130" s="153" t="s">
        <v>82</v>
      </c>
      <c r="AV130" s="13" t="s">
        <v>82</v>
      </c>
      <c r="AW130" s="13" t="s">
        <v>33</v>
      </c>
      <c r="AX130" s="13" t="s">
        <v>80</v>
      </c>
      <c r="AY130" s="153" t="s">
        <v>128</v>
      </c>
    </row>
    <row r="131" spans="2:65" s="1" customFormat="1" ht="24.2" customHeight="1">
      <c r="B131" s="32"/>
      <c r="C131" s="127" t="s">
        <v>192</v>
      </c>
      <c r="D131" s="127" t="s">
        <v>131</v>
      </c>
      <c r="E131" s="128" t="s">
        <v>193</v>
      </c>
      <c r="F131" s="129" t="s">
        <v>194</v>
      </c>
      <c r="G131" s="130" t="s">
        <v>155</v>
      </c>
      <c r="H131" s="131">
        <v>1342.06</v>
      </c>
      <c r="I131" s="132"/>
      <c r="J131" s="133">
        <f>ROUND(I131*H131,2)</f>
        <v>0</v>
      </c>
      <c r="K131" s="129" t="s">
        <v>135</v>
      </c>
      <c r="L131" s="32"/>
      <c r="M131" s="134" t="s">
        <v>19</v>
      </c>
      <c r="N131" s="135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136</v>
      </c>
      <c r="AT131" s="138" t="s">
        <v>131</v>
      </c>
      <c r="AU131" s="138" t="s">
        <v>82</v>
      </c>
      <c r="AY131" s="17" t="s">
        <v>128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136</v>
      </c>
      <c r="BM131" s="138" t="s">
        <v>195</v>
      </c>
    </row>
    <row r="132" spans="2:65" s="1" customFormat="1" ht="19.5">
      <c r="B132" s="32"/>
      <c r="D132" s="140" t="s">
        <v>138</v>
      </c>
      <c r="F132" s="141" t="s">
        <v>196</v>
      </c>
      <c r="I132" s="142"/>
      <c r="L132" s="32"/>
      <c r="M132" s="143"/>
      <c r="T132" s="53"/>
      <c r="AT132" s="17" t="s">
        <v>138</v>
      </c>
      <c r="AU132" s="17" t="s">
        <v>82</v>
      </c>
    </row>
    <row r="133" spans="2:65" s="1" customFormat="1">
      <c r="B133" s="32"/>
      <c r="D133" s="144" t="s">
        <v>140</v>
      </c>
      <c r="F133" s="145" t="s">
        <v>197</v>
      </c>
      <c r="I133" s="142"/>
      <c r="L133" s="32"/>
      <c r="M133" s="143"/>
      <c r="T133" s="53"/>
      <c r="AT133" s="17" t="s">
        <v>140</v>
      </c>
      <c r="AU133" s="17" t="s">
        <v>82</v>
      </c>
    </row>
    <row r="134" spans="2:65" s="13" customFormat="1">
      <c r="B134" s="152"/>
      <c r="D134" s="140" t="s">
        <v>142</v>
      </c>
      <c r="F134" s="154" t="s">
        <v>198</v>
      </c>
      <c r="H134" s="155">
        <v>1342.06</v>
      </c>
      <c r="I134" s="156"/>
      <c r="L134" s="152"/>
      <c r="M134" s="157"/>
      <c r="T134" s="158"/>
      <c r="AT134" s="153" t="s">
        <v>142</v>
      </c>
      <c r="AU134" s="153" t="s">
        <v>82</v>
      </c>
      <c r="AV134" s="13" t="s">
        <v>82</v>
      </c>
      <c r="AW134" s="13" t="s">
        <v>4</v>
      </c>
      <c r="AX134" s="13" t="s">
        <v>80</v>
      </c>
      <c r="AY134" s="153" t="s">
        <v>128</v>
      </c>
    </row>
    <row r="135" spans="2:65" s="1" customFormat="1" ht="16.5" customHeight="1">
      <c r="B135" s="32"/>
      <c r="C135" s="127" t="s">
        <v>199</v>
      </c>
      <c r="D135" s="127" t="s">
        <v>131</v>
      </c>
      <c r="E135" s="128" t="s">
        <v>200</v>
      </c>
      <c r="F135" s="129" t="s">
        <v>201</v>
      </c>
      <c r="G135" s="130" t="s">
        <v>155</v>
      </c>
      <c r="H135" s="131">
        <v>268.41199999999998</v>
      </c>
      <c r="I135" s="132"/>
      <c r="J135" s="133">
        <f>ROUND(I135*H135,2)</f>
        <v>0</v>
      </c>
      <c r="K135" s="129" t="s">
        <v>135</v>
      </c>
      <c r="L135" s="32"/>
      <c r="M135" s="134" t="s">
        <v>19</v>
      </c>
      <c r="N135" s="135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136</v>
      </c>
      <c r="AT135" s="138" t="s">
        <v>131</v>
      </c>
      <c r="AU135" s="138" t="s">
        <v>82</v>
      </c>
      <c r="AY135" s="17" t="s">
        <v>128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80</v>
      </c>
      <c r="BK135" s="139">
        <f>ROUND(I135*H135,2)</f>
        <v>0</v>
      </c>
      <c r="BL135" s="17" t="s">
        <v>136</v>
      </c>
      <c r="BM135" s="138" t="s">
        <v>202</v>
      </c>
    </row>
    <row r="136" spans="2:65" s="1" customFormat="1" ht="19.5">
      <c r="B136" s="32"/>
      <c r="D136" s="140" t="s">
        <v>138</v>
      </c>
      <c r="F136" s="141" t="s">
        <v>203</v>
      </c>
      <c r="I136" s="142"/>
      <c r="L136" s="32"/>
      <c r="M136" s="143"/>
      <c r="T136" s="53"/>
      <c r="AT136" s="17" t="s">
        <v>138</v>
      </c>
      <c r="AU136" s="17" t="s">
        <v>82</v>
      </c>
    </row>
    <row r="137" spans="2:65" s="1" customFormat="1">
      <c r="B137" s="32"/>
      <c r="D137" s="144" t="s">
        <v>140</v>
      </c>
      <c r="F137" s="145" t="s">
        <v>204</v>
      </c>
      <c r="I137" s="142"/>
      <c r="L137" s="32"/>
      <c r="M137" s="143"/>
      <c r="T137" s="53"/>
      <c r="AT137" s="17" t="s">
        <v>140</v>
      </c>
      <c r="AU137" s="17" t="s">
        <v>82</v>
      </c>
    </row>
    <row r="138" spans="2:65" s="1" customFormat="1" ht="16.5" customHeight="1">
      <c r="B138" s="32"/>
      <c r="C138" s="127" t="s">
        <v>205</v>
      </c>
      <c r="D138" s="127" t="s">
        <v>131</v>
      </c>
      <c r="E138" s="128" t="s">
        <v>206</v>
      </c>
      <c r="F138" s="129" t="s">
        <v>207</v>
      </c>
      <c r="G138" s="130" t="s">
        <v>155</v>
      </c>
      <c r="H138" s="131">
        <v>14.206</v>
      </c>
      <c r="I138" s="132"/>
      <c r="J138" s="133">
        <f>ROUND(I138*H138,2)</f>
        <v>0</v>
      </c>
      <c r="K138" s="129" t="s">
        <v>135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136</v>
      </c>
      <c r="AT138" s="138" t="s">
        <v>131</v>
      </c>
      <c r="AU138" s="138" t="s">
        <v>82</v>
      </c>
      <c r="AY138" s="17" t="s">
        <v>128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136</v>
      </c>
      <c r="BM138" s="138" t="s">
        <v>208</v>
      </c>
    </row>
    <row r="139" spans="2:65" s="1" customFormat="1" ht="19.5">
      <c r="B139" s="32"/>
      <c r="D139" s="140" t="s">
        <v>138</v>
      </c>
      <c r="F139" s="141" t="s">
        <v>209</v>
      </c>
      <c r="I139" s="142"/>
      <c r="L139" s="32"/>
      <c r="M139" s="143"/>
      <c r="T139" s="53"/>
      <c r="AT139" s="17" t="s">
        <v>138</v>
      </c>
      <c r="AU139" s="17" t="s">
        <v>82</v>
      </c>
    </row>
    <row r="140" spans="2:65" s="1" customFormat="1">
      <c r="B140" s="32"/>
      <c r="D140" s="144" t="s">
        <v>140</v>
      </c>
      <c r="F140" s="145" t="s">
        <v>210</v>
      </c>
      <c r="I140" s="142"/>
      <c r="L140" s="32"/>
      <c r="M140" s="143"/>
      <c r="T140" s="53"/>
      <c r="AT140" s="17" t="s">
        <v>140</v>
      </c>
      <c r="AU140" s="17" t="s">
        <v>82</v>
      </c>
    </row>
    <row r="141" spans="2:65" s="12" customFormat="1">
      <c r="B141" s="146"/>
      <c r="D141" s="140" t="s">
        <v>142</v>
      </c>
      <c r="E141" s="147" t="s">
        <v>19</v>
      </c>
      <c r="F141" s="148" t="s">
        <v>211</v>
      </c>
      <c r="H141" s="147" t="s">
        <v>19</v>
      </c>
      <c r="I141" s="149"/>
      <c r="L141" s="146"/>
      <c r="M141" s="150"/>
      <c r="T141" s="151"/>
      <c r="AT141" s="147" t="s">
        <v>142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128</v>
      </c>
    </row>
    <row r="142" spans="2:65" s="13" customFormat="1">
      <c r="B142" s="152"/>
      <c r="D142" s="140" t="s">
        <v>142</v>
      </c>
      <c r="E142" s="153" t="s">
        <v>19</v>
      </c>
      <c r="F142" s="154" t="s">
        <v>212</v>
      </c>
      <c r="H142" s="155">
        <v>14.206</v>
      </c>
      <c r="I142" s="156"/>
      <c r="L142" s="152"/>
      <c r="M142" s="157"/>
      <c r="T142" s="158"/>
      <c r="AT142" s="153" t="s">
        <v>142</v>
      </c>
      <c r="AU142" s="153" t="s">
        <v>82</v>
      </c>
      <c r="AV142" s="13" t="s">
        <v>82</v>
      </c>
      <c r="AW142" s="13" t="s">
        <v>33</v>
      </c>
      <c r="AX142" s="13" t="s">
        <v>80</v>
      </c>
      <c r="AY142" s="153" t="s">
        <v>128</v>
      </c>
    </row>
    <row r="143" spans="2:65" s="1" customFormat="1" ht="16.5" customHeight="1">
      <c r="B143" s="32"/>
      <c r="C143" s="127" t="s">
        <v>213</v>
      </c>
      <c r="D143" s="127" t="s">
        <v>131</v>
      </c>
      <c r="E143" s="128" t="s">
        <v>214</v>
      </c>
      <c r="F143" s="129" t="s">
        <v>215</v>
      </c>
      <c r="G143" s="130" t="s">
        <v>155</v>
      </c>
      <c r="H143" s="131">
        <v>13.832000000000001</v>
      </c>
      <c r="I143" s="132"/>
      <c r="J143" s="133">
        <f>ROUND(I143*H143,2)</f>
        <v>0</v>
      </c>
      <c r="K143" s="129" t="s">
        <v>135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136</v>
      </c>
      <c r="AT143" s="138" t="s">
        <v>131</v>
      </c>
      <c r="AU143" s="138" t="s">
        <v>82</v>
      </c>
      <c r="AY143" s="17" t="s">
        <v>128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136</v>
      </c>
      <c r="BM143" s="138" t="s">
        <v>216</v>
      </c>
    </row>
    <row r="144" spans="2:65" s="1" customFormat="1" ht="19.5">
      <c r="B144" s="32"/>
      <c r="D144" s="140" t="s">
        <v>138</v>
      </c>
      <c r="F144" s="141" t="s">
        <v>217</v>
      </c>
      <c r="I144" s="142"/>
      <c r="L144" s="32"/>
      <c r="M144" s="143"/>
      <c r="T144" s="53"/>
      <c r="AT144" s="17" t="s">
        <v>138</v>
      </c>
      <c r="AU144" s="17" t="s">
        <v>82</v>
      </c>
    </row>
    <row r="145" spans="2:65" s="1" customFormat="1">
      <c r="B145" s="32"/>
      <c r="D145" s="144" t="s">
        <v>140</v>
      </c>
      <c r="F145" s="145" t="s">
        <v>218</v>
      </c>
      <c r="I145" s="142"/>
      <c r="L145" s="32"/>
      <c r="M145" s="143"/>
      <c r="T145" s="53"/>
      <c r="AT145" s="17" t="s">
        <v>140</v>
      </c>
      <c r="AU145" s="17" t="s">
        <v>82</v>
      </c>
    </row>
    <row r="146" spans="2:65" s="12" customFormat="1">
      <c r="B146" s="146"/>
      <c r="D146" s="140" t="s">
        <v>142</v>
      </c>
      <c r="E146" s="147" t="s">
        <v>19</v>
      </c>
      <c r="F146" s="148" t="s">
        <v>219</v>
      </c>
      <c r="H146" s="147" t="s">
        <v>19</v>
      </c>
      <c r="I146" s="149"/>
      <c r="L146" s="146"/>
      <c r="M146" s="150"/>
      <c r="T146" s="151"/>
      <c r="AT146" s="147" t="s">
        <v>142</v>
      </c>
      <c r="AU146" s="147" t="s">
        <v>82</v>
      </c>
      <c r="AV146" s="12" t="s">
        <v>80</v>
      </c>
      <c r="AW146" s="12" t="s">
        <v>33</v>
      </c>
      <c r="AX146" s="12" t="s">
        <v>72</v>
      </c>
      <c r="AY146" s="147" t="s">
        <v>128</v>
      </c>
    </row>
    <row r="147" spans="2:65" s="13" customFormat="1">
      <c r="B147" s="152"/>
      <c r="D147" s="140" t="s">
        <v>142</v>
      </c>
      <c r="E147" s="153" t="s">
        <v>19</v>
      </c>
      <c r="F147" s="154" t="s">
        <v>220</v>
      </c>
      <c r="H147" s="155">
        <v>13.832000000000001</v>
      </c>
      <c r="I147" s="156"/>
      <c r="L147" s="152"/>
      <c r="M147" s="157"/>
      <c r="T147" s="158"/>
      <c r="AT147" s="153" t="s">
        <v>142</v>
      </c>
      <c r="AU147" s="153" t="s">
        <v>82</v>
      </c>
      <c r="AV147" s="13" t="s">
        <v>82</v>
      </c>
      <c r="AW147" s="13" t="s">
        <v>33</v>
      </c>
      <c r="AX147" s="13" t="s">
        <v>80</v>
      </c>
      <c r="AY147" s="153" t="s">
        <v>128</v>
      </c>
    </row>
    <row r="148" spans="2:65" s="1" customFormat="1" ht="16.5" customHeight="1">
      <c r="B148" s="32"/>
      <c r="C148" s="159" t="s">
        <v>221</v>
      </c>
      <c r="D148" s="159" t="s">
        <v>222</v>
      </c>
      <c r="E148" s="160" t="s">
        <v>223</v>
      </c>
      <c r="F148" s="161" t="s">
        <v>224</v>
      </c>
      <c r="G148" s="162" t="s">
        <v>225</v>
      </c>
      <c r="H148" s="163">
        <v>27.664000000000001</v>
      </c>
      <c r="I148" s="164"/>
      <c r="J148" s="165">
        <f>ROUND(I148*H148,2)</f>
        <v>0</v>
      </c>
      <c r="K148" s="161" t="s">
        <v>135</v>
      </c>
      <c r="L148" s="166"/>
      <c r="M148" s="167" t="s">
        <v>19</v>
      </c>
      <c r="N148" s="168" t="s">
        <v>43</v>
      </c>
      <c r="P148" s="136">
        <f>O148*H148</f>
        <v>0</v>
      </c>
      <c r="Q148" s="136">
        <v>1</v>
      </c>
      <c r="R148" s="136">
        <f>Q148*H148</f>
        <v>27.664000000000001</v>
      </c>
      <c r="S148" s="136">
        <v>0</v>
      </c>
      <c r="T148" s="137">
        <f>S148*H148</f>
        <v>0</v>
      </c>
      <c r="AR148" s="138" t="s">
        <v>226</v>
      </c>
      <c r="AT148" s="138" t="s">
        <v>222</v>
      </c>
      <c r="AU148" s="138" t="s">
        <v>82</v>
      </c>
      <c r="AY148" s="17" t="s">
        <v>128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136</v>
      </c>
      <c r="BM148" s="138" t="s">
        <v>227</v>
      </c>
    </row>
    <row r="149" spans="2:65" s="1" customFormat="1">
      <c r="B149" s="32"/>
      <c r="D149" s="140" t="s">
        <v>138</v>
      </c>
      <c r="F149" s="141" t="s">
        <v>224</v>
      </c>
      <c r="I149" s="142"/>
      <c r="L149" s="32"/>
      <c r="M149" s="143"/>
      <c r="T149" s="53"/>
      <c r="AT149" s="17" t="s">
        <v>138</v>
      </c>
      <c r="AU149" s="17" t="s">
        <v>82</v>
      </c>
    </row>
    <row r="150" spans="2:65" s="13" customFormat="1">
      <c r="B150" s="152"/>
      <c r="D150" s="140" t="s">
        <v>142</v>
      </c>
      <c r="F150" s="154" t="s">
        <v>228</v>
      </c>
      <c r="H150" s="155">
        <v>27.664000000000001</v>
      </c>
      <c r="I150" s="156"/>
      <c r="L150" s="152"/>
      <c r="M150" s="157"/>
      <c r="T150" s="158"/>
      <c r="AT150" s="153" t="s">
        <v>142</v>
      </c>
      <c r="AU150" s="153" t="s">
        <v>82</v>
      </c>
      <c r="AV150" s="13" t="s">
        <v>82</v>
      </c>
      <c r="AW150" s="13" t="s">
        <v>4</v>
      </c>
      <c r="AX150" s="13" t="s">
        <v>80</v>
      </c>
      <c r="AY150" s="153" t="s">
        <v>128</v>
      </c>
    </row>
    <row r="151" spans="2:65" s="1" customFormat="1" ht="16.5" customHeight="1">
      <c r="B151" s="32"/>
      <c r="C151" s="127" t="s">
        <v>229</v>
      </c>
      <c r="D151" s="127" t="s">
        <v>131</v>
      </c>
      <c r="E151" s="128" t="s">
        <v>230</v>
      </c>
      <c r="F151" s="129" t="s">
        <v>231</v>
      </c>
      <c r="G151" s="130" t="s">
        <v>134</v>
      </c>
      <c r="H151" s="131">
        <v>201.02</v>
      </c>
      <c r="I151" s="132"/>
      <c r="J151" s="133">
        <f>ROUND(I151*H151,2)</f>
        <v>0</v>
      </c>
      <c r="K151" s="129" t="s">
        <v>135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136</v>
      </c>
      <c r="AT151" s="138" t="s">
        <v>131</v>
      </c>
      <c r="AU151" s="138" t="s">
        <v>82</v>
      </c>
      <c r="AY151" s="17" t="s">
        <v>128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136</v>
      </c>
      <c r="BM151" s="138" t="s">
        <v>232</v>
      </c>
    </row>
    <row r="152" spans="2:65" s="1" customFormat="1">
      <c r="B152" s="32"/>
      <c r="D152" s="140" t="s">
        <v>138</v>
      </c>
      <c r="F152" s="141" t="s">
        <v>233</v>
      </c>
      <c r="I152" s="142"/>
      <c r="L152" s="32"/>
      <c r="M152" s="143"/>
      <c r="T152" s="53"/>
      <c r="AT152" s="17" t="s">
        <v>138</v>
      </c>
      <c r="AU152" s="17" t="s">
        <v>82</v>
      </c>
    </row>
    <row r="153" spans="2:65" s="1" customFormat="1">
      <c r="B153" s="32"/>
      <c r="D153" s="144" t="s">
        <v>140</v>
      </c>
      <c r="F153" s="145" t="s">
        <v>234</v>
      </c>
      <c r="I153" s="142"/>
      <c r="L153" s="32"/>
      <c r="M153" s="143"/>
      <c r="T153" s="53"/>
      <c r="AT153" s="17" t="s">
        <v>140</v>
      </c>
      <c r="AU153" s="17" t="s">
        <v>82</v>
      </c>
    </row>
    <row r="154" spans="2:65" s="12" customFormat="1">
      <c r="B154" s="146"/>
      <c r="D154" s="140" t="s">
        <v>142</v>
      </c>
      <c r="E154" s="147" t="s">
        <v>19</v>
      </c>
      <c r="F154" s="148" t="s">
        <v>235</v>
      </c>
      <c r="H154" s="147" t="s">
        <v>19</v>
      </c>
      <c r="I154" s="149"/>
      <c r="L154" s="146"/>
      <c r="M154" s="150"/>
      <c r="T154" s="151"/>
      <c r="AT154" s="147" t="s">
        <v>142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128</v>
      </c>
    </row>
    <row r="155" spans="2:65" s="13" customFormat="1">
      <c r="B155" s="152"/>
      <c r="D155" s="140" t="s">
        <v>142</v>
      </c>
      <c r="E155" s="153" t="s">
        <v>19</v>
      </c>
      <c r="F155" s="154" t="s">
        <v>236</v>
      </c>
      <c r="H155" s="155">
        <v>11.52</v>
      </c>
      <c r="I155" s="156"/>
      <c r="L155" s="152"/>
      <c r="M155" s="157"/>
      <c r="T155" s="158"/>
      <c r="AT155" s="153" t="s">
        <v>142</v>
      </c>
      <c r="AU155" s="153" t="s">
        <v>82</v>
      </c>
      <c r="AV155" s="13" t="s">
        <v>82</v>
      </c>
      <c r="AW155" s="13" t="s">
        <v>33</v>
      </c>
      <c r="AX155" s="13" t="s">
        <v>72</v>
      </c>
      <c r="AY155" s="153" t="s">
        <v>128</v>
      </c>
    </row>
    <row r="156" spans="2:65" s="12" customFormat="1">
      <c r="B156" s="146"/>
      <c r="D156" s="140" t="s">
        <v>142</v>
      </c>
      <c r="E156" s="147" t="s">
        <v>19</v>
      </c>
      <c r="F156" s="148" t="s">
        <v>237</v>
      </c>
      <c r="H156" s="147" t="s">
        <v>19</v>
      </c>
      <c r="I156" s="149"/>
      <c r="L156" s="146"/>
      <c r="M156" s="150"/>
      <c r="T156" s="151"/>
      <c r="AT156" s="147" t="s">
        <v>142</v>
      </c>
      <c r="AU156" s="147" t="s">
        <v>82</v>
      </c>
      <c r="AV156" s="12" t="s">
        <v>80</v>
      </c>
      <c r="AW156" s="12" t="s">
        <v>33</v>
      </c>
      <c r="AX156" s="12" t="s">
        <v>72</v>
      </c>
      <c r="AY156" s="147" t="s">
        <v>128</v>
      </c>
    </row>
    <row r="157" spans="2:65" s="13" customFormat="1">
      <c r="B157" s="152"/>
      <c r="D157" s="140" t="s">
        <v>142</v>
      </c>
      <c r="E157" s="153" t="s">
        <v>19</v>
      </c>
      <c r="F157" s="154" t="s">
        <v>167</v>
      </c>
      <c r="H157" s="155">
        <v>189.5</v>
      </c>
      <c r="I157" s="156"/>
      <c r="L157" s="152"/>
      <c r="M157" s="157"/>
      <c r="T157" s="158"/>
      <c r="AT157" s="153" t="s">
        <v>142</v>
      </c>
      <c r="AU157" s="153" t="s">
        <v>82</v>
      </c>
      <c r="AV157" s="13" t="s">
        <v>82</v>
      </c>
      <c r="AW157" s="13" t="s">
        <v>33</v>
      </c>
      <c r="AX157" s="13" t="s">
        <v>72</v>
      </c>
      <c r="AY157" s="153" t="s">
        <v>128</v>
      </c>
    </row>
    <row r="158" spans="2:65" s="14" customFormat="1">
      <c r="B158" s="169"/>
      <c r="D158" s="140" t="s">
        <v>142</v>
      </c>
      <c r="E158" s="170" t="s">
        <v>19</v>
      </c>
      <c r="F158" s="171" t="s">
        <v>238</v>
      </c>
      <c r="H158" s="172">
        <v>201.02</v>
      </c>
      <c r="I158" s="173"/>
      <c r="L158" s="169"/>
      <c r="M158" s="174"/>
      <c r="T158" s="175"/>
      <c r="AT158" s="170" t="s">
        <v>142</v>
      </c>
      <c r="AU158" s="170" t="s">
        <v>82</v>
      </c>
      <c r="AV158" s="14" t="s">
        <v>136</v>
      </c>
      <c r="AW158" s="14" t="s">
        <v>33</v>
      </c>
      <c r="AX158" s="14" t="s">
        <v>80</v>
      </c>
      <c r="AY158" s="170" t="s">
        <v>128</v>
      </c>
    </row>
    <row r="159" spans="2:65" s="1" customFormat="1" ht="16.5" customHeight="1">
      <c r="B159" s="32"/>
      <c r="C159" s="127" t="s">
        <v>239</v>
      </c>
      <c r="D159" s="127" t="s">
        <v>131</v>
      </c>
      <c r="E159" s="128" t="s">
        <v>240</v>
      </c>
      <c r="F159" s="129" t="s">
        <v>241</v>
      </c>
      <c r="G159" s="130" t="s">
        <v>134</v>
      </c>
      <c r="H159" s="131">
        <v>189.5</v>
      </c>
      <c r="I159" s="132"/>
      <c r="J159" s="133">
        <f>ROUND(I159*H159,2)</f>
        <v>0</v>
      </c>
      <c r="K159" s="129" t="s">
        <v>135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136</v>
      </c>
      <c r="AT159" s="138" t="s">
        <v>131</v>
      </c>
      <c r="AU159" s="138" t="s">
        <v>82</v>
      </c>
      <c r="AY159" s="17" t="s">
        <v>128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136</v>
      </c>
      <c r="BM159" s="138" t="s">
        <v>242</v>
      </c>
    </row>
    <row r="160" spans="2:65" s="1" customFormat="1">
      <c r="B160" s="32"/>
      <c r="D160" s="140" t="s">
        <v>138</v>
      </c>
      <c r="F160" s="141" t="s">
        <v>243</v>
      </c>
      <c r="I160" s="142"/>
      <c r="L160" s="32"/>
      <c r="M160" s="143"/>
      <c r="T160" s="53"/>
      <c r="AT160" s="17" t="s">
        <v>138</v>
      </c>
      <c r="AU160" s="17" t="s">
        <v>82</v>
      </c>
    </row>
    <row r="161" spans="2:65" s="1" customFormat="1">
      <c r="B161" s="32"/>
      <c r="D161" s="144" t="s">
        <v>140</v>
      </c>
      <c r="F161" s="145" t="s">
        <v>244</v>
      </c>
      <c r="I161" s="142"/>
      <c r="L161" s="32"/>
      <c r="M161" s="143"/>
      <c r="T161" s="53"/>
      <c r="AT161" s="17" t="s">
        <v>140</v>
      </c>
      <c r="AU161" s="17" t="s">
        <v>82</v>
      </c>
    </row>
    <row r="162" spans="2:65" s="12" customFormat="1">
      <c r="B162" s="146"/>
      <c r="D162" s="140" t="s">
        <v>142</v>
      </c>
      <c r="E162" s="147" t="s">
        <v>19</v>
      </c>
      <c r="F162" s="148" t="s">
        <v>245</v>
      </c>
      <c r="H162" s="147" t="s">
        <v>19</v>
      </c>
      <c r="I162" s="149"/>
      <c r="L162" s="146"/>
      <c r="M162" s="150"/>
      <c r="T162" s="151"/>
      <c r="AT162" s="147" t="s">
        <v>142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128</v>
      </c>
    </row>
    <row r="163" spans="2:65" s="13" customFormat="1">
      <c r="B163" s="152"/>
      <c r="D163" s="140" t="s">
        <v>142</v>
      </c>
      <c r="E163" s="153" t="s">
        <v>19</v>
      </c>
      <c r="F163" s="154" t="s">
        <v>167</v>
      </c>
      <c r="H163" s="155">
        <v>189.5</v>
      </c>
      <c r="I163" s="156"/>
      <c r="L163" s="152"/>
      <c r="M163" s="157"/>
      <c r="T163" s="158"/>
      <c r="AT163" s="153" t="s">
        <v>142</v>
      </c>
      <c r="AU163" s="153" t="s">
        <v>82</v>
      </c>
      <c r="AV163" s="13" t="s">
        <v>82</v>
      </c>
      <c r="AW163" s="13" t="s">
        <v>33</v>
      </c>
      <c r="AX163" s="13" t="s">
        <v>80</v>
      </c>
      <c r="AY163" s="153" t="s">
        <v>128</v>
      </c>
    </row>
    <row r="164" spans="2:65" s="11" customFormat="1" ht="22.9" customHeight="1">
      <c r="B164" s="115"/>
      <c r="D164" s="116" t="s">
        <v>71</v>
      </c>
      <c r="E164" s="125" t="s">
        <v>82</v>
      </c>
      <c r="F164" s="125" t="s">
        <v>246</v>
      </c>
      <c r="I164" s="118"/>
      <c r="J164" s="126">
        <f>BK164</f>
        <v>0</v>
      </c>
      <c r="L164" s="115"/>
      <c r="M164" s="120"/>
      <c r="P164" s="121">
        <f>SUM(P165:P189)</f>
        <v>0</v>
      </c>
      <c r="R164" s="121">
        <f>SUM(R165:R189)</f>
        <v>4.6115321700000003</v>
      </c>
      <c r="T164" s="122">
        <f>SUM(T165:T189)</f>
        <v>0</v>
      </c>
      <c r="AR164" s="116" t="s">
        <v>80</v>
      </c>
      <c r="AT164" s="123" t="s">
        <v>71</v>
      </c>
      <c r="AU164" s="123" t="s">
        <v>80</v>
      </c>
      <c r="AY164" s="116" t="s">
        <v>128</v>
      </c>
      <c r="BK164" s="124">
        <f>SUM(BK165:BK189)</f>
        <v>0</v>
      </c>
    </row>
    <row r="165" spans="2:65" s="1" customFormat="1" ht="16.5" customHeight="1">
      <c r="B165" s="32"/>
      <c r="C165" s="127" t="s">
        <v>247</v>
      </c>
      <c r="D165" s="127" t="s">
        <v>131</v>
      </c>
      <c r="E165" s="128" t="s">
        <v>248</v>
      </c>
      <c r="F165" s="129" t="s">
        <v>249</v>
      </c>
      <c r="G165" s="130" t="s">
        <v>155</v>
      </c>
      <c r="H165" s="131">
        <v>1.1519999999999999</v>
      </c>
      <c r="I165" s="132"/>
      <c r="J165" s="133">
        <f>ROUND(I165*H165,2)</f>
        <v>0</v>
      </c>
      <c r="K165" s="129" t="s">
        <v>135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1.98</v>
      </c>
      <c r="R165" s="136">
        <f>Q165*H165</f>
        <v>2.2809599999999999</v>
      </c>
      <c r="S165" s="136">
        <v>0</v>
      </c>
      <c r="T165" s="137">
        <f>S165*H165</f>
        <v>0</v>
      </c>
      <c r="AR165" s="138" t="s">
        <v>136</v>
      </c>
      <c r="AT165" s="138" t="s">
        <v>131</v>
      </c>
      <c r="AU165" s="138" t="s">
        <v>82</v>
      </c>
      <c r="AY165" s="17" t="s">
        <v>128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136</v>
      </c>
      <c r="BM165" s="138" t="s">
        <v>250</v>
      </c>
    </row>
    <row r="166" spans="2:65" s="1" customFormat="1">
      <c r="B166" s="32"/>
      <c r="D166" s="140" t="s">
        <v>138</v>
      </c>
      <c r="F166" s="141" t="s">
        <v>251</v>
      </c>
      <c r="I166" s="142"/>
      <c r="L166" s="32"/>
      <c r="M166" s="143"/>
      <c r="T166" s="53"/>
      <c r="AT166" s="17" t="s">
        <v>138</v>
      </c>
      <c r="AU166" s="17" t="s">
        <v>82</v>
      </c>
    </row>
    <row r="167" spans="2:65" s="1" customFormat="1">
      <c r="B167" s="32"/>
      <c r="D167" s="144" t="s">
        <v>140</v>
      </c>
      <c r="F167" s="145" t="s">
        <v>252</v>
      </c>
      <c r="I167" s="142"/>
      <c r="L167" s="32"/>
      <c r="M167" s="143"/>
      <c r="T167" s="53"/>
      <c r="AT167" s="17" t="s">
        <v>140</v>
      </c>
      <c r="AU167" s="17" t="s">
        <v>82</v>
      </c>
    </row>
    <row r="168" spans="2:65" s="12" customFormat="1">
      <c r="B168" s="146"/>
      <c r="D168" s="140" t="s">
        <v>142</v>
      </c>
      <c r="E168" s="147" t="s">
        <v>19</v>
      </c>
      <c r="F168" s="148" t="s">
        <v>253</v>
      </c>
      <c r="H168" s="147" t="s">
        <v>19</v>
      </c>
      <c r="I168" s="149"/>
      <c r="L168" s="146"/>
      <c r="M168" s="150"/>
      <c r="T168" s="151"/>
      <c r="AT168" s="147" t="s">
        <v>142</v>
      </c>
      <c r="AU168" s="147" t="s">
        <v>82</v>
      </c>
      <c r="AV168" s="12" t="s">
        <v>80</v>
      </c>
      <c r="AW168" s="12" t="s">
        <v>33</v>
      </c>
      <c r="AX168" s="12" t="s">
        <v>72</v>
      </c>
      <c r="AY168" s="147" t="s">
        <v>128</v>
      </c>
    </row>
    <row r="169" spans="2:65" s="13" customFormat="1">
      <c r="B169" s="152"/>
      <c r="D169" s="140" t="s">
        <v>142</v>
      </c>
      <c r="E169" s="153" t="s">
        <v>19</v>
      </c>
      <c r="F169" s="154" t="s">
        <v>254</v>
      </c>
      <c r="H169" s="155">
        <v>1.1519999999999999</v>
      </c>
      <c r="I169" s="156"/>
      <c r="L169" s="152"/>
      <c r="M169" s="157"/>
      <c r="T169" s="158"/>
      <c r="AT169" s="153" t="s">
        <v>142</v>
      </c>
      <c r="AU169" s="153" t="s">
        <v>82</v>
      </c>
      <c r="AV169" s="13" t="s">
        <v>82</v>
      </c>
      <c r="AW169" s="13" t="s">
        <v>33</v>
      </c>
      <c r="AX169" s="13" t="s">
        <v>80</v>
      </c>
      <c r="AY169" s="153" t="s">
        <v>128</v>
      </c>
    </row>
    <row r="170" spans="2:65" s="1" customFormat="1" ht="16.5" customHeight="1">
      <c r="B170" s="32"/>
      <c r="C170" s="127" t="s">
        <v>255</v>
      </c>
      <c r="D170" s="127" t="s">
        <v>131</v>
      </c>
      <c r="E170" s="128" t="s">
        <v>256</v>
      </c>
      <c r="F170" s="129" t="s">
        <v>257</v>
      </c>
      <c r="G170" s="130" t="s">
        <v>155</v>
      </c>
      <c r="H170" s="131">
        <v>0.96799999999999997</v>
      </c>
      <c r="I170" s="132"/>
      <c r="J170" s="133">
        <f>ROUND(I170*H170,2)</f>
        <v>0</v>
      </c>
      <c r="K170" s="129" t="s">
        <v>135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2.3010199999999998</v>
      </c>
      <c r="R170" s="136">
        <f>Q170*H170</f>
        <v>2.2273873599999998</v>
      </c>
      <c r="S170" s="136">
        <v>0</v>
      </c>
      <c r="T170" s="137">
        <f>S170*H170</f>
        <v>0</v>
      </c>
      <c r="AR170" s="138" t="s">
        <v>136</v>
      </c>
      <c r="AT170" s="138" t="s">
        <v>131</v>
      </c>
      <c r="AU170" s="138" t="s">
        <v>82</v>
      </c>
      <c r="AY170" s="17" t="s">
        <v>128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136</v>
      </c>
      <c r="BM170" s="138" t="s">
        <v>258</v>
      </c>
    </row>
    <row r="171" spans="2:65" s="1" customFormat="1">
      <c r="B171" s="32"/>
      <c r="D171" s="140" t="s">
        <v>138</v>
      </c>
      <c r="F171" s="141" t="s">
        <v>259</v>
      </c>
      <c r="I171" s="142"/>
      <c r="L171" s="32"/>
      <c r="M171" s="143"/>
      <c r="T171" s="53"/>
      <c r="AT171" s="17" t="s">
        <v>138</v>
      </c>
      <c r="AU171" s="17" t="s">
        <v>82</v>
      </c>
    </row>
    <row r="172" spans="2:65" s="1" customFormat="1">
      <c r="B172" s="32"/>
      <c r="D172" s="144" t="s">
        <v>140</v>
      </c>
      <c r="F172" s="145" t="s">
        <v>260</v>
      </c>
      <c r="I172" s="142"/>
      <c r="L172" s="32"/>
      <c r="M172" s="143"/>
      <c r="T172" s="53"/>
      <c r="AT172" s="17" t="s">
        <v>140</v>
      </c>
      <c r="AU172" s="17" t="s">
        <v>82</v>
      </c>
    </row>
    <row r="173" spans="2:65" s="12" customFormat="1">
      <c r="B173" s="146"/>
      <c r="D173" s="140" t="s">
        <v>142</v>
      </c>
      <c r="E173" s="147" t="s">
        <v>19</v>
      </c>
      <c r="F173" s="148" t="s">
        <v>261</v>
      </c>
      <c r="H173" s="147" t="s">
        <v>19</v>
      </c>
      <c r="I173" s="149"/>
      <c r="L173" s="146"/>
      <c r="M173" s="150"/>
      <c r="T173" s="151"/>
      <c r="AT173" s="147" t="s">
        <v>142</v>
      </c>
      <c r="AU173" s="147" t="s">
        <v>82</v>
      </c>
      <c r="AV173" s="12" t="s">
        <v>80</v>
      </c>
      <c r="AW173" s="12" t="s">
        <v>33</v>
      </c>
      <c r="AX173" s="12" t="s">
        <v>72</v>
      </c>
      <c r="AY173" s="147" t="s">
        <v>128</v>
      </c>
    </row>
    <row r="174" spans="2:65" s="13" customFormat="1">
      <c r="B174" s="152"/>
      <c r="D174" s="140" t="s">
        <v>142</v>
      </c>
      <c r="E174" s="153" t="s">
        <v>19</v>
      </c>
      <c r="F174" s="154" t="s">
        <v>262</v>
      </c>
      <c r="H174" s="155">
        <v>0.96799999999999997</v>
      </c>
      <c r="I174" s="156"/>
      <c r="L174" s="152"/>
      <c r="M174" s="157"/>
      <c r="T174" s="158"/>
      <c r="AT174" s="153" t="s">
        <v>142</v>
      </c>
      <c r="AU174" s="153" t="s">
        <v>82</v>
      </c>
      <c r="AV174" s="13" t="s">
        <v>82</v>
      </c>
      <c r="AW174" s="13" t="s">
        <v>33</v>
      </c>
      <c r="AX174" s="13" t="s">
        <v>80</v>
      </c>
      <c r="AY174" s="153" t="s">
        <v>128</v>
      </c>
    </row>
    <row r="175" spans="2:65" s="1" customFormat="1" ht="16.5" customHeight="1">
      <c r="B175" s="32"/>
      <c r="C175" s="127" t="s">
        <v>263</v>
      </c>
      <c r="D175" s="127" t="s">
        <v>131</v>
      </c>
      <c r="E175" s="128" t="s">
        <v>264</v>
      </c>
      <c r="F175" s="129" t="s">
        <v>265</v>
      </c>
      <c r="G175" s="130" t="s">
        <v>134</v>
      </c>
      <c r="H175" s="131">
        <v>1.76</v>
      </c>
      <c r="I175" s="132"/>
      <c r="J175" s="133">
        <f>ROUND(I175*H175,2)</f>
        <v>0</v>
      </c>
      <c r="K175" s="129" t="s">
        <v>135</v>
      </c>
      <c r="L175" s="32"/>
      <c r="M175" s="134" t="s">
        <v>19</v>
      </c>
      <c r="N175" s="135" t="s">
        <v>43</v>
      </c>
      <c r="P175" s="136">
        <f>O175*H175</f>
        <v>0</v>
      </c>
      <c r="Q175" s="136">
        <v>2.47E-3</v>
      </c>
      <c r="R175" s="136">
        <f>Q175*H175</f>
        <v>4.3471999999999998E-3</v>
      </c>
      <c r="S175" s="136">
        <v>0</v>
      </c>
      <c r="T175" s="137">
        <f>S175*H175</f>
        <v>0</v>
      </c>
      <c r="AR175" s="138" t="s">
        <v>136</v>
      </c>
      <c r="AT175" s="138" t="s">
        <v>131</v>
      </c>
      <c r="AU175" s="138" t="s">
        <v>82</v>
      </c>
      <c r="AY175" s="17" t="s">
        <v>128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80</v>
      </c>
      <c r="BK175" s="139">
        <f>ROUND(I175*H175,2)</f>
        <v>0</v>
      </c>
      <c r="BL175" s="17" t="s">
        <v>136</v>
      </c>
      <c r="BM175" s="138" t="s">
        <v>266</v>
      </c>
    </row>
    <row r="176" spans="2:65" s="1" customFormat="1">
      <c r="B176" s="32"/>
      <c r="D176" s="140" t="s">
        <v>138</v>
      </c>
      <c r="F176" s="141" t="s">
        <v>267</v>
      </c>
      <c r="I176" s="142"/>
      <c r="L176" s="32"/>
      <c r="M176" s="143"/>
      <c r="T176" s="53"/>
      <c r="AT176" s="17" t="s">
        <v>138</v>
      </c>
      <c r="AU176" s="17" t="s">
        <v>82</v>
      </c>
    </row>
    <row r="177" spans="2:65" s="1" customFormat="1">
      <c r="B177" s="32"/>
      <c r="D177" s="144" t="s">
        <v>140</v>
      </c>
      <c r="F177" s="145" t="s">
        <v>268</v>
      </c>
      <c r="I177" s="142"/>
      <c r="L177" s="32"/>
      <c r="M177" s="143"/>
      <c r="T177" s="53"/>
      <c r="AT177" s="17" t="s">
        <v>140</v>
      </c>
      <c r="AU177" s="17" t="s">
        <v>82</v>
      </c>
    </row>
    <row r="178" spans="2:65" s="12" customFormat="1">
      <c r="B178" s="146"/>
      <c r="D178" s="140" t="s">
        <v>142</v>
      </c>
      <c r="E178" s="147" t="s">
        <v>19</v>
      </c>
      <c r="F178" s="148" t="s">
        <v>269</v>
      </c>
      <c r="H178" s="147" t="s">
        <v>19</v>
      </c>
      <c r="I178" s="149"/>
      <c r="L178" s="146"/>
      <c r="M178" s="150"/>
      <c r="T178" s="151"/>
      <c r="AT178" s="147" t="s">
        <v>142</v>
      </c>
      <c r="AU178" s="147" t="s">
        <v>82</v>
      </c>
      <c r="AV178" s="12" t="s">
        <v>80</v>
      </c>
      <c r="AW178" s="12" t="s">
        <v>33</v>
      </c>
      <c r="AX178" s="12" t="s">
        <v>72</v>
      </c>
      <c r="AY178" s="147" t="s">
        <v>128</v>
      </c>
    </row>
    <row r="179" spans="2:65" s="13" customFormat="1">
      <c r="B179" s="152"/>
      <c r="D179" s="140" t="s">
        <v>142</v>
      </c>
      <c r="E179" s="153" t="s">
        <v>19</v>
      </c>
      <c r="F179" s="154" t="s">
        <v>270</v>
      </c>
      <c r="H179" s="155">
        <v>1.76</v>
      </c>
      <c r="I179" s="156"/>
      <c r="L179" s="152"/>
      <c r="M179" s="157"/>
      <c r="T179" s="158"/>
      <c r="AT179" s="153" t="s">
        <v>142</v>
      </c>
      <c r="AU179" s="153" t="s">
        <v>82</v>
      </c>
      <c r="AV179" s="13" t="s">
        <v>82</v>
      </c>
      <c r="AW179" s="13" t="s">
        <v>33</v>
      </c>
      <c r="AX179" s="13" t="s">
        <v>80</v>
      </c>
      <c r="AY179" s="153" t="s">
        <v>128</v>
      </c>
    </row>
    <row r="180" spans="2:65" s="1" customFormat="1" ht="16.5" customHeight="1">
      <c r="B180" s="32"/>
      <c r="C180" s="127" t="s">
        <v>271</v>
      </c>
      <c r="D180" s="127" t="s">
        <v>131</v>
      </c>
      <c r="E180" s="128" t="s">
        <v>272</v>
      </c>
      <c r="F180" s="129" t="s">
        <v>273</v>
      </c>
      <c r="G180" s="130" t="s">
        <v>134</v>
      </c>
      <c r="H180" s="131">
        <v>1.76</v>
      </c>
      <c r="I180" s="132"/>
      <c r="J180" s="133">
        <f>ROUND(I180*H180,2)</f>
        <v>0</v>
      </c>
      <c r="K180" s="129" t="s">
        <v>135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136</v>
      </c>
      <c r="AT180" s="138" t="s">
        <v>131</v>
      </c>
      <c r="AU180" s="138" t="s">
        <v>82</v>
      </c>
      <c r="AY180" s="17" t="s">
        <v>128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136</v>
      </c>
      <c r="BM180" s="138" t="s">
        <v>274</v>
      </c>
    </row>
    <row r="181" spans="2:65" s="1" customFormat="1">
      <c r="B181" s="32"/>
      <c r="D181" s="140" t="s">
        <v>138</v>
      </c>
      <c r="F181" s="141" t="s">
        <v>275</v>
      </c>
      <c r="I181" s="142"/>
      <c r="L181" s="32"/>
      <c r="M181" s="143"/>
      <c r="T181" s="53"/>
      <c r="AT181" s="17" t="s">
        <v>138</v>
      </c>
      <c r="AU181" s="17" t="s">
        <v>82</v>
      </c>
    </row>
    <row r="182" spans="2:65" s="1" customFormat="1">
      <c r="B182" s="32"/>
      <c r="D182" s="144" t="s">
        <v>140</v>
      </c>
      <c r="F182" s="145" t="s">
        <v>276</v>
      </c>
      <c r="I182" s="142"/>
      <c r="L182" s="32"/>
      <c r="M182" s="143"/>
      <c r="T182" s="53"/>
      <c r="AT182" s="17" t="s">
        <v>140</v>
      </c>
      <c r="AU182" s="17" t="s">
        <v>82</v>
      </c>
    </row>
    <row r="183" spans="2:65" s="12" customFormat="1">
      <c r="B183" s="146"/>
      <c r="D183" s="140" t="s">
        <v>142</v>
      </c>
      <c r="E183" s="147" t="s">
        <v>19</v>
      </c>
      <c r="F183" s="148" t="s">
        <v>269</v>
      </c>
      <c r="H183" s="147" t="s">
        <v>19</v>
      </c>
      <c r="I183" s="149"/>
      <c r="L183" s="146"/>
      <c r="M183" s="150"/>
      <c r="T183" s="151"/>
      <c r="AT183" s="147" t="s">
        <v>142</v>
      </c>
      <c r="AU183" s="147" t="s">
        <v>82</v>
      </c>
      <c r="AV183" s="12" t="s">
        <v>80</v>
      </c>
      <c r="AW183" s="12" t="s">
        <v>33</v>
      </c>
      <c r="AX183" s="12" t="s">
        <v>72</v>
      </c>
      <c r="AY183" s="147" t="s">
        <v>128</v>
      </c>
    </row>
    <row r="184" spans="2:65" s="13" customFormat="1">
      <c r="B184" s="152"/>
      <c r="D184" s="140" t="s">
        <v>142</v>
      </c>
      <c r="E184" s="153" t="s">
        <v>19</v>
      </c>
      <c r="F184" s="154" t="s">
        <v>270</v>
      </c>
      <c r="H184" s="155">
        <v>1.76</v>
      </c>
      <c r="I184" s="156"/>
      <c r="L184" s="152"/>
      <c r="M184" s="157"/>
      <c r="T184" s="158"/>
      <c r="AT184" s="153" t="s">
        <v>142</v>
      </c>
      <c r="AU184" s="153" t="s">
        <v>82</v>
      </c>
      <c r="AV184" s="13" t="s">
        <v>82</v>
      </c>
      <c r="AW184" s="13" t="s">
        <v>33</v>
      </c>
      <c r="AX184" s="13" t="s">
        <v>80</v>
      </c>
      <c r="AY184" s="153" t="s">
        <v>128</v>
      </c>
    </row>
    <row r="185" spans="2:65" s="1" customFormat="1" ht="16.5" customHeight="1">
      <c r="B185" s="32"/>
      <c r="C185" s="127" t="s">
        <v>277</v>
      </c>
      <c r="D185" s="127" t="s">
        <v>131</v>
      </c>
      <c r="E185" s="128" t="s">
        <v>278</v>
      </c>
      <c r="F185" s="129" t="s">
        <v>279</v>
      </c>
      <c r="G185" s="130" t="s">
        <v>225</v>
      </c>
      <c r="H185" s="131">
        <v>9.2999999999999999E-2</v>
      </c>
      <c r="I185" s="132"/>
      <c r="J185" s="133">
        <f>ROUND(I185*H185,2)</f>
        <v>0</v>
      </c>
      <c r="K185" s="129" t="s">
        <v>135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1.06277</v>
      </c>
      <c r="R185" s="136">
        <f>Q185*H185</f>
        <v>9.8837609999999992E-2</v>
      </c>
      <c r="S185" s="136">
        <v>0</v>
      </c>
      <c r="T185" s="137">
        <f>S185*H185</f>
        <v>0</v>
      </c>
      <c r="AR185" s="138" t="s">
        <v>136</v>
      </c>
      <c r="AT185" s="138" t="s">
        <v>131</v>
      </c>
      <c r="AU185" s="138" t="s">
        <v>82</v>
      </c>
      <c r="AY185" s="17" t="s">
        <v>128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136</v>
      </c>
      <c r="BM185" s="138" t="s">
        <v>280</v>
      </c>
    </row>
    <row r="186" spans="2:65" s="1" customFormat="1">
      <c r="B186" s="32"/>
      <c r="D186" s="140" t="s">
        <v>138</v>
      </c>
      <c r="F186" s="141" t="s">
        <v>281</v>
      </c>
      <c r="I186" s="142"/>
      <c r="L186" s="32"/>
      <c r="M186" s="143"/>
      <c r="T186" s="53"/>
      <c r="AT186" s="17" t="s">
        <v>138</v>
      </c>
      <c r="AU186" s="17" t="s">
        <v>82</v>
      </c>
    </row>
    <row r="187" spans="2:65" s="1" customFormat="1">
      <c r="B187" s="32"/>
      <c r="D187" s="144" t="s">
        <v>140</v>
      </c>
      <c r="F187" s="145" t="s">
        <v>282</v>
      </c>
      <c r="I187" s="142"/>
      <c r="L187" s="32"/>
      <c r="M187" s="143"/>
      <c r="T187" s="53"/>
      <c r="AT187" s="17" t="s">
        <v>140</v>
      </c>
      <c r="AU187" s="17" t="s">
        <v>82</v>
      </c>
    </row>
    <row r="188" spans="2:65" s="12" customFormat="1">
      <c r="B188" s="146"/>
      <c r="D188" s="140" t="s">
        <v>142</v>
      </c>
      <c r="E188" s="147" t="s">
        <v>19</v>
      </c>
      <c r="F188" s="148" t="s">
        <v>269</v>
      </c>
      <c r="H188" s="147" t="s">
        <v>19</v>
      </c>
      <c r="I188" s="149"/>
      <c r="L188" s="146"/>
      <c r="M188" s="150"/>
      <c r="T188" s="151"/>
      <c r="AT188" s="147" t="s">
        <v>142</v>
      </c>
      <c r="AU188" s="147" t="s">
        <v>82</v>
      </c>
      <c r="AV188" s="12" t="s">
        <v>80</v>
      </c>
      <c r="AW188" s="12" t="s">
        <v>33</v>
      </c>
      <c r="AX188" s="12" t="s">
        <v>72</v>
      </c>
      <c r="AY188" s="147" t="s">
        <v>128</v>
      </c>
    </row>
    <row r="189" spans="2:65" s="13" customFormat="1">
      <c r="B189" s="152"/>
      <c r="D189" s="140" t="s">
        <v>142</v>
      </c>
      <c r="E189" s="153" t="s">
        <v>19</v>
      </c>
      <c r="F189" s="154" t="s">
        <v>283</v>
      </c>
      <c r="H189" s="155">
        <v>9.2999999999999999E-2</v>
      </c>
      <c r="I189" s="156"/>
      <c r="L189" s="152"/>
      <c r="M189" s="157"/>
      <c r="T189" s="158"/>
      <c r="AT189" s="153" t="s">
        <v>142</v>
      </c>
      <c r="AU189" s="153" t="s">
        <v>82</v>
      </c>
      <c r="AV189" s="13" t="s">
        <v>82</v>
      </c>
      <c r="AW189" s="13" t="s">
        <v>33</v>
      </c>
      <c r="AX189" s="13" t="s">
        <v>80</v>
      </c>
      <c r="AY189" s="153" t="s">
        <v>128</v>
      </c>
    </row>
    <row r="190" spans="2:65" s="11" customFormat="1" ht="22.9" customHeight="1">
      <c r="B190" s="115"/>
      <c r="D190" s="116" t="s">
        <v>71</v>
      </c>
      <c r="E190" s="125" t="s">
        <v>136</v>
      </c>
      <c r="F190" s="125" t="s">
        <v>284</v>
      </c>
      <c r="I190" s="118"/>
      <c r="J190" s="126">
        <f>BK190</f>
        <v>0</v>
      </c>
      <c r="L190" s="115"/>
      <c r="M190" s="120"/>
      <c r="P190" s="121">
        <f>SUM(P191:P205)</f>
        <v>0</v>
      </c>
      <c r="R190" s="121">
        <f>SUM(R191:R205)</f>
        <v>24.792794170000001</v>
      </c>
      <c r="T190" s="122">
        <f>SUM(T191:T205)</f>
        <v>0</v>
      </c>
      <c r="AR190" s="116" t="s">
        <v>80</v>
      </c>
      <c r="AT190" s="123" t="s">
        <v>71</v>
      </c>
      <c r="AU190" s="123" t="s">
        <v>80</v>
      </c>
      <c r="AY190" s="116" t="s">
        <v>128</v>
      </c>
      <c r="BK190" s="124">
        <f>SUM(BK191:BK205)</f>
        <v>0</v>
      </c>
    </row>
    <row r="191" spans="2:65" s="1" customFormat="1" ht="21.75" customHeight="1">
      <c r="B191" s="32"/>
      <c r="C191" s="127" t="s">
        <v>285</v>
      </c>
      <c r="D191" s="127" t="s">
        <v>131</v>
      </c>
      <c r="E191" s="128" t="s">
        <v>286</v>
      </c>
      <c r="F191" s="129" t="s">
        <v>287</v>
      </c>
      <c r="G191" s="130" t="s">
        <v>134</v>
      </c>
      <c r="H191" s="131">
        <v>2.88</v>
      </c>
      <c r="I191" s="132"/>
      <c r="J191" s="133">
        <f>ROUND(I191*H191,2)</f>
        <v>0</v>
      </c>
      <c r="K191" s="129" t="s">
        <v>135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0.18051</v>
      </c>
      <c r="R191" s="136">
        <f>Q191*H191</f>
        <v>0.51986880000000002</v>
      </c>
      <c r="S191" s="136">
        <v>0</v>
      </c>
      <c r="T191" s="137">
        <f>S191*H191</f>
        <v>0</v>
      </c>
      <c r="AR191" s="138" t="s">
        <v>136</v>
      </c>
      <c r="AT191" s="138" t="s">
        <v>131</v>
      </c>
      <c r="AU191" s="138" t="s">
        <v>82</v>
      </c>
      <c r="AY191" s="17" t="s">
        <v>128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136</v>
      </c>
      <c r="BM191" s="138" t="s">
        <v>288</v>
      </c>
    </row>
    <row r="192" spans="2:65" s="1" customFormat="1">
      <c r="B192" s="32"/>
      <c r="D192" s="140" t="s">
        <v>138</v>
      </c>
      <c r="F192" s="141" t="s">
        <v>289</v>
      </c>
      <c r="I192" s="142"/>
      <c r="L192" s="32"/>
      <c r="M192" s="143"/>
      <c r="T192" s="53"/>
      <c r="AT192" s="17" t="s">
        <v>138</v>
      </c>
      <c r="AU192" s="17" t="s">
        <v>82</v>
      </c>
    </row>
    <row r="193" spans="2:65" s="1" customFormat="1">
      <c r="B193" s="32"/>
      <c r="D193" s="144" t="s">
        <v>140</v>
      </c>
      <c r="F193" s="145" t="s">
        <v>290</v>
      </c>
      <c r="I193" s="142"/>
      <c r="L193" s="32"/>
      <c r="M193" s="143"/>
      <c r="T193" s="53"/>
      <c r="AT193" s="17" t="s">
        <v>140</v>
      </c>
      <c r="AU193" s="17" t="s">
        <v>82</v>
      </c>
    </row>
    <row r="194" spans="2:65" s="12" customFormat="1">
      <c r="B194" s="146"/>
      <c r="D194" s="140" t="s">
        <v>142</v>
      </c>
      <c r="E194" s="147" t="s">
        <v>19</v>
      </c>
      <c r="F194" s="148" t="s">
        <v>291</v>
      </c>
      <c r="H194" s="147" t="s">
        <v>19</v>
      </c>
      <c r="I194" s="149"/>
      <c r="L194" s="146"/>
      <c r="M194" s="150"/>
      <c r="T194" s="151"/>
      <c r="AT194" s="147" t="s">
        <v>142</v>
      </c>
      <c r="AU194" s="147" t="s">
        <v>82</v>
      </c>
      <c r="AV194" s="12" t="s">
        <v>80</v>
      </c>
      <c r="AW194" s="12" t="s">
        <v>33</v>
      </c>
      <c r="AX194" s="12" t="s">
        <v>72</v>
      </c>
      <c r="AY194" s="147" t="s">
        <v>128</v>
      </c>
    </row>
    <row r="195" spans="2:65" s="13" customFormat="1">
      <c r="B195" s="152"/>
      <c r="D195" s="140" t="s">
        <v>142</v>
      </c>
      <c r="E195" s="153" t="s">
        <v>19</v>
      </c>
      <c r="F195" s="154" t="s">
        <v>292</v>
      </c>
      <c r="H195" s="155">
        <v>2.88</v>
      </c>
      <c r="I195" s="156"/>
      <c r="L195" s="152"/>
      <c r="M195" s="157"/>
      <c r="T195" s="158"/>
      <c r="AT195" s="153" t="s">
        <v>142</v>
      </c>
      <c r="AU195" s="153" t="s">
        <v>82</v>
      </c>
      <c r="AV195" s="13" t="s">
        <v>82</v>
      </c>
      <c r="AW195" s="13" t="s">
        <v>33</v>
      </c>
      <c r="AX195" s="13" t="s">
        <v>80</v>
      </c>
      <c r="AY195" s="153" t="s">
        <v>128</v>
      </c>
    </row>
    <row r="196" spans="2:65" s="1" customFormat="1" ht="16.5" customHeight="1">
      <c r="B196" s="32"/>
      <c r="C196" s="127" t="s">
        <v>293</v>
      </c>
      <c r="D196" s="127" t="s">
        <v>131</v>
      </c>
      <c r="E196" s="128" t="s">
        <v>294</v>
      </c>
      <c r="F196" s="129" t="s">
        <v>295</v>
      </c>
      <c r="G196" s="130" t="s">
        <v>155</v>
      </c>
      <c r="H196" s="131">
        <v>5.7460000000000004</v>
      </c>
      <c r="I196" s="132"/>
      <c r="J196" s="133">
        <f>ROUND(I196*H196,2)</f>
        <v>0</v>
      </c>
      <c r="K196" s="129" t="s">
        <v>135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1.7034</v>
      </c>
      <c r="R196" s="136">
        <f>Q196*H196</f>
        <v>9.7877364000000018</v>
      </c>
      <c r="S196" s="136">
        <v>0</v>
      </c>
      <c r="T196" s="137">
        <f>S196*H196</f>
        <v>0</v>
      </c>
      <c r="AR196" s="138" t="s">
        <v>136</v>
      </c>
      <c r="AT196" s="138" t="s">
        <v>131</v>
      </c>
      <c r="AU196" s="138" t="s">
        <v>82</v>
      </c>
      <c r="AY196" s="17" t="s">
        <v>128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136</v>
      </c>
      <c r="BM196" s="138" t="s">
        <v>296</v>
      </c>
    </row>
    <row r="197" spans="2:65" s="1" customFormat="1">
      <c r="B197" s="32"/>
      <c r="D197" s="140" t="s">
        <v>138</v>
      </c>
      <c r="F197" s="141" t="s">
        <v>297</v>
      </c>
      <c r="I197" s="142"/>
      <c r="L197" s="32"/>
      <c r="M197" s="143"/>
      <c r="T197" s="53"/>
      <c r="AT197" s="17" t="s">
        <v>138</v>
      </c>
      <c r="AU197" s="17" t="s">
        <v>82</v>
      </c>
    </row>
    <row r="198" spans="2:65" s="1" customFormat="1">
      <c r="B198" s="32"/>
      <c r="D198" s="144" t="s">
        <v>140</v>
      </c>
      <c r="F198" s="145" t="s">
        <v>298</v>
      </c>
      <c r="I198" s="142"/>
      <c r="L198" s="32"/>
      <c r="M198" s="143"/>
      <c r="T198" s="53"/>
      <c r="AT198" s="17" t="s">
        <v>140</v>
      </c>
      <c r="AU198" s="17" t="s">
        <v>82</v>
      </c>
    </row>
    <row r="199" spans="2:65" s="12" customFormat="1">
      <c r="B199" s="146"/>
      <c r="D199" s="140" t="s">
        <v>142</v>
      </c>
      <c r="E199" s="147" t="s">
        <v>19</v>
      </c>
      <c r="F199" s="148" t="s">
        <v>299</v>
      </c>
      <c r="H199" s="147" t="s">
        <v>19</v>
      </c>
      <c r="I199" s="149"/>
      <c r="L199" s="146"/>
      <c r="M199" s="150"/>
      <c r="T199" s="151"/>
      <c r="AT199" s="147" t="s">
        <v>142</v>
      </c>
      <c r="AU199" s="147" t="s">
        <v>82</v>
      </c>
      <c r="AV199" s="12" t="s">
        <v>80</v>
      </c>
      <c r="AW199" s="12" t="s">
        <v>33</v>
      </c>
      <c r="AX199" s="12" t="s">
        <v>72</v>
      </c>
      <c r="AY199" s="147" t="s">
        <v>128</v>
      </c>
    </row>
    <row r="200" spans="2:65" s="13" customFormat="1">
      <c r="B200" s="152"/>
      <c r="D200" s="140" t="s">
        <v>142</v>
      </c>
      <c r="E200" s="153" t="s">
        <v>19</v>
      </c>
      <c r="F200" s="154" t="s">
        <v>300</v>
      </c>
      <c r="H200" s="155">
        <v>5.7460000000000004</v>
      </c>
      <c r="I200" s="156"/>
      <c r="L200" s="152"/>
      <c r="M200" s="157"/>
      <c r="T200" s="158"/>
      <c r="AT200" s="153" t="s">
        <v>142</v>
      </c>
      <c r="AU200" s="153" t="s">
        <v>82</v>
      </c>
      <c r="AV200" s="13" t="s">
        <v>82</v>
      </c>
      <c r="AW200" s="13" t="s">
        <v>33</v>
      </c>
      <c r="AX200" s="13" t="s">
        <v>80</v>
      </c>
      <c r="AY200" s="153" t="s">
        <v>128</v>
      </c>
    </row>
    <row r="201" spans="2:65" s="1" customFormat="1" ht="16.5" customHeight="1">
      <c r="B201" s="32"/>
      <c r="C201" s="127" t="s">
        <v>301</v>
      </c>
      <c r="D201" s="127" t="s">
        <v>131</v>
      </c>
      <c r="E201" s="128" t="s">
        <v>302</v>
      </c>
      <c r="F201" s="129" t="s">
        <v>303</v>
      </c>
      <c r="G201" s="130" t="s">
        <v>155</v>
      </c>
      <c r="H201" s="131">
        <v>7.6609999999999996</v>
      </c>
      <c r="I201" s="132"/>
      <c r="J201" s="133">
        <f>ROUND(I201*H201,2)</f>
        <v>0</v>
      </c>
      <c r="K201" s="129" t="s">
        <v>135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1.8907700000000001</v>
      </c>
      <c r="R201" s="136">
        <f>Q201*H201</f>
        <v>14.485188969999999</v>
      </c>
      <c r="S201" s="136">
        <v>0</v>
      </c>
      <c r="T201" s="137">
        <f>S201*H201</f>
        <v>0</v>
      </c>
      <c r="AR201" s="138" t="s">
        <v>136</v>
      </c>
      <c r="AT201" s="138" t="s">
        <v>131</v>
      </c>
      <c r="AU201" s="138" t="s">
        <v>82</v>
      </c>
      <c r="AY201" s="17" t="s">
        <v>128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136</v>
      </c>
      <c r="BM201" s="138" t="s">
        <v>304</v>
      </c>
    </row>
    <row r="202" spans="2:65" s="1" customFormat="1">
      <c r="B202" s="32"/>
      <c r="D202" s="140" t="s">
        <v>138</v>
      </c>
      <c r="F202" s="141" t="s">
        <v>305</v>
      </c>
      <c r="I202" s="142"/>
      <c r="L202" s="32"/>
      <c r="M202" s="143"/>
      <c r="T202" s="53"/>
      <c r="AT202" s="17" t="s">
        <v>138</v>
      </c>
      <c r="AU202" s="17" t="s">
        <v>82</v>
      </c>
    </row>
    <row r="203" spans="2:65" s="1" customFormat="1">
      <c r="B203" s="32"/>
      <c r="D203" s="144" t="s">
        <v>140</v>
      </c>
      <c r="F203" s="145" t="s">
        <v>306</v>
      </c>
      <c r="I203" s="142"/>
      <c r="L203" s="32"/>
      <c r="M203" s="143"/>
      <c r="T203" s="53"/>
      <c r="AT203" s="17" t="s">
        <v>140</v>
      </c>
      <c r="AU203" s="17" t="s">
        <v>82</v>
      </c>
    </row>
    <row r="204" spans="2:65" s="12" customFormat="1">
      <c r="B204" s="146"/>
      <c r="D204" s="140" t="s">
        <v>142</v>
      </c>
      <c r="E204" s="147" t="s">
        <v>19</v>
      </c>
      <c r="F204" s="148" t="s">
        <v>299</v>
      </c>
      <c r="H204" s="147" t="s">
        <v>19</v>
      </c>
      <c r="I204" s="149"/>
      <c r="L204" s="146"/>
      <c r="M204" s="150"/>
      <c r="T204" s="151"/>
      <c r="AT204" s="147" t="s">
        <v>142</v>
      </c>
      <c r="AU204" s="147" t="s">
        <v>82</v>
      </c>
      <c r="AV204" s="12" t="s">
        <v>80</v>
      </c>
      <c r="AW204" s="12" t="s">
        <v>33</v>
      </c>
      <c r="AX204" s="12" t="s">
        <v>72</v>
      </c>
      <c r="AY204" s="147" t="s">
        <v>128</v>
      </c>
    </row>
    <row r="205" spans="2:65" s="13" customFormat="1">
      <c r="B205" s="152"/>
      <c r="D205" s="140" t="s">
        <v>142</v>
      </c>
      <c r="E205" s="153" t="s">
        <v>19</v>
      </c>
      <c r="F205" s="154" t="s">
        <v>307</v>
      </c>
      <c r="H205" s="155">
        <v>7.6609999999999996</v>
      </c>
      <c r="I205" s="156"/>
      <c r="L205" s="152"/>
      <c r="M205" s="157"/>
      <c r="T205" s="158"/>
      <c r="AT205" s="153" t="s">
        <v>142</v>
      </c>
      <c r="AU205" s="153" t="s">
        <v>82</v>
      </c>
      <c r="AV205" s="13" t="s">
        <v>82</v>
      </c>
      <c r="AW205" s="13" t="s">
        <v>33</v>
      </c>
      <c r="AX205" s="13" t="s">
        <v>80</v>
      </c>
      <c r="AY205" s="153" t="s">
        <v>128</v>
      </c>
    </row>
    <row r="206" spans="2:65" s="11" customFormat="1" ht="22.9" customHeight="1">
      <c r="B206" s="115"/>
      <c r="D206" s="116" t="s">
        <v>71</v>
      </c>
      <c r="E206" s="125" t="s">
        <v>308</v>
      </c>
      <c r="F206" s="125" t="s">
        <v>309</v>
      </c>
      <c r="I206" s="118"/>
      <c r="J206" s="126">
        <f>BK206</f>
        <v>0</v>
      </c>
      <c r="L206" s="115"/>
      <c r="M206" s="120"/>
      <c r="P206" s="121">
        <f>SUM(P207:P258)</f>
        <v>0</v>
      </c>
      <c r="R206" s="121">
        <f>SUM(R207:R258)</f>
        <v>220.6571126</v>
      </c>
      <c r="T206" s="122">
        <f>SUM(T207:T258)</f>
        <v>0</v>
      </c>
      <c r="AR206" s="116" t="s">
        <v>80</v>
      </c>
      <c r="AT206" s="123" t="s">
        <v>71</v>
      </c>
      <c r="AU206" s="123" t="s">
        <v>80</v>
      </c>
      <c r="AY206" s="116" t="s">
        <v>128</v>
      </c>
      <c r="BK206" s="124">
        <f>SUM(BK207:BK258)</f>
        <v>0</v>
      </c>
    </row>
    <row r="207" spans="2:65" s="1" customFormat="1" ht="16.5" customHeight="1">
      <c r="B207" s="32"/>
      <c r="C207" s="127" t="s">
        <v>310</v>
      </c>
      <c r="D207" s="127" t="s">
        <v>131</v>
      </c>
      <c r="E207" s="128" t="s">
        <v>311</v>
      </c>
      <c r="F207" s="129" t="s">
        <v>312</v>
      </c>
      <c r="G207" s="130" t="s">
        <v>134</v>
      </c>
      <c r="H207" s="131">
        <v>6.5</v>
      </c>
      <c r="I207" s="132"/>
      <c r="J207" s="133">
        <f>ROUND(I207*H207,2)</f>
        <v>0</v>
      </c>
      <c r="K207" s="129" t="s">
        <v>135</v>
      </c>
      <c r="L207" s="32"/>
      <c r="M207" s="134" t="s">
        <v>19</v>
      </c>
      <c r="N207" s="135" t="s">
        <v>43</v>
      </c>
      <c r="P207" s="136">
        <f>O207*H207</f>
        <v>0</v>
      </c>
      <c r="Q207" s="136">
        <v>0.34499999999999997</v>
      </c>
      <c r="R207" s="136">
        <f>Q207*H207</f>
        <v>2.2424999999999997</v>
      </c>
      <c r="S207" s="136">
        <v>0</v>
      </c>
      <c r="T207" s="137">
        <f>S207*H207</f>
        <v>0</v>
      </c>
      <c r="AR207" s="138" t="s">
        <v>136</v>
      </c>
      <c r="AT207" s="138" t="s">
        <v>131</v>
      </c>
      <c r="AU207" s="138" t="s">
        <v>82</v>
      </c>
      <c r="AY207" s="17" t="s">
        <v>128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80</v>
      </c>
      <c r="BK207" s="139">
        <f>ROUND(I207*H207,2)</f>
        <v>0</v>
      </c>
      <c r="BL207" s="17" t="s">
        <v>136</v>
      </c>
      <c r="BM207" s="138" t="s">
        <v>313</v>
      </c>
    </row>
    <row r="208" spans="2:65" s="1" customFormat="1">
      <c r="B208" s="32"/>
      <c r="D208" s="140" t="s">
        <v>138</v>
      </c>
      <c r="F208" s="141" t="s">
        <v>314</v>
      </c>
      <c r="I208" s="142"/>
      <c r="L208" s="32"/>
      <c r="M208" s="143"/>
      <c r="T208" s="53"/>
      <c r="AT208" s="17" t="s">
        <v>138</v>
      </c>
      <c r="AU208" s="17" t="s">
        <v>82</v>
      </c>
    </row>
    <row r="209" spans="2:65" s="1" customFormat="1">
      <c r="B209" s="32"/>
      <c r="D209" s="144" t="s">
        <v>140</v>
      </c>
      <c r="F209" s="145" t="s">
        <v>315</v>
      </c>
      <c r="I209" s="142"/>
      <c r="L209" s="32"/>
      <c r="M209" s="143"/>
      <c r="T209" s="53"/>
      <c r="AT209" s="17" t="s">
        <v>140</v>
      </c>
      <c r="AU209" s="17" t="s">
        <v>82</v>
      </c>
    </row>
    <row r="210" spans="2:65" s="12" customFormat="1">
      <c r="B210" s="146"/>
      <c r="D210" s="140" t="s">
        <v>142</v>
      </c>
      <c r="E210" s="147" t="s">
        <v>19</v>
      </c>
      <c r="F210" s="148" t="s">
        <v>316</v>
      </c>
      <c r="H210" s="147" t="s">
        <v>19</v>
      </c>
      <c r="I210" s="149"/>
      <c r="L210" s="146"/>
      <c r="M210" s="150"/>
      <c r="T210" s="151"/>
      <c r="AT210" s="147" t="s">
        <v>142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128</v>
      </c>
    </row>
    <row r="211" spans="2:65" s="13" customFormat="1">
      <c r="B211" s="152"/>
      <c r="D211" s="140" t="s">
        <v>142</v>
      </c>
      <c r="E211" s="153" t="s">
        <v>19</v>
      </c>
      <c r="F211" s="154" t="s">
        <v>317</v>
      </c>
      <c r="H211" s="155">
        <v>6.5</v>
      </c>
      <c r="I211" s="156"/>
      <c r="L211" s="152"/>
      <c r="M211" s="157"/>
      <c r="T211" s="158"/>
      <c r="AT211" s="153" t="s">
        <v>142</v>
      </c>
      <c r="AU211" s="153" t="s">
        <v>82</v>
      </c>
      <c r="AV211" s="13" t="s">
        <v>82</v>
      </c>
      <c r="AW211" s="13" t="s">
        <v>33</v>
      </c>
      <c r="AX211" s="13" t="s">
        <v>80</v>
      </c>
      <c r="AY211" s="153" t="s">
        <v>128</v>
      </c>
    </row>
    <row r="212" spans="2:65" s="1" customFormat="1" ht="16.5" customHeight="1">
      <c r="B212" s="32"/>
      <c r="C212" s="127" t="s">
        <v>318</v>
      </c>
      <c r="D212" s="127" t="s">
        <v>131</v>
      </c>
      <c r="E212" s="128" t="s">
        <v>319</v>
      </c>
      <c r="F212" s="129" t="s">
        <v>320</v>
      </c>
      <c r="G212" s="130" t="s">
        <v>134</v>
      </c>
      <c r="H212" s="131">
        <v>166</v>
      </c>
      <c r="I212" s="132"/>
      <c r="J212" s="133">
        <f>ROUND(I212*H212,2)</f>
        <v>0</v>
      </c>
      <c r="K212" s="129" t="s">
        <v>135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0.46</v>
      </c>
      <c r="R212" s="136">
        <f>Q212*H212</f>
        <v>76.36</v>
      </c>
      <c r="S212" s="136">
        <v>0</v>
      </c>
      <c r="T212" s="137">
        <f>S212*H212</f>
        <v>0</v>
      </c>
      <c r="AR212" s="138" t="s">
        <v>136</v>
      </c>
      <c r="AT212" s="138" t="s">
        <v>131</v>
      </c>
      <c r="AU212" s="138" t="s">
        <v>82</v>
      </c>
      <c r="AY212" s="17" t="s">
        <v>128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136</v>
      </c>
      <c r="BM212" s="138" t="s">
        <v>321</v>
      </c>
    </row>
    <row r="213" spans="2:65" s="1" customFormat="1">
      <c r="B213" s="32"/>
      <c r="D213" s="140" t="s">
        <v>138</v>
      </c>
      <c r="F213" s="141" t="s">
        <v>322</v>
      </c>
      <c r="I213" s="142"/>
      <c r="L213" s="32"/>
      <c r="M213" s="143"/>
      <c r="T213" s="53"/>
      <c r="AT213" s="17" t="s">
        <v>138</v>
      </c>
      <c r="AU213" s="17" t="s">
        <v>82</v>
      </c>
    </row>
    <row r="214" spans="2:65" s="1" customFormat="1">
      <c r="B214" s="32"/>
      <c r="D214" s="144" t="s">
        <v>140</v>
      </c>
      <c r="F214" s="145" t="s">
        <v>323</v>
      </c>
      <c r="I214" s="142"/>
      <c r="L214" s="32"/>
      <c r="M214" s="143"/>
      <c r="T214" s="53"/>
      <c r="AT214" s="17" t="s">
        <v>140</v>
      </c>
      <c r="AU214" s="17" t="s">
        <v>82</v>
      </c>
    </row>
    <row r="215" spans="2:65" s="12" customFormat="1">
      <c r="B215" s="146"/>
      <c r="D215" s="140" t="s">
        <v>142</v>
      </c>
      <c r="E215" s="147" t="s">
        <v>19</v>
      </c>
      <c r="F215" s="148" t="s">
        <v>324</v>
      </c>
      <c r="H215" s="147" t="s">
        <v>19</v>
      </c>
      <c r="I215" s="149"/>
      <c r="L215" s="146"/>
      <c r="M215" s="150"/>
      <c r="T215" s="151"/>
      <c r="AT215" s="147" t="s">
        <v>142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128</v>
      </c>
    </row>
    <row r="216" spans="2:65" s="13" customFormat="1">
      <c r="B216" s="152"/>
      <c r="D216" s="140" t="s">
        <v>142</v>
      </c>
      <c r="E216" s="153" t="s">
        <v>19</v>
      </c>
      <c r="F216" s="154" t="s">
        <v>325</v>
      </c>
      <c r="H216" s="155">
        <v>166</v>
      </c>
      <c r="I216" s="156"/>
      <c r="L216" s="152"/>
      <c r="M216" s="157"/>
      <c r="T216" s="158"/>
      <c r="AT216" s="153" t="s">
        <v>142</v>
      </c>
      <c r="AU216" s="153" t="s">
        <v>82</v>
      </c>
      <c r="AV216" s="13" t="s">
        <v>82</v>
      </c>
      <c r="AW216" s="13" t="s">
        <v>33</v>
      </c>
      <c r="AX216" s="13" t="s">
        <v>80</v>
      </c>
      <c r="AY216" s="153" t="s">
        <v>128</v>
      </c>
    </row>
    <row r="217" spans="2:65" s="1" customFormat="1" ht="16.5" customHeight="1">
      <c r="B217" s="32"/>
      <c r="C217" s="127" t="s">
        <v>326</v>
      </c>
      <c r="D217" s="127" t="s">
        <v>131</v>
      </c>
      <c r="E217" s="128" t="s">
        <v>327</v>
      </c>
      <c r="F217" s="129" t="s">
        <v>328</v>
      </c>
      <c r="G217" s="130" t="s">
        <v>134</v>
      </c>
      <c r="H217" s="131">
        <v>172.5</v>
      </c>
      <c r="I217" s="132"/>
      <c r="J217" s="133">
        <f>ROUND(I217*H217,2)</f>
        <v>0</v>
      </c>
      <c r="K217" s="129" t="s">
        <v>135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0.18462999999999999</v>
      </c>
      <c r="R217" s="136">
        <f>Q217*H217</f>
        <v>31.848674999999997</v>
      </c>
      <c r="S217" s="136">
        <v>0</v>
      </c>
      <c r="T217" s="137">
        <f>S217*H217</f>
        <v>0</v>
      </c>
      <c r="AR217" s="138" t="s">
        <v>136</v>
      </c>
      <c r="AT217" s="138" t="s">
        <v>131</v>
      </c>
      <c r="AU217" s="138" t="s">
        <v>82</v>
      </c>
      <c r="AY217" s="17" t="s">
        <v>128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136</v>
      </c>
      <c r="BM217" s="138" t="s">
        <v>329</v>
      </c>
    </row>
    <row r="218" spans="2:65" s="1" customFormat="1" ht="19.5">
      <c r="B218" s="32"/>
      <c r="D218" s="140" t="s">
        <v>138</v>
      </c>
      <c r="F218" s="141" t="s">
        <v>330</v>
      </c>
      <c r="I218" s="142"/>
      <c r="L218" s="32"/>
      <c r="M218" s="143"/>
      <c r="T218" s="53"/>
      <c r="AT218" s="17" t="s">
        <v>138</v>
      </c>
      <c r="AU218" s="17" t="s">
        <v>82</v>
      </c>
    </row>
    <row r="219" spans="2:65" s="1" customFormat="1">
      <c r="B219" s="32"/>
      <c r="D219" s="144" t="s">
        <v>140</v>
      </c>
      <c r="F219" s="145" t="s">
        <v>331</v>
      </c>
      <c r="I219" s="142"/>
      <c r="L219" s="32"/>
      <c r="M219" s="143"/>
      <c r="T219" s="53"/>
      <c r="AT219" s="17" t="s">
        <v>140</v>
      </c>
      <c r="AU219" s="17" t="s">
        <v>82</v>
      </c>
    </row>
    <row r="220" spans="2:65" s="12" customFormat="1">
      <c r="B220" s="146"/>
      <c r="D220" s="140" t="s">
        <v>142</v>
      </c>
      <c r="E220" s="147" t="s">
        <v>19</v>
      </c>
      <c r="F220" s="148" t="s">
        <v>332</v>
      </c>
      <c r="H220" s="147" t="s">
        <v>19</v>
      </c>
      <c r="I220" s="149"/>
      <c r="L220" s="146"/>
      <c r="M220" s="150"/>
      <c r="T220" s="151"/>
      <c r="AT220" s="147" t="s">
        <v>142</v>
      </c>
      <c r="AU220" s="147" t="s">
        <v>82</v>
      </c>
      <c r="AV220" s="12" t="s">
        <v>80</v>
      </c>
      <c r="AW220" s="12" t="s">
        <v>33</v>
      </c>
      <c r="AX220" s="12" t="s">
        <v>72</v>
      </c>
      <c r="AY220" s="147" t="s">
        <v>128</v>
      </c>
    </row>
    <row r="221" spans="2:65" s="13" customFormat="1">
      <c r="B221" s="152"/>
      <c r="D221" s="140" t="s">
        <v>142</v>
      </c>
      <c r="E221" s="153" t="s">
        <v>19</v>
      </c>
      <c r="F221" s="154" t="s">
        <v>144</v>
      </c>
      <c r="H221" s="155">
        <v>172.5</v>
      </c>
      <c r="I221" s="156"/>
      <c r="L221" s="152"/>
      <c r="M221" s="157"/>
      <c r="T221" s="158"/>
      <c r="AT221" s="153" t="s">
        <v>142</v>
      </c>
      <c r="AU221" s="153" t="s">
        <v>82</v>
      </c>
      <c r="AV221" s="13" t="s">
        <v>82</v>
      </c>
      <c r="AW221" s="13" t="s">
        <v>33</v>
      </c>
      <c r="AX221" s="13" t="s">
        <v>80</v>
      </c>
      <c r="AY221" s="153" t="s">
        <v>128</v>
      </c>
    </row>
    <row r="222" spans="2:65" s="1" customFormat="1" ht="16.5" customHeight="1">
      <c r="B222" s="32"/>
      <c r="C222" s="127" t="s">
        <v>308</v>
      </c>
      <c r="D222" s="127" t="s">
        <v>131</v>
      </c>
      <c r="E222" s="128" t="s">
        <v>333</v>
      </c>
      <c r="F222" s="129" t="s">
        <v>334</v>
      </c>
      <c r="G222" s="130" t="s">
        <v>134</v>
      </c>
      <c r="H222" s="131">
        <v>166</v>
      </c>
      <c r="I222" s="132"/>
      <c r="J222" s="133">
        <f>ROUND(I222*H222,2)</f>
        <v>0</v>
      </c>
      <c r="K222" s="129" t="s">
        <v>135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0.37863000000000002</v>
      </c>
      <c r="R222" s="136">
        <f>Q222*H222</f>
        <v>62.852580000000003</v>
      </c>
      <c r="S222" s="136">
        <v>0</v>
      </c>
      <c r="T222" s="137">
        <f>S222*H222</f>
        <v>0</v>
      </c>
      <c r="AR222" s="138" t="s">
        <v>136</v>
      </c>
      <c r="AT222" s="138" t="s">
        <v>131</v>
      </c>
      <c r="AU222" s="138" t="s">
        <v>82</v>
      </c>
      <c r="AY222" s="17" t="s">
        <v>128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136</v>
      </c>
      <c r="BM222" s="138" t="s">
        <v>335</v>
      </c>
    </row>
    <row r="223" spans="2:65" s="1" customFormat="1" ht="19.5">
      <c r="B223" s="32"/>
      <c r="D223" s="140" t="s">
        <v>138</v>
      </c>
      <c r="F223" s="141" t="s">
        <v>336</v>
      </c>
      <c r="I223" s="142"/>
      <c r="L223" s="32"/>
      <c r="M223" s="143"/>
      <c r="T223" s="53"/>
      <c r="AT223" s="17" t="s">
        <v>138</v>
      </c>
      <c r="AU223" s="17" t="s">
        <v>82</v>
      </c>
    </row>
    <row r="224" spans="2:65" s="1" customFormat="1">
      <c r="B224" s="32"/>
      <c r="D224" s="144" t="s">
        <v>140</v>
      </c>
      <c r="F224" s="145" t="s">
        <v>337</v>
      </c>
      <c r="I224" s="142"/>
      <c r="L224" s="32"/>
      <c r="M224" s="143"/>
      <c r="T224" s="53"/>
      <c r="AT224" s="17" t="s">
        <v>140</v>
      </c>
      <c r="AU224" s="17" t="s">
        <v>82</v>
      </c>
    </row>
    <row r="225" spans="2:65" s="12" customFormat="1">
      <c r="B225" s="146"/>
      <c r="D225" s="140" t="s">
        <v>142</v>
      </c>
      <c r="E225" s="147" t="s">
        <v>19</v>
      </c>
      <c r="F225" s="148" t="s">
        <v>324</v>
      </c>
      <c r="H225" s="147" t="s">
        <v>19</v>
      </c>
      <c r="I225" s="149"/>
      <c r="L225" s="146"/>
      <c r="M225" s="150"/>
      <c r="T225" s="151"/>
      <c r="AT225" s="147" t="s">
        <v>142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128</v>
      </c>
    </row>
    <row r="226" spans="2:65" s="13" customFormat="1">
      <c r="B226" s="152"/>
      <c r="D226" s="140" t="s">
        <v>142</v>
      </c>
      <c r="E226" s="153" t="s">
        <v>19</v>
      </c>
      <c r="F226" s="154" t="s">
        <v>325</v>
      </c>
      <c r="H226" s="155">
        <v>166</v>
      </c>
      <c r="I226" s="156"/>
      <c r="L226" s="152"/>
      <c r="M226" s="157"/>
      <c r="T226" s="158"/>
      <c r="AT226" s="153" t="s">
        <v>142</v>
      </c>
      <c r="AU226" s="153" t="s">
        <v>82</v>
      </c>
      <c r="AV226" s="13" t="s">
        <v>82</v>
      </c>
      <c r="AW226" s="13" t="s">
        <v>33</v>
      </c>
      <c r="AX226" s="13" t="s">
        <v>80</v>
      </c>
      <c r="AY226" s="153" t="s">
        <v>128</v>
      </c>
    </row>
    <row r="227" spans="2:65" s="1" customFormat="1" ht="16.5" customHeight="1">
      <c r="B227" s="32"/>
      <c r="C227" s="127" t="s">
        <v>226</v>
      </c>
      <c r="D227" s="127" t="s">
        <v>131</v>
      </c>
      <c r="E227" s="128" t="s">
        <v>338</v>
      </c>
      <c r="F227" s="129" t="s">
        <v>339</v>
      </c>
      <c r="G227" s="130" t="s">
        <v>134</v>
      </c>
      <c r="H227" s="131">
        <v>36.200000000000003</v>
      </c>
      <c r="I227" s="132"/>
      <c r="J227" s="133">
        <f>ROUND(I227*H227,2)</f>
        <v>0</v>
      </c>
      <c r="K227" s="129" t="s">
        <v>135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0.34499999999999997</v>
      </c>
      <c r="R227" s="136">
        <f>Q227*H227</f>
        <v>12.489000000000001</v>
      </c>
      <c r="S227" s="136">
        <v>0</v>
      </c>
      <c r="T227" s="137">
        <f>S227*H227</f>
        <v>0</v>
      </c>
      <c r="AR227" s="138" t="s">
        <v>136</v>
      </c>
      <c r="AT227" s="138" t="s">
        <v>131</v>
      </c>
      <c r="AU227" s="138" t="s">
        <v>82</v>
      </c>
      <c r="AY227" s="17" t="s">
        <v>128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136</v>
      </c>
      <c r="BM227" s="138" t="s">
        <v>340</v>
      </c>
    </row>
    <row r="228" spans="2:65" s="1" customFormat="1">
      <c r="B228" s="32"/>
      <c r="D228" s="140" t="s">
        <v>138</v>
      </c>
      <c r="F228" s="141" t="s">
        <v>341</v>
      </c>
      <c r="I228" s="142"/>
      <c r="L228" s="32"/>
      <c r="M228" s="143"/>
      <c r="T228" s="53"/>
      <c r="AT228" s="17" t="s">
        <v>138</v>
      </c>
      <c r="AU228" s="17" t="s">
        <v>82</v>
      </c>
    </row>
    <row r="229" spans="2:65" s="1" customFormat="1">
      <c r="B229" s="32"/>
      <c r="D229" s="144" t="s">
        <v>140</v>
      </c>
      <c r="F229" s="145" t="s">
        <v>342</v>
      </c>
      <c r="I229" s="142"/>
      <c r="L229" s="32"/>
      <c r="M229" s="143"/>
      <c r="T229" s="53"/>
      <c r="AT229" s="17" t="s">
        <v>140</v>
      </c>
      <c r="AU229" s="17" t="s">
        <v>82</v>
      </c>
    </row>
    <row r="230" spans="2:65" s="12" customFormat="1">
      <c r="B230" s="146"/>
      <c r="D230" s="140" t="s">
        <v>142</v>
      </c>
      <c r="E230" s="147" t="s">
        <v>19</v>
      </c>
      <c r="F230" s="148" t="s">
        <v>343</v>
      </c>
      <c r="H230" s="147" t="s">
        <v>19</v>
      </c>
      <c r="I230" s="149"/>
      <c r="L230" s="146"/>
      <c r="M230" s="150"/>
      <c r="T230" s="151"/>
      <c r="AT230" s="147" t="s">
        <v>142</v>
      </c>
      <c r="AU230" s="147" t="s">
        <v>82</v>
      </c>
      <c r="AV230" s="12" t="s">
        <v>80</v>
      </c>
      <c r="AW230" s="12" t="s">
        <v>33</v>
      </c>
      <c r="AX230" s="12" t="s">
        <v>72</v>
      </c>
      <c r="AY230" s="147" t="s">
        <v>128</v>
      </c>
    </row>
    <row r="231" spans="2:65" s="13" customFormat="1">
      <c r="B231" s="152"/>
      <c r="D231" s="140" t="s">
        <v>142</v>
      </c>
      <c r="E231" s="153" t="s">
        <v>19</v>
      </c>
      <c r="F231" s="154" t="s">
        <v>344</v>
      </c>
      <c r="H231" s="155">
        <v>36.200000000000003</v>
      </c>
      <c r="I231" s="156"/>
      <c r="L231" s="152"/>
      <c r="M231" s="157"/>
      <c r="T231" s="158"/>
      <c r="AT231" s="153" t="s">
        <v>142</v>
      </c>
      <c r="AU231" s="153" t="s">
        <v>82</v>
      </c>
      <c r="AV231" s="13" t="s">
        <v>82</v>
      </c>
      <c r="AW231" s="13" t="s">
        <v>33</v>
      </c>
      <c r="AX231" s="13" t="s">
        <v>80</v>
      </c>
      <c r="AY231" s="153" t="s">
        <v>128</v>
      </c>
    </row>
    <row r="232" spans="2:65" s="1" customFormat="1" ht="16.5" customHeight="1">
      <c r="B232" s="32"/>
      <c r="C232" s="127" t="s">
        <v>136</v>
      </c>
      <c r="D232" s="127" t="s">
        <v>131</v>
      </c>
      <c r="E232" s="128" t="s">
        <v>345</v>
      </c>
      <c r="F232" s="129" t="s">
        <v>346</v>
      </c>
      <c r="G232" s="130" t="s">
        <v>134</v>
      </c>
      <c r="H232" s="131">
        <v>166</v>
      </c>
      <c r="I232" s="132"/>
      <c r="J232" s="133">
        <f>ROUND(I232*H232,2)</f>
        <v>0</v>
      </c>
      <c r="K232" s="129" t="s">
        <v>135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3.4000000000000002E-4</v>
      </c>
      <c r="R232" s="136">
        <f>Q232*H232</f>
        <v>5.6440000000000004E-2</v>
      </c>
      <c r="S232" s="136">
        <v>0</v>
      </c>
      <c r="T232" s="137">
        <f>S232*H232</f>
        <v>0</v>
      </c>
      <c r="AR232" s="138" t="s">
        <v>136</v>
      </c>
      <c r="AT232" s="138" t="s">
        <v>131</v>
      </c>
      <c r="AU232" s="138" t="s">
        <v>82</v>
      </c>
      <c r="AY232" s="17" t="s">
        <v>128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136</v>
      </c>
      <c r="BM232" s="138" t="s">
        <v>347</v>
      </c>
    </row>
    <row r="233" spans="2:65" s="1" customFormat="1">
      <c r="B233" s="32"/>
      <c r="D233" s="140" t="s">
        <v>138</v>
      </c>
      <c r="F233" s="141" t="s">
        <v>348</v>
      </c>
      <c r="I233" s="142"/>
      <c r="L233" s="32"/>
      <c r="M233" s="143"/>
      <c r="T233" s="53"/>
      <c r="AT233" s="17" t="s">
        <v>138</v>
      </c>
      <c r="AU233" s="17" t="s">
        <v>82</v>
      </c>
    </row>
    <row r="234" spans="2:65" s="1" customFormat="1">
      <c r="B234" s="32"/>
      <c r="D234" s="144" t="s">
        <v>140</v>
      </c>
      <c r="F234" s="145" t="s">
        <v>349</v>
      </c>
      <c r="I234" s="142"/>
      <c r="L234" s="32"/>
      <c r="M234" s="143"/>
      <c r="T234" s="53"/>
      <c r="AT234" s="17" t="s">
        <v>140</v>
      </c>
      <c r="AU234" s="17" t="s">
        <v>82</v>
      </c>
    </row>
    <row r="235" spans="2:65" s="12" customFormat="1">
      <c r="B235" s="146"/>
      <c r="D235" s="140" t="s">
        <v>142</v>
      </c>
      <c r="E235" s="147" t="s">
        <v>19</v>
      </c>
      <c r="F235" s="148" t="s">
        <v>350</v>
      </c>
      <c r="H235" s="147" t="s">
        <v>19</v>
      </c>
      <c r="I235" s="149"/>
      <c r="L235" s="146"/>
      <c r="M235" s="150"/>
      <c r="T235" s="151"/>
      <c r="AT235" s="147" t="s">
        <v>142</v>
      </c>
      <c r="AU235" s="147" t="s">
        <v>82</v>
      </c>
      <c r="AV235" s="12" t="s">
        <v>80</v>
      </c>
      <c r="AW235" s="12" t="s">
        <v>33</v>
      </c>
      <c r="AX235" s="12" t="s">
        <v>72</v>
      </c>
      <c r="AY235" s="147" t="s">
        <v>128</v>
      </c>
    </row>
    <row r="236" spans="2:65" s="13" customFormat="1">
      <c r="B236" s="152"/>
      <c r="D236" s="140" t="s">
        <v>142</v>
      </c>
      <c r="E236" s="153" t="s">
        <v>19</v>
      </c>
      <c r="F236" s="154" t="s">
        <v>325</v>
      </c>
      <c r="H236" s="155">
        <v>166</v>
      </c>
      <c r="I236" s="156"/>
      <c r="L236" s="152"/>
      <c r="M236" s="157"/>
      <c r="T236" s="158"/>
      <c r="AT236" s="153" t="s">
        <v>142</v>
      </c>
      <c r="AU236" s="153" t="s">
        <v>82</v>
      </c>
      <c r="AV236" s="13" t="s">
        <v>82</v>
      </c>
      <c r="AW236" s="13" t="s">
        <v>33</v>
      </c>
      <c r="AX236" s="13" t="s">
        <v>80</v>
      </c>
      <c r="AY236" s="153" t="s">
        <v>128</v>
      </c>
    </row>
    <row r="237" spans="2:65" s="1" customFormat="1" ht="16.5" customHeight="1">
      <c r="B237" s="32"/>
      <c r="C237" s="127" t="s">
        <v>82</v>
      </c>
      <c r="D237" s="127" t="s">
        <v>131</v>
      </c>
      <c r="E237" s="128" t="s">
        <v>351</v>
      </c>
      <c r="F237" s="129" t="s">
        <v>352</v>
      </c>
      <c r="G237" s="130" t="s">
        <v>134</v>
      </c>
      <c r="H237" s="131">
        <v>172.5</v>
      </c>
      <c r="I237" s="132"/>
      <c r="J237" s="133">
        <f>ROUND(I237*H237,2)</f>
        <v>0</v>
      </c>
      <c r="K237" s="129" t="s">
        <v>135</v>
      </c>
      <c r="L237" s="32"/>
      <c r="M237" s="134" t="s">
        <v>19</v>
      </c>
      <c r="N237" s="135" t="s">
        <v>43</v>
      </c>
      <c r="P237" s="136">
        <f>O237*H237</f>
        <v>0</v>
      </c>
      <c r="Q237" s="136">
        <v>3.1E-4</v>
      </c>
      <c r="R237" s="136">
        <f>Q237*H237</f>
        <v>5.3475000000000002E-2</v>
      </c>
      <c r="S237" s="136">
        <v>0</v>
      </c>
      <c r="T237" s="137">
        <f>S237*H237</f>
        <v>0</v>
      </c>
      <c r="AR237" s="138" t="s">
        <v>136</v>
      </c>
      <c r="AT237" s="138" t="s">
        <v>131</v>
      </c>
      <c r="AU237" s="138" t="s">
        <v>82</v>
      </c>
      <c r="AY237" s="17" t="s">
        <v>128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80</v>
      </c>
      <c r="BK237" s="139">
        <f>ROUND(I237*H237,2)</f>
        <v>0</v>
      </c>
      <c r="BL237" s="17" t="s">
        <v>136</v>
      </c>
      <c r="BM237" s="138" t="s">
        <v>353</v>
      </c>
    </row>
    <row r="238" spans="2:65" s="1" customFormat="1">
      <c r="B238" s="32"/>
      <c r="D238" s="140" t="s">
        <v>138</v>
      </c>
      <c r="F238" s="141" t="s">
        <v>354</v>
      </c>
      <c r="I238" s="142"/>
      <c r="L238" s="32"/>
      <c r="M238" s="143"/>
      <c r="T238" s="53"/>
      <c r="AT238" s="17" t="s">
        <v>138</v>
      </c>
      <c r="AU238" s="17" t="s">
        <v>82</v>
      </c>
    </row>
    <row r="239" spans="2:65" s="1" customFormat="1">
      <c r="B239" s="32"/>
      <c r="D239" s="144" t="s">
        <v>140</v>
      </c>
      <c r="F239" s="145" t="s">
        <v>355</v>
      </c>
      <c r="I239" s="142"/>
      <c r="L239" s="32"/>
      <c r="M239" s="143"/>
      <c r="T239" s="53"/>
      <c r="AT239" s="17" t="s">
        <v>140</v>
      </c>
      <c r="AU239" s="17" t="s">
        <v>82</v>
      </c>
    </row>
    <row r="240" spans="2:65" s="12" customFormat="1">
      <c r="B240" s="146"/>
      <c r="D240" s="140" t="s">
        <v>142</v>
      </c>
      <c r="E240" s="147" t="s">
        <v>19</v>
      </c>
      <c r="F240" s="148" t="s">
        <v>356</v>
      </c>
      <c r="H240" s="147" t="s">
        <v>19</v>
      </c>
      <c r="I240" s="149"/>
      <c r="L240" s="146"/>
      <c r="M240" s="150"/>
      <c r="T240" s="151"/>
      <c r="AT240" s="147" t="s">
        <v>142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128</v>
      </c>
    </row>
    <row r="241" spans="2:65" s="13" customFormat="1">
      <c r="B241" s="152"/>
      <c r="D241" s="140" t="s">
        <v>142</v>
      </c>
      <c r="E241" s="153" t="s">
        <v>19</v>
      </c>
      <c r="F241" s="154" t="s">
        <v>144</v>
      </c>
      <c r="H241" s="155">
        <v>172.5</v>
      </c>
      <c r="I241" s="156"/>
      <c r="L241" s="152"/>
      <c r="M241" s="157"/>
      <c r="T241" s="158"/>
      <c r="AT241" s="153" t="s">
        <v>142</v>
      </c>
      <c r="AU241" s="153" t="s">
        <v>82</v>
      </c>
      <c r="AV241" s="13" t="s">
        <v>82</v>
      </c>
      <c r="AW241" s="13" t="s">
        <v>33</v>
      </c>
      <c r="AX241" s="13" t="s">
        <v>80</v>
      </c>
      <c r="AY241" s="153" t="s">
        <v>128</v>
      </c>
    </row>
    <row r="242" spans="2:65" s="1" customFormat="1" ht="21.75" customHeight="1">
      <c r="B242" s="32"/>
      <c r="C242" s="127" t="s">
        <v>80</v>
      </c>
      <c r="D242" s="127" t="s">
        <v>131</v>
      </c>
      <c r="E242" s="128" t="s">
        <v>357</v>
      </c>
      <c r="F242" s="129" t="s">
        <v>358</v>
      </c>
      <c r="G242" s="130" t="s">
        <v>134</v>
      </c>
      <c r="H242" s="131">
        <v>172.5</v>
      </c>
      <c r="I242" s="132"/>
      <c r="J242" s="133">
        <f>ROUND(I242*H242,2)</f>
        <v>0</v>
      </c>
      <c r="K242" s="129" t="s">
        <v>135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0.10373</v>
      </c>
      <c r="R242" s="136">
        <f>Q242*H242</f>
        <v>17.893425000000001</v>
      </c>
      <c r="S242" s="136">
        <v>0</v>
      </c>
      <c r="T242" s="137">
        <f>S242*H242</f>
        <v>0</v>
      </c>
      <c r="AR242" s="138" t="s">
        <v>136</v>
      </c>
      <c r="AT242" s="138" t="s">
        <v>131</v>
      </c>
      <c r="AU242" s="138" t="s">
        <v>82</v>
      </c>
      <c r="AY242" s="17" t="s">
        <v>128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136</v>
      </c>
      <c r="BM242" s="138" t="s">
        <v>359</v>
      </c>
    </row>
    <row r="243" spans="2:65" s="1" customFormat="1" ht="19.5">
      <c r="B243" s="32"/>
      <c r="D243" s="140" t="s">
        <v>138</v>
      </c>
      <c r="F243" s="141" t="s">
        <v>360</v>
      </c>
      <c r="I243" s="142"/>
      <c r="L243" s="32"/>
      <c r="M243" s="143"/>
      <c r="T243" s="53"/>
      <c r="AT243" s="17" t="s">
        <v>138</v>
      </c>
      <c r="AU243" s="17" t="s">
        <v>82</v>
      </c>
    </row>
    <row r="244" spans="2:65" s="1" customFormat="1">
      <c r="B244" s="32"/>
      <c r="D244" s="144" t="s">
        <v>140</v>
      </c>
      <c r="F244" s="145" t="s">
        <v>361</v>
      </c>
      <c r="I244" s="142"/>
      <c r="L244" s="32"/>
      <c r="M244" s="143"/>
      <c r="T244" s="53"/>
      <c r="AT244" s="17" t="s">
        <v>140</v>
      </c>
      <c r="AU244" s="17" t="s">
        <v>82</v>
      </c>
    </row>
    <row r="245" spans="2:65" s="12" customFormat="1">
      <c r="B245" s="146"/>
      <c r="D245" s="140" t="s">
        <v>142</v>
      </c>
      <c r="E245" s="147" t="s">
        <v>19</v>
      </c>
      <c r="F245" s="148" t="s">
        <v>362</v>
      </c>
      <c r="H245" s="147" t="s">
        <v>19</v>
      </c>
      <c r="I245" s="149"/>
      <c r="L245" s="146"/>
      <c r="M245" s="150"/>
      <c r="T245" s="151"/>
      <c r="AT245" s="147" t="s">
        <v>142</v>
      </c>
      <c r="AU245" s="147" t="s">
        <v>82</v>
      </c>
      <c r="AV245" s="12" t="s">
        <v>80</v>
      </c>
      <c r="AW245" s="12" t="s">
        <v>33</v>
      </c>
      <c r="AX245" s="12" t="s">
        <v>72</v>
      </c>
      <c r="AY245" s="147" t="s">
        <v>128</v>
      </c>
    </row>
    <row r="246" spans="2:65" s="13" customFormat="1">
      <c r="B246" s="152"/>
      <c r="D246" s="140" t="s">
        <v>142</v>
      </c>
      <c r="E246" s="153" t="s">
        <v>19</v>
      </c>
      <c r="F246" s="154" t="s">
        <v>144</v>
      </c>
      <c r="H246" s="155">
        <v>172.5</v>
      </c>
      <c r="I246" s="156"/>
      <c r="L246" s="152"/>
      <c r="M246" s="157"/>
      <c r="T246" s="158"/>
      <c r="AT246" s="153" t="s">
        <v>142</v>
      </c>
      <c r="AU246" s="153" t="s">
        <v>82</v>
      </c>
      <c r="AV246" s="13" t="s">
        <v>82</v>
      </c>
      <c r="AW246" s="13" t="s">
        <v>33</v>
      </c>
      <c r="AX246" s="13" t="s">
        <v>80</v>
      </c>
      <c r="AY246" s="153" t="s">
        <v>128</v>
      </c>
    </row>
    <row r="247" spans="2:65" s="1" customFormat="1" ht="16.5" customHeight="1">
      <c r="B247" s="32"/>
      <c r="C247" s="127" t="s">
        <v>363</v>
      </c>
      <c r="D247" s="127" t="s">
        <v>131</v>
      </c>
      <c r="E247" s="128" t="s">
        <v>364</v>
      </c>
      <c r="F247" s="129" t="s">
        <v>365</v>
      </c>
      <c r="G247" s="130" t="s">
        <v>134</v>
      </c>
      <c r="H247" s="131">
        <v>18</v>
      </c>
      <c r="I247" s="132"/>
      <c r="J247" s="133">
        <f>ROUND(I247*H247,2)</f>
        <v>0</v>
      </c>
      <c r="K247" s="129" t="s">
        <v>135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0.85660000000000003</v>
      </c>
      <c r="R247" s="136">
        <f>Q247*H247</f>
        <v>15.418800000000001</v>
      </c>
      <c r="S247" s="136">
        <v>0</v>
      </c>
      <c r="T247" s="137">
        <f>S247*H247</f>
        <v>0</v>
      </c>
      <c r="AR247" s="138" t="s">
        <v>136</v>
      </c>
      <c r="AT247" s="138" t="s">
        <v>131</v>
      </c>
      <c r="AU247" s="138" t="s">
        <v>82</v>
      </c>
      <c r="AY247" s="17" t="s">
        <v>128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136</v>
      </c>
      <c r="BM247" s="138" t="s">
        <v>366</v>
      </c>
    </row>
    <row r="248" spans="2:65" s="1" customFormat="1" ht="19.5">
      <c r="B248" s="32"/>
      <c r="D248" s="140" t="s">
        <v>138</v>
      </c>
      <c r="F248" s="141" t="s">
        <v>367</v>
      </c>
      <c r="I248" s="142"/>
      <c r="L248" s="32"/>
      <c r="M248" s="143"/>
      <c r="T248" s="53"/>
      <c r="AT248" s="17" t="s">
        <v>138</v>
      </c>
      <c r="AU248" s="17" t="s">
        <v>82</v>
      </c>
    </row>
    <row r="249" spans="2:65" s="1" customFormat="1">
      <c r="B249" s="32"/>
      <c r="D249" s="144" t="s">
        <v>140</v>
      </c>
      <c r="F249" s="145" t="s">
        <v>368</v>
      </c>
      <c r="I249" s="142"/>
      <c r="L249" s="32"/>
      <c r="M249" s="143"/>
      <c r="T249" s="53"/>
      <c r="AT249" s="17" t="s">
        <v>140</v>
      </c>
      <c r="AU249" s="17" t="s">
        <v>82</v>
      </c>
    </row>
    <row r="250" spans="2:65" s="12" customFormat="1">
      <c r="B250" s="146"/>
      <c r="D250" s="140" t="s">
        <v>142</v>
      </c>
      <c r="E250" s="147" t="s">
        <v>19</v>
      </c>
      <c r="F250" s="148" t="s">
        <v>369</v>
      </c>
      <c r="H250" s="147" t="s">
        <v>19</v>
      </c>
      <c r="I250" s="149"/>
      <c r="L250" s="146"/>
      <c r="M250" s="150"/>
      <c r="T250" s="151"/>
      <c r="AT250" s="147" t="s">
        <v>142</v>
      </c>
      <c r="AU250" s="147" t="s">
        <v>82</v>
      </c>
      <c r="AV250" s="12" t="s">
        <v>80</v>
      </c>
      <c r="AW250" s="12" t="s">
        <v>33</v>
      </c>
      <c r="AX250" s="12" t="s">
        <v>72</v>
      </c>
      <c r="AY250" s="147" t="s">
        <v>128</v>
      </c>
    </row>
    <row r="251" spans="2:65" s="13" customFormat="1">
      <c r="B251" s="152"/>
      <c r="D251" s="140" t="s">
        <v>142</v>
      </c>
      <c r="E251" s="153" t="s">
        <v>19</v>
      </c>
      <c r="F251" s="154" t="s">
        <v>370</v>
      </c>
      <c r="H251" s="155">
        <v>1.5</v>
      </c>
      <c r="I251" s="156"/>
      <c r="L251" s="152"/>
      <c r="M251" s="157"/>
      <c r="T251" s="158"/>
      <c r="AT251" s="153" t="s">
        <v>142</v>
      </c>
      <c r="AU251" s="153" t="s">
        <v>82</v>
      </c>
      <c r="AV251" s="13" t="s">
        <v>82</v>
      </c>
      <c r="AW251" s="13" t="s">
        <v>33</v>
      </c>
      <c r="AX251" s="13" t="s">
        <v>72</v>
      </c>
      <c r="AY251" s="153" t="s">
        <v>128</v>
      </c>
    </row>
    <row r="252" spans="2:65" s="12" customFormat="1">
      <c r="B252" s="146"/>
      <c r="D252" s="140" t="s">
        <v>142</v>
      </c>
      <c r="E252" s="147" t="s">
        <v>19</v>
      </c>
      <c r="F252" s="148" t="s">
        <v>371</v>
      </c>
      <c r="H252" s="147" t="s">
        <v>19</v>
      </c>
      <c r="I252" s="149"/>
      <c r="L252" s="146"/>
      <c r="M252" s="150"/>
      <c r="T252" s="151"/>
      <c r="AT252" s="147" t="s">
        <v>142</v>
      </c>
      <c r="AU252" s="147" t="s">
        <v>82</v>
      </c>
      <c r="AV252" s="12" t="s">
        <v>80</v>
      </c>
      <c r="AW252" s="12" t="s">
        <v>33</v>
      </c>
      <c r="AX252" s="12" t="s">
        <v>72</v>
      </c>
      <c r="AY252" s="147" t="s">
        <v>128</v>
      </c>
    </row>
    <row r="253" spans="2:65" s="13" customFormat="1">
      <c r="B253" s="152"/>
      <c r="D253" s="140" t="s">
        <v>142</v>
      </c>
      <c r="E253" s="153" t="s">
        <v>19</v>
      </c>
      <c r="F253" s="154" t="s">
        <v>372</v>
      </c>
      <c r="H253" s="155">
        <v>18</v>
      </c>
      <c r="I253" s="156"/>
      <c r="L253" s="152"/>
      <c r="M253" s="157"/>
      <c r="T253" s="158"/>
      <c r="AT253" s="153" t="s">
        <v>142</v>
      </c>
      <c r="AU253" s="153" t="s">
        <v>82</v>
      </c>
      <c r="AV253" s="13" t="s">
        <v>82</v>
      </c>
      <c r="AW253" s="13" t="s">
        <v>33</v>
      </c>
      <c r="AX253" s="13" t="s">
        <v>80</v>
      </c>
      <c r="AY253" s="153" t="s">
        <v>128</v>
      </c>
    </row>
    <row r="254" spans="2:65" s="1" customFormat="1" ht="16.5" customHeight="1">
      <c r="B254" s="32"/>
      <c r="C254" s="127" t="s">
        <v>373</v>
      </c>
      <c r="D254" s="127" t="s">
        <v>131</v>
      </c>
      <c r="E254" s="128" t="s">
        <v>374</v>
      </c>
      <c r="F254" s="129" t="s">
        <v>375</v>
      </c>
      <c r="G254" s="130" t="s">
        <v>134</v>
      </c>
      <c r="H254" s="131">
        <v>2.88</v>
      </c>
      <c r="I254" s="132"/>
      <c r="J254" s="133">
        <f>ROUND(I254*H254,2)</f>
        <v>0</v>
      </c>
      <c r="K254" s="129" t="s">
        <v>135</v>
      </c>
      <c r="L254" s="32"/>
      <c r="M254" s="134" t="s">
        <v>19</v>
      </c>
      <c r="N254" s="135" t="s">
        <v>43</v>
      </c>
      <c r="P254" s="136">
        <f>O254*H254</f>
        <v>0</v>
      </c>
      <c r="Q254" s="136">
        <v>0.50077000000000005</v>
      </c>
      <c r="R254" s="136">
        <f>Q254*H254</f>
        <v>1.4422176</v>
      </c>
      <c r="S254" s="136">
        <v>0</v>
      </c>
      <c r="T254" s="137">
        <f>S254*H254</f>
        <v>0</v>
      </c>
      <c r="AR254" s="138" t="s">
        <v>136</v>
      </c>
      <c r="AT254" s="138" t="s">
        <v>131</v>
      </c>
      <c r="AU254" s="138" t="s">
        <v>82</v>
      </c>
      <c r="AY254" s="17" t="s">
        <v>128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80</v>
      </c>
      <c r="BK254" s="139">
        <f>ROUND(I254*H254,2)</f>
        <v>0</v>
      </c>
      <c r="BL254" s="17" t="s">
        <v>136</v>
      </c>
      <c r="BM254" s="138" t="s">
        <v>376</v>
      </c>
    </row>
    <row r="255" spans="2:65" s="1" customFormat="1">
      <c r="B255" s="32"/>
      <c r="D255" s="140" t="s">
        <v>138</v>
      </c>
      <c r="F255" s="141" t="s">
        <v>377</v>
      </c>
      <c r="I255" s="142"/>
      <c r="L255" s="32"/>
      <c r="M255" s="143"/>
      <c r="T255" s="53"/>
      <c r="AT255" s="17" t="s">
        <v>138</v>
      </c>
      <c r="AU255" s="17" t="s">
        <v>82</v>
      </c>
    </row>
    <row r="256" spans="2:65" s="1" customFormat="1">
      <c r="B256" s="32"/>
      <c r="D256" s="144" t="s">
        <v>140</v>
      </c>
      <c r="F256" s="145" t="s">
        <v>378</v>
      </c>
      <c r="I256" s="142"/>
      <c r="L256" s="32"/>
      <c r="M256" s="143"/>
      <c r="T256" s="53"/>
      <c r="AT256" s="17" t="s">
        <v>140</v>
      </c>
      <c r="AU256" s="17" t="s">
        <v>82</v>
      </c>
    </row>
    <row r="257" spans="2:65" s="12" customFormat="1">
      <c r="B257" s="146"/>
      <c r="D257" s="140" t="s">
        <v>142</v>
      </c>
      <c r="E257" s="147" t="s">
        <v>19</v>
      </c>
      <c r="F257" s="148" t="s">
        <v>379</v>
      </c>
      <c r="H257" s="147" t="s">
        <v>19</v>
      </c>
      <c r="I257" s="149"/>
      <c r="L257" s="146"/>
      <c r="M257" s="150"/>
      <c r="T257" s="151"/>
      <c r="AT257" s="147" t="s">
        <v>142</v>
      </c>
      <c r="AU257" s="147" t="s">
        <v>82</v>
      </c>
      <c r="AV257" s="12" t="s">
        <v>80</v>
      </c>
      <c r="AW257" s="12" t="s">
        <v>33</v>
      </c>
      <c r="AX257" s="12" t="s">
        <v>72</v>
      </c>
      <c r="AY257" s="147" t="s">
        <v>128</v>
      </c>
    </row>
    <row r="258" spans="2:65" s="13" customFormat="1">
      <c r="B258" s="152"/>
      <c r="D258" s="140" t="s">
        <v>142</v>
      </c>
      <c r="E258" s="153" t="s">
        <v>19</v>
      </c>
      <c r="F258" s="154" t="s">
        <v>292</v>
      </c>
      <c r="H258" s="155">
        <v>2.88</v>
      </c>
      <c r="I258" s="156"/>
      <c r="L258" s="152"/>
      <c r="M258" s="157"/>
      <c r="T258" s="158"/>
      <c r="AT258" s="153" t="s">
        <v>142</v>
      </c>
      <c r="AU258" s="153" t="s">
        <v>82</v>
      </c>
      <c r="AV258" s="13" t="s">
        <v>82</v>
      </c>
      <c r="AW258" s="13" t="s">
        <v>33</v>
      </c>
      <c r="AX258" s="13" t="s">
        <v>80</v>
      </c>
      <c r="AY258" s="153" t="s">
        <v>128</v>
      </c>
    </row>
    <row r="259" spans="2:65" s="11" customFormat="1" ht="22.9" customHeight="1">
      <c r="B259" s="115"/>
      <c r="D259" s="116" t="s">
        <v>71</v>
      </c>
      <c r="E259" s="125" t="s">
        <v>226</v>
      </c>
      <c r="F259" s="125" t="s">
        <v>380</v>
      </c>
      <c r="I259" s="118"/>
      <c r="J259" s="126">
        <f>BK259</f>
        <v>0</v>
      </c>
      <c r="L259" s="115"/>
      <c r="M259" s="120"/>
      <c r="P259" s="121">
        <f>SUM(P260:P300)</f>
        <v>0</v>
      </c>
      <c r="R259" s="121">
        <f>SUM(R260:R300)</f>
        <v>32.88477554</v>
      </c>
      <c r="T259" s="122">
        <f>SUM(T260:T300)</f>
        <v>0</v>
      </c>
      <c r="AR259" s="116" t="s">
        <v>80</v>
      </c>
      <c r="AT259" s="123" t="s">
        <v>71</v>
      </c>
      <c r="AU259" s="123" t="s">
        <v>80</v>
      </c>
      <c r="AY259" s="116" t="s">
        <v>128</v>
      </c>
      <c r="BK259" s="124">
        <f>SUM(BK260:BK300)</f>
        <v>0</v>
      </c>
    </row>
    <row r="260" spans="2:65" s="1" customFormat="1" ht="16.5" customHeight="1">
      <c r="B260" s="32"/>
      <c r="C260" s="127" t="s">
        <v>7</v>
      </c>
      <c r="D260" s="127" t="s">
        <v>131</v>
      </c>
      <c r="E260" s="128" t="s">
        <v>381</v>
      </c>
      <c r="F260" s="129" t="s">
        <v>382</v>
      </c>
      <c r="G260" s="130" t="s">
        <v>155</v>
      </c>
      <c r="H260" s="131">
        <v>1.944</v>
      </c>
      <c r="I260" s="132"/>
      <c r="J260" s="133">
        <f>ROUND(I260*H260,2)</f>
        <v>0</v>
      </c>
      <c r="K260" s="129" t="s">
        <v>135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2.5018699999999998</v>
      </c>
      <c r="R260" s="136">
        <f>Q260*H260</f>
        <v>4.8636352799999996</v>
      </c>
      <c r="S260" s="136">
        <v>0</v>
      </c>
      <c r="T260" s="137">
        <f>S260*H260</f>
        <v>0</v>
      </c>
      <c r="AR260" s="138" t="s">
        <v>136</v>
      </c>
      <c r="AT260" s="138" t="s">
        <v>131</v>
      </c>
      <c r="AU260" s="138" t="s">
        <v>82</v>
      </c>
      <c r="AY260" s="17" t="s">
        <v>128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136</v>
      </c>
      <c r="BM260" s="138" t="s">
        <v>383</v>
      </c>
    </row>
    <row r="261" spans="2:65" s="1" customFormat="1" ht="19.5">
      <c r="B261" s="32"/>
      <c r="D261" s="140" t="s">
        <v>138</v>
      </c>
      <c r="F261" s="141" t="s">
        <v>384</v>
      </c>
      <c r="I261" s="142"/>
      <c r="L261" s="32"/>
      <c r="M261" s="143"/>
      <c r="T261" s="53"/>
      <c r="AT261" s="17" t="s">
        <v>138</v>
      </c>
      <c r="AU261" s="17" t="s">
        <v>82</v>
      </c>
    </row>
    <row r="262" spans="2:65" s="1" customFormat="1">
      <c r="B262" s="32"/>
      <c r="D262" s="144" t="s">
        <v>140</v>
      </c>
      <c r="F262" s="145" t="s">
        <v>385</v>
      </c>
      <c r="I262" s="142"/>
      <c r="L262" s="32"/>
      <c r="M262" s="143"/>
      <c r="T262" s="53"/>
      <c r="AT262" s="17" t="s">
        <v>140</v>
      </c>
      <c r="AU262" s="17" t="s">
        <v>82</v>
      </c>
    </row>
    <row r="263" spans="2:65" s="12" customFormat="1">
      <c r="B263" s="146"/>
      <c r="D263" s="140" t="s">
        <v>142</v>
      </c>
      <c r="E263" s="147" t="s">
        <v>19</v>
      </c>
      <c r="F263" s="148" t="s">
        <v>386</v>
      </c>
      <c r="H263" s="147" t="s">
        <v>19</v>
      </c>
      <c r="I263" s="149"/>
      <c r="L263" s="146"/>
      <c r="M263" s="150"/>
      <c r="T263" s="151"/>
      <c r="AT263" s="147" t="s">
        <v>142</v>
      </c>
      <c r="AU263" s="147" t="s">
        <v>82</v>
      </c>
      <c r="AV263" s="12" t="s">
        <v>80</v>
      </c>
      <c r="AW263" s="12" t="s">
        <v>33</v>
      </c>
      <c r="AX263" s="12" t="s">
        <v>72</v>
      </c>
      <c r="AY263" s="147" t="s">
        <v>128</v>
      </c>
    </row>
    <row r="264" spans="2:65" s="13" customFormat="1">
      <c r="B264" s="152"/>
      <c r="D264" s="140" t="s">
        <v>142</v>
      </c>
      <c r="E264" s="153" t="s">
        <v>19</v>
      </c>
      <c r="F264" s="154" t="s">
        <v>387</v>
      </c>
      <c r="H264" s="155">
        <v>1.944</v>
      </c>
      <c r="I264" s="156"/>
      <c r="L264" s="152"/>
      <c r="M264" s="157"/>
      <c r="T264" s="158"/>
      <c r="AT264" s="153" t="s">
        <v>142</v>
      </c>
      <c r="AU264" s="153" t="s">
        <v>82</v>
      </c>
      <c r="AV264" s="13" t="s">
        <v>82</v>
      </c>
      <c r="AW264" s="13" t="s">
        <v>33</v>
      </c>
      <c r="AX264" s="13" t="s">
        <v>80</v>
      </c>
      <c r="AY264" s="153" t="s">
        <v>128</v>
      </c>
    </row>
    <row r="265" spans="2:65" s="1" customFormat="1" ht="16.5" customHeight="1">
      <c r="B265" s="32"/>
      <c r="C265" s="127" t="s">
        <v>388</v>
      </c>
      <c r="D265" s="127" t="s">
        <v>131</v>
      </c>
      <c r="E265" s="128" t="s">
        <v>389</v>
      </c>
      <c r="F265" s="129" t="s">
        <v>390</v>
      </c>
      <c r="G265" s="130" t="s">
        <v>155</v>
      </c>
      <c r="H265" s="131">
        <v>10.497999999999999</v>
      </c>
      <c r="I265" s="132"/>
      <c r="J265" s="133">
        <f>ROUND(I265*H265,2)</f>
        <v>0</v>
      </c>
      <c r="K265" s="129" t="s">
        <v>135</v>
      </c>
      <c r="L265" s="32"/>
      <c r="M265" s="134" t="s">
        <v>19</v>
      </c>
      <c r="N265" s="135" t="s">
        <v>43</v>
      </c>
      <c r="P265" s="136">
        <f>O265*H265</f>
        <v>0</v>
      </c>
      <c r="Q265" s="136">
        <v>2.5018699999999998</v>
      </c>
      <c r="R265" s="136">
        <f>Q265*H265</f>
        <v>26.264631259999998</v>
      </c>
      <c r="S265" s="136">
        <v>0</v>
      </c>
      <c r="T265" s="137">
        <f>S265*H265</f>
        <v>0</v>
      </c>
      <c r="AR265" s="138" t="s">
        <v>136</v>
      </c>
      <c r="AT265" s="138" t="s">
        <v>131</v>
      </c>
      <c r="AU265" s="138" t="s">
        <v>82</v>
      </c>
      <c r="AY265" s="17" t="s">
        <v>128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80</v>
      </c>
      <c r="BK265" s="139">
        <f>ROUND(I265*H265,2)</f>
        <v>0</v>
      </c>
      <c r="BL265" s="17" t="s">
        <v>136</v>
      </c>
      <c r="BM265" s="138" t="s">
        <v>391</v>
      </c>
    </row>
    <row r="266" spans="2:65" s="1" customFormat="1" ht="19.5">
      <c r="B266" s="32"/>
      <c r="D266" s="140" t="s">
        <v>138</v>
      </c>
      <c r="F266" s="141" t="s">
        <v>392</v>
      </c>
      <c r="I266" s="142"/>
      <c r="L266" s="32"/>
      <c r="M266" s="143"/>
      <c r="T266" s="53"/>
      <c r="AT266" s="17" t="s">
        <v>138</v>
      </c>
      <c r="AU266" s="17" t="s">
        <v>82</v>
      </c>
    </row>
    <row r="267" spans="2:65" s="1" customFormat="1">
      <c r="B267" s="32"/>
      <c r="D267" s="144" t="s">
        <v>140</v>
      </c>
      <c r="F267" s="145" t="s">
        <v>393</v>
      </c>
      <c r="I267" s="142"/>
      <c r="L267" s="32"/>
      <c r="M267" s="143"/>
      <c r="T267" s="53"/>
      <c r="AT267" s="17" t="s">
        <v>140</v>
      </c>
      <c r="AU267" s="17" t="s">
        <v>82</v>
      </c>
    </row>
    <row r="268" spans="2:65" s="12" customFormat="1">
      <c r="B268" s="146"/>
      <c r="D268" s="140" t="s">
        <v>142</v>
      </c>
      <c r="E268" s="147" t="s">
        <v>19</v>
      </c>
      <c r="F268" s="148" t="s">
        <v>394</v>
      </c>
      <c r="H268" s="147" t="s">
        <v>19</v>
      </c>
      <c r="I268" s="149"/>
      <c r="L268" s="146"/>
      <c r="M268" s="150"/>
      <c r="T268" s="151"/>
      <c r="AT268" s="147" t="s">
        <v>142</v>
      </c>
      <c r="AU268" s="147" t="s">
        <v>82</v>
      </c>
      <c r="AV268" s="12" t="s">
        <v>80</v>
      </c>
      <c r="AW268" s="12" t="s">
        <v>33</v>
      </c>
      <c r="AX268" s="12" t="s">
        <v>72</v>
      </c>
      <c r="AY268" s="147" t="s">
        <v>128</v>
      </c>
    </row>
    <row r="269" spans="2:65" s="13" customFormat="1">
      <c r="B269" s="152"/>
      <c r="D269" s="140" t="s">
        <v>142</v>
      </c>
      <c r="E269" s="153" t="s">
        <v>19</v>
      </c>
      <c r="F269" s="154" t="s">
        <v>395</v>
      </c>
      <c r="H269" s="155">
        <v>10.497999999999999</v>
      </c>
      <c r="I269" s="156"/>
      <c r="L269" s="152"/>
      <c r="M269" s="157"/>
      <c r="T269" s="158"/>
      <c r="AT269" s="153" t="s">
        <v>142</v>
      </c>
      <c r="AU269" s="153" t="s">
        <v>82</v>
      </c>
      <c r="AV269" s="13" t="s">
        <v>82</v>
      </c>
      <c r="AW269" s="13" t="s">
        <v>33</v>
      </c>
      <c r="AX269" s="13" t="s">
        <v>80</v>
      </c>
      <c r="AY269" s="153" t="s">
        <v>128</v>
      </c>
    </row>
    <row r="270" spans="2:65" s="1" customFormat="1" ht="16.5" customHeight="1">
      <c r="B270" s="32"/>
      <c r="C270" s="127" t="s">
        <v>396</v>
      </c>
      <c r="D270" s="127" t="s">
        <v>131</v>
      </c>
      <c r="E270" s="128" t="s">
        <v>397</v>
      </c>
      <c r="F270" s="129" t="s">
        <v>398</v>
      </c>
      <c r="G270" s="130" t="s">
        <v>134</v>
      </c>
      <c r="H270" s="131">
        <v>4.32</v>
      </c>
      <c r="I270" s="132"/>
      <c r="J270" s="133">
        <f>ROUND(I270*H270,2)</f>
        <v>0</v>
      </c>
      <c r="K270" s="129" t="s">
        <v>135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2.32E-3</v>
      </c>
      <c r="R270" s="136">
        <f>Q270*H270</f>
        <v>1.0022400000000001E-2</v>
      </c>
      <c r="S270" s="136">
        <v>0</v>
      </c>
      <c r="T270" s="137">
        <f>S270*H270</f>
        <v>0</v>
      </c>
      <c r="AR270" s="138" t="s">
        <v>136</v>
      </c>
      <c r="AT270" s="138" t="s">
        <v>131</v>
      </c>
      <c r="AU270" s="138" t="s">
        <v>82</v>
      </c>
      <c r="AY270" s="17" t="s">
        <v>128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136</v>
      </c>
      <c r="BM270" s="138" t="s">
        <v>399</v>
      </c>
    </row>
    <row r="271" spans="2:65" s="1" customFormat="1">
      <c r="B271" s="32"/>
      <c r="D271" s="140" t="s">
        <v>138</v>
      </c>
      <c r="F271" s="141" t="s">
        <v>400</v>
      </c>
      <c r="I271" s="142"/>
      <c r="L271" s="32"/>
      <c r="M271" s="143"/>
      <c r="T271" s="53"/>
      <c r="AT271" s="17" t="s">
        <v>138</v>
      </c>
      <c r="AU271" s="17" t="s">
        <v>82</v>
      </c>
    </row>
    <row r="272" spans="2:65" s="1" customFormat="1">
      <c r="B272" s="32"/>
      <c r="D272" s="144" t="s">
        <v>140</v>
      </c>
      <c r="F272" s="145" t="s">
        <v>401</v>
      </c>
      <c r="I272" s="142"/>
      <c r="L272" s="32"/>
      <c r="M272" s="143"/>
      <c r="T272" s="53"/>
      <c r="AT272" s="17" t="s">
        <v>140</v>
      </c>
      <c r="AU272" s="17" t="s">
        <v>82</v>
      </c>
    </row>
    <row r="273" spans="2:65" s="12" customFormat="1">
      <c r="B273" s="146"/>
      <c r="D273" s="140" t="s">
        <v>142</v>
      </c>
      <c r="E273" s="147" t="s">
        <v>19</v>
      </c>
      <c r="F273" s="148" t="s">
        <v>402</v>
      </c>
      <c r="H273" s="147" t="s">
        <v>19</v>
      </c>
      <c r="I273" s="149"/>
      <c r="L273" s="146"/>
      <c r="M273" s="150"/>
      <c r="T273" s="151"/>
      <c r="AT273" s="147" t="s">
        <v>142</v>
      </c>
      <c r="AU273" s="147" t="s">
        <v>82</v>
      </c>
      <c r="AV273" s="12" t="s">
        <v>80</v>
      </c>
      <c r="AW273" s="12" t="s">
        <v>33</v>
      </c>
      <c r="AX273" s="12" t="s">
        <v>72</v>
      </c>
      <c r="AY273" s="147" t="s">
        <v>128</v>
      </c>
    </row>
    <row r="274" spans="2:65" s="13" customFormat="1">
      <c r="B274" s="152"/>
      <c r="D274" s="140" t="s">
        <v>142</v>
      </c>
      <c r="E274" s="153" t="s">
        <v>19</v>
      </c>
      <c r="F274" s="154" t="s">
        <v>403</v>
      </c>
      <c r="H274" s="155">
        <v>4.32</v>
      </c>
      <c r="I274" s="156"/>
      <c r="L274" s="152"/>
      <c r="M274" s="157"/>
      <c r="T274" s="158"/>
      <c r="AT274" s="153" t="s">
        <v>142</v>
      </c>
      <c r="AU274" s="153" t="s">
        <v>82</v>
      </c>
      <c r="AV274" s="13" t="s">
        <v>82</v>
      </c>
      <c r="AW274" s="13" t="s">
        <v>33</v>
      </c>
      <c r="AX274" s="13" t="s">
        <v>80</v>
      </c>
      <c r="AY274" s="153" t="s">
        <v>128</v>
      </c>
    </row>
    <row r="275" spans="2:65" s="1" customFormat="1" ht="16.5" customHeight="1">
      <c r="B275" s="32"/>
      <c r="C275" s="127" t="s">
        <v>404</v>
      </c>
      <c r="D275" s="127" t="s">
        <v>131</v>
      </c>
      <c r="E275" s="128" t="s">
        <v>405</v>
      </c>
      <c r="F275" s="129" t="s">
        <v>406</v>
      </c>
      <c r="G275" s="130" t="s">
        <v>134</v>
      </c>
      <c r="H275" s="131">
        <v>69.983999999999995</v>
      </c>
      <c r="I275" s="132"/>
      <c r="J275" s="133">
        <f>ROUND(I275*H275,2)</f>
        <v>0</v>
      </c>
      <c r="K275" s="129" t="s">
        <v>135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4.6499999999999996E-3</v>
      </c>
      <c r="R275" s="136">
        <f>Q275*H275</f>
        <v>0.32542559999999993</v>
      </c>
      <c r="S275" s="136">
        <v>0</v>
      </c>
      <c r="T275" s="137">
        <f>S275*H275</f>
        <v>0</v>
      </c>
      <c r="AR275" s="138" t="s">
        <v>136</v>
      </c>
      <c r="AT275" s="138" t="s">
        <v>131</v>
      </c>
      <c r="AU275" s="138" t="s">
        <v>82</v>
      </c>
      <c r="AY275" s="17" t="s">
        <v>128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136</v>
      </c>
      <c r="BM275" s="138" t="s">
        <v>407</v>
      </c>
    </row>
    <row r="276" spans="2:65" s="1" customFormat="1">
      <c r="B276" s="32"/>
      <c r="D276" s="140" t="s">
        <v>138</v>
      </c>
      <c r="F276" s="141" t="s">
        <v>408</v>
      </c>
      <c r="I276" s="142"/>
      <c r="L276" s="32"/>
      <c r="M276" s="143"/>
      <c r="T276" s="53"/>
      <c r="AT276" s="17" t="s">
        <v>138</v>
      </c>
      <c r="AU276" s="17" t="s">
        <v>82</v>
      </c>
    </row>
    <row r="277" spans="2:65" s="1" customFormat="1">
      <c r="B277" s="32"/>
      <c r="D277" s="144" t="s">
        <v>140</v>
      </c>
      <c r="F277" s="145" t="s">
        <v>409</v>
      </c>
      <c r="I277" s="142"/>
      <c r="L277" s="32"/>
      <c r="M277" s="143"/>
      <c r="T277" s="53"/>
      <c r="AT277" s="17" t="s">
        <v>140</v>
      </c>
      <c r="AU277" s="17" t="s">
        <v>82</v>
      </c>
    </row>
    <row r="278" spans="2:65" s="12" customFormat="1">
      <c r="B278" s="146"/>
      <c r="D278" s="140" t="s">
        <v>142</v>
      </c>
      <c r="E278" s="147" t="s">
        <v>19</v>
      </c>
      <c r="F278" s="148" t="s">
        <v>410</v>
      </c>
      <c r="H278" s="147" t="s">
        <v>19</v>
      </c>
      <c r="I278" s="149"/>
      <c r="L278" s="146"/>
      <c r="M278" s="150"/>
      <c r="T278" s="151"/>
      <c r="AT278" s="147" t="s">
        <v>142</v>
      </c>
      <c r="AU278" s="147" t="s">
        <v>82</v>
      </c>
      <c r="AV278" s="12" t="s">
        <v>80</v>
      </c>
      <c r="AW278" s="12" t="s">
        <v>33</v>
      </c>
      <c r="AX278" s="12" t="s">
        <v>72</v>
      </c>
      <c r="AY278" s="147" t="s">
        <v>128</v>
      </c>
    </row>
    <row r="279" spans="2:65" s="13" customFormat="1">
      <c r="B279" s="152"/>
      <c r="D279" s="140" t="s">
        <v>142</v>
      </c>
      <c r="E279" s="153" t="s">
        <v>19</v>
      </c>
      <c r="F279" s="154" t="s">
        <v>411</v>
      </c>
      <c r="H279" s="155">
        <v>69.983999999999995</v>
      </c>
      <c r="I279" s="156"/>
      <c r="L279" s="152"/>
      <c r="M279" s="157"/>
      <c r="T279" s="158"/>
      <c r="AT279" s="153" t="s">
        <v>142</v>
      </c>
      <c r="AU279" s="153" t="s">
        <v>82</v>
      </c>
      <c r="AV279" s="13" t="s">
        <v>82</v>
      </c>
      <c r="AW279" s="13" t="s">
        <v>33</v>
      </c>
      <c r="AX279" s="13" t="s">
        <v>72</v>
      </c>
      <c r="AY279" s="153" t="s">
        <v>128</v>
      </c>
    </row>
    <row r="280" spans="2:65" s="14" customFormat="1">
      <c r="B280" s="169"/>
      <c r="D280" s="140" t="s">
        <v>142</v>
      </c>
      <c r="E280" s="170" t="s">
        <v>19</v>
      </c>
      <c r="F280" s="171" t="s">
        <v>238</v>
      </c>
      <c r="H280" s="172">
        <v>69.983999999999995</v>
      </c>
      <c r="I280" s="173"/>
      <c r="L280" s="169"/>
      <c r="M280" s="174"/>
      <c r="T280" s="175"/>
      <c r="AT280" s="170" t="s">
        <v>142</v>
      </c>
      <c r="AU280" s="170" t="s">
        <v>82</v>
      </c>
      <c r="AV280" s="14" t="s">
        <v>136</v>
      </c>
      <c r="AW280" s="14" t="s">
        <v>33</v>
      </c>
      <c r="AX280" s="14" t="s">
        <v>80</v>
      </c>
      <c r="AY280" s="170" t="s">
        <v>128</v>
      </c>
    </row>
    <row r="281" spans="2:65" s="1" customFormat="1" ht="16.5" customHeight="1">
      <c r="B281" s="32"/>
      <c r="C281" s="127" t="s">
        <v>412</v>
      </c>
      <c r="D281" s="127" t="s">
        <v>131</v>
      </c>
      <c r="E281" s="128" t="s">
        <v>413</v>
      </c>
      <c r="F281" s="129" t="s">
        <v>414</v>
      </c>
      <c r="G281" s="130" t="s">
        <v>225</v>
      </c>
      <c r="H281" s="131">
        <v>0.56999999999999995</v>
      </c>
      <c r="I281" s="132"/>
      <c r="J281" s="133">
        <f>ROUND(I281*H281,2)</f>
        <v>0</v>
      </c>
      <c r="K281" s="129" t="s">
        <v>135</v>
      </c>
      <c r="L281" s="32"/>
      <c r="M281" s="134" t="s">
        <v>19</v>
      </c>
      <c r="N281" s="135" t="s">
        <v>43</v>
      </c>
      <c r="P281" s="136">
        <f>O281*H281</f>
        <v>0</v>
      </c>
      <c r="Q281" s="136">
        <v>1.0423199999999999</v>
      </c>
      <c r="R281" s="136">
        <f>Q281*H281</f>
        <v>0.59412239999999994</v>
      </c>
      <c r="S281" s="136">
        <v>0</v>
      </c>
      <c r="T281" s="137">
        <f>S281*H281</f>
        <v>0</v>
      </c>
      <c r="AR281" s="138" t="s">
        <v>136</v>
      </c>
      <c r="AT281" s="138" t="s">
        <v>131</v>
      </c>
      <c r="AU281" s="138" t="s">
        <v>82</v>
      </c>
      <c r="AY281" s="17" t="s">
        <v>128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80</v>
      </c>
      <c r="BK281" s="139">
        <f>ROUND(I281*H281,2)</f>
        <v>0</v>
      </c>
      <c r="BL281" s="17" t="s">
        <v>136</v>
      </c>
      <c r="BM281" s="138" t="s">
        <v>415</v>
      </c>
    </row>
    <row r="282" spans="2:65" s="1" customFormat="1">
      <c r="B282" s="32"/>
      <c r="D282" s="140" t="s">
        <v>138</v>
      </c>
      <c r="F282" s="141" t="s">
        <v>416</v>
      </c>
      <c r="I282" s="142"/>
      <c r="L282" s="32"/>
      <c r="M282" s="143"/>
      <c r="T282" s="53"/>
      <c r="AT282" s="17" t="s">
        <v>138</v>
      </c>
      <c r="AU282" s="17" t="s">
        <v>82</v>
      </c>
    </row>
    <row r="283" spans="2:65" s="1" customFormat="1">
      <c r="B283" s="32"/>
      <c r="D283" s="144" t="s">
        <v>140</v>
      </c>
      <c r="F283" s="145" t="s">
        <v>417</v>
      </c>
      <c r="I283" s="142"/>
      <c r="L283" s="32"/>
      <c r="M283" s="143"/>
      <c r="T283" s="53"/>
      <c r="AT283" s="17" t="s">
        <v>140</v>
      </c>
      <c r="AU283" s="17" t="s">
        <v>82</v>
      </c>
    </row>
    <row r="284" spans="2:65" s="12" customFormat="1">
      <c r="B284" s="146"/>
      <c r="D284" s="140" t="s">
        <v>142</v>
      </c>
      <c r="E284" s="147" t="s">
        <v>19</v>
      </c>
      <c r="F284" s="148" t="s">
        <v>418</v>
      </c>
      <c r="H284" s="147" t="s">
        <v>19</v>
      </c>
      <c r="I284" s="149"/>
      <c r="L284" s="146"/>
      <c r="M284" s="150"/>
      <c r="T284" s="151"/>
      <c r="AT284" s="147" t="s">
        <v>142</v>
      </c>
      <c r="AU284" s="147" t="s">
        <v>82</v>
      </c>
      <c r="AV284" s="12" t="s">
        <v>80</v>
      </c>
      <c r="AW284" s="12" t="s">
        <v>33</v>
      </c>
      <c r="AX284" s="12" t="s">
        <v>72</v>
      </c>
      <c r="AY284" s="147" t="s">
        <v>128</v>
      </c>
    </row>
    <row r="285" spans="2:65" s="13" customFormat="1">
      <c r="B285" s="152"/>
      <c r="D285" s="140" t="s">
        <v>142</v>
      </c>
      <c r="E285" s="153" t="s">
        <v>19</v>
      </c>
      <c r="F285" s="154" t="s">
        <v>419</v>
      </c>
      <c r="H285" s="155">
        <v>0.125</v>
      </c>
      <c r="I285" s="156"/>
      <c r="L285" s="152"/>
      <c r="M285" s="157"/>
      <c r="T285" s="158"/>
      <c r="AT285" s="153" t="s">
        <v>142</v>
      </c>
      <c r="AU285" s="153" t="s">
        <v>82</v>
      </c>
      <c r="AV285" s="13" t="s">
        <v>82</v>
      </c>
      <c r="AW285" s="13" t="s">
        <v>33</v>
      </c>
      <c r="AX285" s="13" t="s">
        <v>72</v>
      </c>
      <c r="AY285" s="153" t="s">
        <v>128</v>
      </c>
    </row>
    <row r="286" spans="2:65" s="12" customFormat="1">
      <c r="B286" s="146"/>
      <c r="D286" s="140" t="s">
        <v>142</v>
      </c>
      <c r="E286" s="147" t="s">
        <v>19</v>
      </c>
      <c r="F286" s="148" t="s">
        <v>420</v>
      </c>
      <c r="H286" s="147" t="s">
        <v>19</v>
      </c>
      <c r="I286" s="149"/>
      <c r="L286" s="146"/>
      <c r="M286" s="150"/>
      <c r="T286" s="151"/>
      <c r="AT286" s="147" t="s">
        <v>142</v>
      </c>
      <c r="AU286" s="147" t="s">
        <v>82</v>
      </c>
      <c r="AV286" s="12" t="s">
        <v>80</v>
      </c>
      <c r="AW286" s="12" t="s">
        <v>33</v>
      </c>
      <c r="AX286" s="12" t="s">
        <v>72</v>
      </c>
      <c r="AY286" s="147" t="s">
        <v>128</v>
      </c>
    </row>
    <row r="287" spans="2:65" s="13" customFormat="1">
      <c r="B287" s="152"/>
      <c r="D287" s="140" t="s">
        <v>142</v>
      </c>
      <c r="E287" s="153" t="s">
        <v>19</v>
      </c>
      <c r="F287" s="154" t="s">
        <v>421</v>
      </c>
      <c r="H287" s="155">
        <v>0.44500000000000001</v>
      </c>
      <c r="I287" s="156"/>
      <c r="L287" s="152"/>
      <c r="M287" s="157"/>
      <c r="T287" s="158"/>
      <c r="AT287" s="153" t="s">
        <v>142</v>
      </c>
      <c r="AU287" s="153" t="s">
        <v>82</v>
      </c>
      <c r="AV287" s="13" t="s">
        <v>82</v>
      </c>
      <c r="AW287" s="13" t="s">
        <v>33</v>
      </c>
      <c r="AX287" s="13" t="s">
        <v>72</v>
      </c>
      <c r="AY287" s="153" t="s">
        <v>128</v>
      </c>
    </row>
    <row r="288" spans="2:65" s="14" customFormat="1">
      <c r="B288" s="169"/>
      <c r="D288" s="140" t="s">
        <v>142</v>
      </c>
      <c r="E288" s="170" t="s">
        <v>19</v>
      </c>
      <c r="F288" s="171" t="s">
        <v>238</v>
      </c>
      <c r="H288" s="172">
        <v>0.57000000000000006</v>
      </c>
      <c r="I288" s="173"/>
      <c r="L288" s="169"/>
      <c r="M288" s="174"/>
      <c r="T288" s="175"/>
      <c r="AT288" s="170" t="s">
        <v>142</v>
      </c>
      <c r="AU288" s="170" t="s">
        <v>82</v>
      </c>
      <c r="AV288" s="14" t="s">
        <v>136</v>
      </c>
      <c r="AW288" s="14" t="s">
        <v>33</v>
      </c>
      <c r="AX288" s="14" t="s">
        <v>80</v>
      </c>
      <c r="AY288" s="170" t="s">
        <v>128</v>
      </c>
    </row>
    <row r="289" spans="2:65" s="1" customFormat="1" ht="16.5" customHeight="1">
      <c r="B289" s="32"/>
      <c r="C289" s="127" t="s">
        <v>422</v>
      </c>
      <c r="D289" s="127" t="s">
        <v>131</v>
      </c>
      <c r="E289" s="128" t="s">
        <v>423</v>
      </c>
      <c r="F289" s="129" t="s">
        <v>424</v>
      </c>
      <c r="G289" s="130" t="s">
        <v>225</v>
      </c>
      <c r="H289" s="131">
        <v>0.79600000000000004</v>
      </c>
      <c r="I289" s="132"/>
      <c r="J289" s="133">
        <f>ROUND(I289*H289,2)</f>
        <v>0</v>
      </c>
      <c r="K289" s="129" t="s">
        <v>135</v>
      </c>
      <c r="L289" s="32"/>
      <c r="M289" s="134" t="s">
        <v>19</v>
      </c>
      <c r="N289" s="135" t="s">
        <v>43</v>
      </c>
      <c r="P289" s="136">
        <f>O289*H289</f>
        <v>0</v>
      </c>
      <c r="Q289" s="136">
        <v>0.99734999999999996</v>
      </c>
      <c r="R289" s="136">
        <f>Q289*H289</f>
        <v>0.7938906</v>
      </c>
      <c r="S289" s="136">
        <v>0</v>
      </c>
      <c r="T289" s="137">
        <f>S289*H289</f>
        <v>0</v>
      </c>
      <c r="AR289" s="138" t="s">
        <v>136</v>
      </c>
      <c r="AT289" s="138" t="s">
        <v>131</v>
      </c>
      <c r="AU289" s="138" t="s">
        <v>82</v>
      </c>
      <c r="AY289" s="17" t="s">
        <v>128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80</v>
      </c>
      <c r="BK289" s="139">
        <f>ROUND(I289*H289,2)</f>
        <v>0</v>
      </c>
      <c r="BL289" s="17" t="s">
        <v>136</v>
      </c>
      <c r="BM289" s="138" t="s">
        <v>425</v>
      </c>
    </row>
    <row r="290" spans="2:65" s="1" customFormat="1">
      <c r="B290" s="32"/>
      <c r="D290" s="140" t="s">
        <v>138</v>
      </c>
      <c r="F290" s="141" t="s">
        <v>424</v>
      </c>
      <c r="I290" s="142"/>
      <c r="L290" s="32"/>
      <c r="M290" s="143"/>
      <c r="T290" s="53"/>
      <c r="AT290" s="17" t="s">
        <v>138</v>
      </c>
      <c r="AU290" s="17" t="s">
        <v>82</v>
      </c>
    </row>
    <row r="291" spans="2:65" s="1" customFormat="1">
      <c r="B291" s="32"/>
      <c r="D291" s="144" t="s">
        <v>140</v>
      </c>
      <c r="F291" s="145" t="s">
        <v>426</v>
      </c>
      <c r="I291" s="142"/>
      <c r="L291" s="32"/>
      <c r="M291" s="143"/>
      <c r="T291" s="53"/>
      <c r="AT291" s="17" t="s">
        <v>140</v>
      </c>
      <c r="AU291" s="17" t="s">
        <v>82</v>
      </c>
    </row>
    <row r="292" spans="2:65" s="12" customFormat="1">
      <c r="B292" s="146"/>
      <c r="D292" s="140" t="s">
        <v>142</v>
      </c>
      <c r="E292" s="147" t="s">
        <v>19</v>
      </c>
      <c r="F292" s="148" t="s">
        <v>427</v>
      </c>
      <c r="H292" s="147" t="s">
        <v>19</v>
      </c>
      <c r="I292" s="149"/>
      <c r="L292" s="146"/>
      <c r="M292" s="150"/>
      <c r="T292" s="151"/>
      <c r="AT292" s="147" t="s">
        <v>142</v>
      </c>
      <c r="AU292" s="147" t="s">
        <v>82</v>
      </c>
      <c r="AV292" s="12" t="s">
        <v>80</v>
      </c>
      <c r="AW292" s="12" t="s">
        <v>33</v>
      </c>
      <c r="AX292" s="12" t="s">
        <v>72</v>
      </c>
      <c r="AY292" s="147" t="s">
        <v>128</v>
      </c>
    </row>
    <row r="293" spans="2:65" s="13" customFormat="1">
      <c r="B293" s="152"/>
      <c r="D293" s="140" t="s">
        <v>142</v>
      </c>
      <c r="E293" s="153" t="s">
        <v>19</v>
      </c>
      <c r="F293" s="154" t="s">
        <v>428</v>
      </c>
      <c r="H293" s="155">
        <v>0.124</v>
      </c>
      <c r="I293" s="156"/>
      <c r="L293" s="152"/>
      <c r="M293" s="157"/>
      <c r="T293" s="158"/>
      <c r="AT293" s="153" t="s">
        <v>142</v>
      </c>
      <c r="AU293" s="153" t="s">
        <v>82</v>
      </c>
      <c r="AV293" s="13" t="s">
        <v>82</v>
      </c>
      <c r="AW293" s="13" t="s">
        <v>33</v>
      </c>
      <c r="AX293" s="13" t="s">
        <v>72</v>
      </c>
      <c r="AY293" s="153" t="s">
        <v>128</v>
      </c>
    </row>
    <row r="294" spans="2:65" s="13" customFormat="1">
      <c r="B294" s="152"/>
      <c r="D294" s="140" t="s">
        <v>142</v>
      </c>
      <c r="E294" s="153" t="s">
        <v>19</v>
      </c>
      <c r="F294" s="154" t="s">
        <v>429</v>
      </c>
      <c r="H294" s="155">
        <v>0.67200000000000004</v>
      </c>
      <c r="I294" s="156"/>
      <c r="L294" s="152"/>
      <c r="M294" s="157"/>
      <c r="T294" s="158"/>
      <c r="AT294" s="153" t="s">
        <v>142</v>
      </c>
      <c r="AU294" s="153" t="s">
        <v>82</v>
      </c>
      <c r="AV294" s="13" t="s">
        <v>82</v>
      </c>
      <c r="AW294" s="13" t="s">
        <v>33</v>
      </c>
      <c r="AX294" s="13" t="s">
        <v>72</v>
      </c>
      <c r="AY294" s="153" t="s">
        <v>128</v>
      </c>
    </row>
    <row r="295" spans="2:65" s="14" customFormat="1">
      <c r="B295" s="169"/>
      <c r="D295" s="140" t="s">
        <v>142</v>
      </c>
      <c r="E295" s="170" t="s">
        <v>19</v>
      </c>
      <c r="F295" s="171" t="s">
        <v>238</v>
      </c>
      <c r="H295" s="172">
        <v>0.79600000000000004</v>
      </c>
      <c r="I295" s="173"/>
      <c r="L295" s="169"/>
      <c r="M295" s="174"/>
      <c r="T295" s="175"/>
      <c r="AT295" s="170" t="s">
        <v>142</v>
      </c>
      <c r="AU295" s="170" t="s">
        <v>82</v>
      </c>
      <c r="AV295" s="14" t="s">
        <v>136</v>
      </c>
      <c r="AW295" s="14" t="s">
        <v>33</v>
      </c>
      <c r="AX295" s="14" t="s">
        <v>80</v>
      </c>
      <c r="AY295" s="170" t="s">
        <v>128</v>
      </c>
    </row>
    <row r="296" spans="2:65" s="1" customFormat="1" ht="16.5" customHeight="1">
      <c r="B296" s="32"/>
      <c r="C296" s="127" t="s">
        <v>430</v>
      </c>
      <c r="D296" s="127" t="s">
        <v>131</v>
      </c>
      <c r="E296" s="128" t="s">
        <v>431</v>
      </c>
      <c r="F296" s="129" t="s">
        <v>432</v>
      </c>
      <c r="G296" s="130" t="s">
        <v>433</v>
      </c>
      <c r="H296" s="131">
        <v>24.3</v>
      </c>
      <c r="I296" s="132"/>
      <c r="J296" s="133">
        <f>ROUND(I296*H296,2)</f>
        <v>0</v>
      </c>
      <c r="K296" s="129" t="s">
        <v>135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1.3600000000000001E-3</v>
      </c>
      <c r="R296" s="136">
        <f>Q296*H296</f>
        <v>3.3048000000000001E-2</v>
      </c>
      <c r="S296" s="136">
        <v>0</v>
      </c>
      <c r="T296" s="137">
        <f>S296*H296</f>
        <v>0</v>
      </c>
      <c r="AR296" s="138" t="s">
        <v>136</v>
      </c>
      <c r="AT296" s="138" t="s">
        <v>131</v>
      </c>
      <c r="AU296" s="138" t="s">
        <v>82</v>
      </c>
      <c r="AY296" s="17" t="s">
        <v>128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136</v>
      </c>
      <c r="BM296" s="138" t="s">
        <v>434</v>
      </c>
    </row>
    <row r="297" spans="2:65" s="1" customFormat="1">
      <c r="B297" s="32"/>
      <c r="D297" s="140" t="s">
        <v>138</v>
      </c>
      <c r="F297" s="141" t="s">
        <v>435</v>
      </c>
      <c r="I297" s="142"/>
      <c r="L297" s="32"/>
      <c r="M297" s="143"/>
      <c r="T297" s="53"/>
      <c r="AT297" s="17" t="s">
        <v>138</v>
      </c>
      <c r="AU297" s="17" t="s">
        <v>82</v>
      </c>
    </row>
    <row r="298" spans="2:65" s="1" customFormat="1">
      <c r="B298" s="32"/>
      <c r="D298" s="144" t="s">
        <v>140</v>
      </c>
      <c r="F298" s="145" t="s">
        <v>436</v>
      </c>
      <c r="I298" s="142"/>
      <c r="L298" s="32"/>
      <c r="M298" s="143"/>
      <c r="T298" s="53"/>
      <c r="AT298" s="17" t="s">
        <v>140</v>
      </c>
      <c r="AU298" s="17" t="s">
        <v>82</v>
      </c>
    </row>
    <row r="299" spans="2:65" s="12" customFormat="1">
      <c r="B299" s="146"/>
      <c r="D299" s="140" t="s">
        <v>142</v>
      </c>
      <c r="E299" s="147" t="s">
        <v>19</v>
      </c>
      <c r="F299" s="148" t="s">
        <v>437</v>
      </c>
      <c r="H299" s="147" t="s">
        <v>19</v>
      </c>
      <c r="I299" s="149"/>
      <c r="L299" s="146"/>
      <c r="M299" s="150"/>
      <c r="T299" s="151"/>
      <c r="AT299" s="147" t="s">
        <v>142</v>
      </c>
      <c r="AU299" s="147" t="s">
        <v>82</v>
      </c>
      <c r="AV299" s="12" t="s">
        <v>80</v>
      </c>
      <c r="AW299" s="12" t="s">
        <v>33</v>
      </c>
      <c r="AX299" s="12" t="s">
        <v>72</v>
      </c>
      <c r="AY299" s="147" t="s">
        <v>128</v>
      </c>
    </row>
    <row r="300" spans="2:65" s="13" customFormat="1">
      <c r="B300" s="152"/>
      <c r="D300" s="140" t="s">
        <v>142</v>
      </c>
      <c r="E300" s="153" t="s">
        <v>19</v>
      </c>
      <c r="F300" s="154" t="s">
        <v>438</v>
      </c>
      <c r="H300" s="155">
        <v>24.3</v>
      </c>
      <c r="I300" s="156"/>
      <c r="L300" s="152"/>
      <c r="M300" s="157"/>
      <c r="T300" s="158"/>
      <c r="AT300" s="153" t="s">
        <v>142</v>
      </c>
      <c r="AU300" s="153" t="s">
        <v>82</v>
      </c>
      <c r="AV300" s="13" t="s">
        <v>82</v>
      </c>
      <c r="AW300" s="13" t="s">
        <v>33</v>
      </c>
      <c r="AX300" s="13" t="s">
        <v>80</v>
      </c>
      <c r="AY300" s="153" t="s">
        <v>128</v>
      </c>
    </row>
    <row r="301" spans="2:65" s="11" customFormat="1" ht="22.9" customHeight="1">
      <c r="B301" s="115"/>
      <c r="D301" s="116" t="s">
        <v>71</v>
      </c>
      <c r="E301" s="125" t="s">
        <v>439</v>
      </c>
      <c r="F301" s="125" t="s">
        <v>440</v>
      </c>
      <c r="I301" s="118"/>
      <c r="J301" s="126">
        <f>BK301</f>
        <v>0</v>
      </c>
      <c r="L301" s="115"/>
      <c r="M301" s="120"/>
      <c r="P301" s="121">
        <f>SUM(P302:P384)</f>
        <v>0</v>
      </c>
      <c r="R301" s="121">
        <f>SUM(R302:R384)</f>
        <v>19.991446400000001</v>
      </c>
      <c r="T301" s="122">
        <f>SUM(T302:T384)</f>
        <v>42.794400000000003</v>
      </c>
      <c r="AR301" s="116" t="s">
        <v>80</v>
      </c>
      <c r="AT301" s="123" t="s">
        <v>71</v>
      </c>
      <c r="AU301" s="123" t="s">
        <v>80</v>
      </c>
      <c r="AY301" s="116" t="s">
        <v>128</v>
      </c>
      <c r="BK301" s="124">
        <f>SUM(BK302:BK384)</f>
        <v>0</v>
      </c>
    </row>
    <row r="302" spans="2:65" s="1" customFormat="1" ht="16.5" customHeight="1">
      <c r="B302" s="32"/>
      <c r="C302" s="127" t="s">
        <v>441</v>
      </c>
      <c r="D302" s="127" t="s">
        <v>131</v>
      </c>
      <c r="E302" s="128" t="s">
        <v>442</v>
      </c>
      <c r="F302" s="129" t="s">
        <v>443</v>
      </c>
      <c r="G302" s="130" t="s">
        <v>433</v>
      </c>
      <c r="H302" s="131">
        <v>2</v>
      </c>
      <c r="I302" s="132"/>
      <c r="J302" s="133">
        <f>ROUND(I302*H302,2)</f>
        <v>0</v>
      </c>
      <c r="K302" s="129" t="s">
        <v>135</v>
      </c>
      <c r="L302" s="32"/>
      <c r="M302" s="134" t="s">
        <v>19</v>
      </c>
      <c r="N302" s="135" t="s">
        <v>43</v>
      </c>
      <c r="P302" s="136">
        <f>O302*H302</f>
        <v>0</v>
      </c>
      <c r="Q302" s="136">
        <v>6.9999999999999999E-4</v>
      </c>
      <c r="R302" s="136">
        <f>Q302*H302</f>
        <v>1.4E-3</v>
      </c>
      <c r="S302" s="136">
        <v>0</v>
      </c>
      <c r="T302" s="137">
        <f>S302*H302</f>
        <v>0</v>
      </c>
      <c r="AR302" s="138" t="s">
        <v>136</v>
      </c>
      <c r="AT302" s="138" t="s">
        <v>131</v>
      </c>
      <c r="AU302" s="138" t="s">
        <v>82</v>
      </c>
      <c r="AY302" s="17" t="s">
        <v>128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80</v>
      </c>
      <c r="BK302" s="139">
        <f>ROUND(I302*H302,2)</f>
        <v>0</v>
      </c>
      <c r="BL302" s="17" t="s">
        <v>136</v>
      </c>
      <c r="BM302" s="138" t="s">
        <v>444</v>
      </c>
    </row>
    <row r="303" spans="2:65" s="1" customFormat="1">
      <c r="B303" s="32"/>
      <c r="D303" s="140" t="s">
        <v>138</v>
      </c>
      <c r="F303" s="141" t="s">
        <v>445</v>
      </c>
      <c r="I303" s="142"/>
      <c r="L303" s="32"/>
      <c r="M303" s="143"/>
      <c r="T303" s="53"/>
      <c r="AT303" s="17" t="s">
        <v>138</v>
      </c>
      <c r="AU303" s="17" t="s">
        <v>82</v>
      </c>
    </row>
    <row r="304" spans="2:65" s="1" customFormat="1">
      <c r="B304" s="32"/>
      <c r="D304" s="144" t="s">
        <v>140</v>
      </c>
      <c r="F304" s="145" t="s">
        <v>446</v>
      </c>
      <c r="I304" s="142"/>
      <c r="L304" s="32"/>
      <c r="M304" s="143"/>
      <c r="T304" s="53"/>
      <c r="AT304" s="17" t="s">
        <v>140</v>
      </c>
      <c r="AU304" s="17" t="s">
        <v>82</v>
      </c>
    </row>
    <row r="305" spans="2:65" s="12" customFormat="1">
      <c r="B305" s="146"/>
      <c r="D305" s="140" t="s">
        <v>142</v>
      </c>
      <c r="E305" s="147" t="s">
        <v>19</v>
      </c>
      <c r="F305" s="148" t="s">
        <v>447</v>
      </c>
      <c r="H305" s="147" t="s">
        <v>19</v>
      </c>
      <c r="I305" s="149"/>
      <c r="L305" s="146"/>
      <c r="M305" s="150"/>
      <c r="T305" s="151"/>
      <c r="AT305" s="147" t="s">
        <v>142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128</v>
      </c>
    </row>
    <row r="306" spans="2:65" s="13" customFormat="1">
      <c r="B306" s="152"/>
      <c r="D306" s="140" t="s">
        <v>142</v>
      </c>
      <c r="E306" s="153" t="s">
        <v>19</v>
      </c>
      <c r="F306" s="154" t="s">
        <v>82</v>
      </c>
      <c r="H306" s="155">
        <v>2</v>
      </c>
      <c r="I306" s="156"/>
      <c r="L306" s="152"/>
      <c r="M306" s="157"/>
      <c r="T306" s="158"/>
      <c r="AT306" s="153" t="s">
        <v>142</v>
      </c>
      <c r="AU306" s="153" t="s">
        <v>82</v>
      </c>
      <c r="AV306" s="13" t="s">
        <v>82</v>
      </c>
      <c r="AW306" s="13" t="s">
        <v>33</v>
      </c>
      <c r="AX306" s="13" t="s">
        <v>80</v>
      </c>
      <c r="AY306" s="153" t="s">
        <v>128</v>
      </c>
    </row>
    <row r="307" spans="2:65" s="1" customFormat="1" ht="16.5" customHeight="1">
      <c r="B307" s="32"/>
      <c r="C307" s="159" t="s">
        <v>448</v>
      </c>
      <c r="D307" s="159" t="s">
        <v>222</v>
      </c>
      <c r="E307" s="160" t="s">
        <v>449</v>
      </c>
      <c r="F307" s="161" t="s">
        <v>450</v>
      </c>
      <c r="G307" s="162" t="s">
        <v>433</v>
      </c>
      <c r="H307" s="163">
        <v>1</v>
      </c>
      <c r="I307" s="164"/>
      <c r="J307" s="165">
        <f>ROUND(I307*H307,2)</f>
        <v>0</v>
      </c>
      <c r="K307" s="161" t="s">
        <v>135</v>
      </c>
      <c r="L307" s="166"/>
      <c r="M307" s="167" t="s">
        <v>19</v>
      </c>
      <c r="N307" s="168" t="s">
        <v>43</v>
      </c>
      <c r="P307" s="136">
        <f>O307*H307</f>
        <v>0</v>
      </c>
      <c r="Q307" s="136">
        <v>4.0000000000000001E-3</v>
      </c>
      <c r="R307" s="136">
        <f>Q307*H307</f>
        <v>4.0000000000000001E-3</v>
      </c>
      <c r="S307" s="136">
        <v>0</v>
      </c>
      <c r="T307" s="137">
        <f>S307*H307</f>
        <v>0</v>
      </c>
      <c r="AR307" s="138" t="s">
        <v>226</v>
      </c>
      <c r="AT307" s="138" t="s">
        <v>222</v>
      </c>
      <c r="AU307" s="138" t="s">
        <v>82</v>
      </c>
      <c r="AY307" s="17" t="s">
        <v>128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80</v>
      </c>
      <c r="BK307" s="139">
        <f>ROUND(I307*H307,2)</f>
        <v>0</v>
      </c>
      <c r="BL307" s="17" t="s">
        <v>136</v>
      </c>
      <c r="BM307" s="138" t="s">
        <v>451</v>
      </c>
    </row>
    <row r="308" spans="2:65" s="1" customFormat="1">
      <c r="B308" s="32"/>
      <c r="D308" s="140" t="s">
        <v>138</v>
      </c>
      <c r="F308" s="141" t="s">
        <v>450</v>
      </c>
      <c r="I308" s="142"/>
      <c r="L308" s="32"/>
      <c r="M308" s="143"/>
      <c r="T308" s="53"/>
      <c r="AT308" s="17" t="s">
        <v>138</v>
      </c>
      <c r="AU308" s="17" t="s">
        <v>82</v>
      </c>
    </row>
    <row r="309" spans="2:65" s="13" customFormat="1">
      <c r="B309" s="152"/>
      <c r="D309" s="140" t="s">
        <v>142</v>
      </c>
      <c r="E309" s="153" t="s">
        <v>19</v>
      </c>
      <c r="F309" s="154" t="s">
        <v>80</v>
      </c>
      <c r="H309" s="155">
        <v>1</v>
      </c>
      <c r="I309" s="156"/>
      <c r="L309" s="152"/>
      <c r="M309" s="157"/>
      <c r="T309" s="158"/>
      <c r="AT309" s="153" t="s">
        <v>142</v>
      </c>
      <c r="AU309" s="153" t="s">
        <v>82</v>
      </c>
      <c r="AV309" s="13" t="s">
        <v>82</v>
      </c>
      <c r="AW309" s="13" t="s">
        <v>33</v>
      </c>
      <c r="AX309" s="13" t="s">
        <v>80</v>
      </c>
      <c r="AY309" s="153" t="s">
        <v>128</v>
      </c>
    </row>
    <row r="310" spans="2:65" s="1" customFormat="1" ht="16.5" customHeight="1">
      <c r="B310" s="32"/>
      <c r="C310" s="159" t="s">
        <v>452</v>
      </c>
      <c r="D310" s="159" t="s">
        <v>222</v>
      </c>
      <c r="E310" s="160" t="s">
        <v>453</v>
      </c>
      <c r="F310" s="161" t="s">
        <v>454</v>
      </c>
      <c r="G310" s="162" t="s">
        <v>433</v>
      </c>
      <c r="H310" s="163">
        <v>1</v>
      </c>
      <c r="I310" s="164"/>
      <c r="J310" s="165">
        <f>ROUND(I310*H310,2)</f>
        <v>0</v>
      </c>
      <c r="K310" s="161" t="s">
        <v>135</v>
      </c>
      <c r="L310" s="166"/>
      <c r="M310" s="167" t="s">
        <v>19</v>
      </c>
      <c r="N310" s="168" t="s">
        <v>43</v>
      </c>
      <c r="P310" s="136">
        <f>O310*H310</f>
        <v>0</v>
      </c>
      <c r="Q310" s="136">
        <v>8.9999999999999998E-4</v>
      </c>
      <c r="R310" s="136">
        <f>Q310*H310</f>
        <v>8.9999999999999998E-4</v>
      </c>
      <c r="S310" s="136">
        <v>0</v>
      </c>
      <c r="T310" s="137">
        <f>S310*H310</f>
        <v>0</v>
      </c>
      <c r="AR310" s="138" t="s">
        <v>226</v>
      </c>
      <c r="AT310" s="138" t="s">
        <v>222</v>
      </c>
      <c r="AU310" s="138" t="s">
        <v>82</v>
      </c>
      <c r="AY310" s="17" t="s">
        <v>128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80</v>
      </c>
      <c r="BK310" s="139">
        <f>ROUND(I310*H310,2)</f>
        <v>0</v>
      </c>
      <c r="BL310" s="17" t="s">
        <v>136</v>
      </c>
      <c r="BM310" s="138" t="s">
        <v>455</v>
      </c>
    </row>
    <row r="311" spans="2:65" s="1" customFormat="1">
      <c r="B311" s="32"/>
      <c r="D311" s="140" t="s">
        <v>138</v>
      </c>
      <c r="F311" s="141" t="s">
        <v>454</v>
      </c>
      <c r="I311" s="142"/>
      <c r="L311" s="32"/>
      <c r="M311" s="143"/>
      <c r="T311" s="53"/>
      <c r="AT311" s="17" t="s">
        <v>138</v>
      </c>
      <c r="AU311" s="17" t="s">
        <v>82</v>
      </c>
    </row>
    <row r="312" spans="2:65" s="1" customFormat="1" ht="16.5" customHeight="1">
      <c r="B312" s="32"/>
      <c r="C312" s="127" t="s">
        <v>456</v>
      </c>
      <c r="D312" s="127" t="s">
        <v>131</v>
      </c>
      <c r="E312" s="128" t="s">
        <v>457</v>
      </c>
      <c r="F312" s="129" t="s">
        <v>458</v>
      </c>
      <c r="G312" s="130" t="s">
        <v>433</v>
      </c>
      <c r="H312" s="131">
        <v>1</v>
      </c>
      <c r="I312" s="132"/>
      <c r="J312" s="133">
        <f>ROUND(I312*H312,2)</f>
        <v>0</v>
      </c>
      <c r="K312" s="129" t="s">
        <v>135</v>
      </c>
      <c r="L312" s="32"/>
      <c r="M312" s="134" t="s">
        <v>19</v>
      </c>
      <c r="N312" s="135" t="s">
        <v>43</v>
      </c>
      <c r="P312" s="136">
        <f>O312*H312</f>
        <v>0</v>
      </c>
      <c r="Q312" s="136">
        <v>0.10940999999999999</v>
      </c>
      <c r="R312" s="136">
        <f>Q312*H312</f>
        <v>0.10940999999999999</v>
      </c>
      <c r="S312" s="136">
        <v>0</v>
      </c>
      <c r="T312" s="137">
        <f>S312*H312</f>
        <v>0</v>
      </c>
      <c r="AR312" s="138" t="s">
        <v>136</v>
      </c>
      <c r="AT312" s="138" t="s">
        <v>131</v>
      </c>
      <c r="AU312" s="138" t="s">
        <v>82</v>
      </c>
      <c r="AY312" s="17" t="s">
        <v>128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80</v>
      </c>
      <c r="BK312" s="139">
        <f>ROUND(I312*H312,2)</f>
        <v>0</v>
      </c>
      <c r="BL312" s="17" t="s">
        <v>136</v>
      </c>
      <c r="BM312" s="138" t="s">
        <v>459</v>
      </c>
    </row>
    <row r="313" spans="2:65" s="1" customFormat="1">
      <c r="B313" s="32"/>
      <c r="D313" s="140" t="s">
        <v>138</v>
      </c>
      <c r="F313" s="141" t="s">
        <v>460</v>
      </c>
      <c r="I313" s="142"/>
      <c r="L313" s="32"/>
      <c r="M313" s="143"/>
      <c r="T313" s="53"/>
      <c r="AT313" s="17" t="s">
        <v>138</v>
      </c>
      <c r="AU313" s="17" t="s">
        <v>82</v>
      </c>
    </row>
    <row r="314" spans="2:65" s="1" customFormat="1">
      <c r="B314" s="32"/>
      <c r="D314" s="144" t="s">
        <v>140</v>
      </c>
      <c r="F314" s="145" t="s">
        <v>461</v>
      </c>
      <c r="I314" s="142"/>
      <c r="L314" s="32"/>
      <c r="M314" s="143"/>
      <c r="T314" s="53"/>
      <c r="AT314" s="17" t="s">
        <v>140</v>
      </c>
      <c r="AU314" s="17" t="s">
        <v>82</v>
      </c>
    </row>
    <row r="315" spans="2:65" s="12" customFormat="1">
      <c r="B315" s="146"/>
      <c r="D315" s="140" t="s">
        <v>142</v>
      </c>
      <c r="E315" s="147" t="s">
        <v>19</v>
      </c>
      <c r="F315" s="148" t="s">
        <v>462</v>
      </c>
      <c r="H315" s="147" t="s">
        <v>19</v>
      </c>
      <c r="I315" s="149"/>
      <c r="L315" s="146"/>
      <c r="M315" s="150"/>
      <c r="T315" s="151"/>
      <c r="AT315" s="147" t="s">
        <v>142</v>
      </c>
      <c r="AU315" s="147" t="s">
        <v>82</v>
      </c>
      <c r="AV315" s="12" t="s">
        <v>80</v>
      </c>
      <c r="AW315" s="12" t="s">
        <v>33</v>
      </c>
      <c r="AX315" s="12" t="s">
        <v>72</v>
      </c>
      <c r="AY315" s="147" t="s">
        <v>128</v>
      </c>
    </row>
    <row r="316" spans="2:65" s="13" customFormat="1">
      <c r="B316" s="152"/>
      <c r="D316" s="140" t="s">
        <v>142</v>
      </c>
      <c r="E316" s="153" t="s">
        <v>19</v>
      </c>
      <c r="F316" s="154" t="s">
        <v>80</v>
      </c>
      <c r="H316" s="155">
        <v>1</v>
      </c>
      <c r="I316" s="156"/>
      <c r="L316" s="152"/>
      <c r="M316" s="157"/>
      <c r="T316" s="158"/>
      <c r="AT316" s="153" t="s">
        <v>142</v>
      </c>
      <c r="AU316" s="153" t="s">
        <v>82</v>
      </c>
      <c r="AV316" s="13" t="s">
        <v>82</v>
      </c>
      <c r="AW316" s="13" t="s">
        <v>33</v>
      </c>
      <c r="AX316" s="13" t="s">
        <v>80</v>
      </c>
      <c r="AY316" s="153" t="s">
        <v>128</v>
      </c>
    </row>
    <row r="317" spans="2:65" s="1" customFormat="1" ht="16.5" customHeight="1">
      <c r="B317" s="32"/>
      <c r="C317" s="159" t="s">
        <v>463</v>
      </c>
      <c r="D317" s="159" t="s">
        <v>222</v>
      </c>
      <c r="E317" s="160" t="s">
        <v>464</v>
      </c>
      <c r="F317" s="161" t="s">
        <v>465</v>
      </c>
      <c r="G317" s="162" t="s">
        <v>433</v>
      </c>
      <c r="H317" s="163">
        <v>1</v>
      </c>
      <c r="I317" s="164"/>
      <c r="J317" s="165">
        <f>ROUND(I317*H317,2)</f>
        <v>0</v>
      </c>
      <c r="K317" s="161" t="s">
        <v>135</v>
      </c>
      <c r="L317" s="166"/>
      <c r="M317" s="167" t="s">
        <v>19</v>
      </c>
      <c r="N317" s="168" t="s">
        <v>43</v>
      </c>
      <c r="P317" s="136">
        <f>O317*H317</f>
        <v>0</v>
      </c>
      <c r="Q317" s="136">
        <v>2.5000000000000001E-3</v>
      </c>
      <c r="R317" s="136">
        <f>Q317*H317</f>
        <v>2.5000000000000001E-3</v>
      </c>
      <c r="S317" s="136">
        <v>0</v>
      </c>
      <c r="T317" s="137">
        <f>S317*H317</f>
        <v>0</v>
      </c>
      <c r="AR317" s="138" t="s">
        <v>226</v>
      </c>
      <c r="AT317" s="138" t="s">
        <v>222</v>
      </c>
      <c r="AU317" s="138" t="s">
        <v>82</v>
      </c>
      <c r="AY317" s="17" t="s">
        <v>128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80</v>
      </c>
      <c r="BK317" s="139">
        <f>ROUND(I317*H317,2)</f>
        <v>0</v>
      </c>
      <c r="BL317" s="17" t="s">
        <v>136</v>
      </c>
      <c r="BM317" s="138" t="s">
        <v>466</v>
      </c>
    </row>
    <row r="318" spans="2:65" s="1" customFormat="1">
      <c r="B318" s="32"/>
      <c r="D318" s="140" t="s">
        <v>138</v>
      </c>
      <c r="F318" s="141" t="s">
        <v>465</v>
      </c>
      <c r="I318" s="142"/>
      <c r="L318" s="32"/>
      <c r="M318" s="143"/>
      <c r="T318" s="53"/>
      <c r="AT318" s="17" t="s">
        <v>138</v>
      </c>
      <c r="AU318" s="17" t="s">
        <v>82</v>
      </c>
    </row>
    <row r="319" spans="2:65" s="1" customFormat="1" ht="16.5" customHeight="1">
      <c r="B319" s="32"/>
      <c r="C319" s="127" t="s">
        <v>467</v>
      </c>
      <c r="D319" s="127" t="s">
        <v>131</v>
      </c>
      <c r="E319" s="128" t="s">
        <v>468</v>
      </c>
      <c r="F319" s="129" t="s">
        <v>469</v>
      </c>
      <c r="G319" s="130" t="s">
        <v>470</v>
      </c>
      <c r="H319" s="131">
        <v>6.5</v>
      </c>
      <c r="I319" s="132"/>
      <c r="J319" s="133">
        <f>ROUND(I319*H319,2)</f>
        <v>0</v>
      </c>
      <c r="K319" s="129" t="s">
        <v>135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0.15540000000000001</v>
      </c>
      <c r="R319" s="136">
        <f>Q319*H319</f>
        <v>1.0101</v>
      </c>
      <c r="S319" s="136">
        <v>0</v>
      </c>
      <c r="T319" s="137">
        <f>S319*H319</f>
        <v>0</v>
      </c>
      <c r="AR319" s="138" t="s">
        <v>136</v>
      </c>
      <c r="AT319" s="138" t="s">
        <v>131</v>
      </c>
      <c r="AU319" s="138" t="s">
        <v>82</v>
      </c>
      <c r="AY319" s="17" t="s">
        <v>128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136</v>
      </c>
      <c r="BM319" s="138" t="s">
        <v>471</v>
      </c>
    </row>
    <row r="320" spans="2:65" s="1" customFormat="1" ht="19.5">
      <c r="B320" s="32"/>
      <c r="D320" s="140" t="s">
        <v>138</v>
      </c>
      <c r="F320" s="141" t="s">
        <v>472</v>
      </c>
      <c r="I320" s="142"/>
      <c r="L320" s="32"/>
      <c r="M320" s="143"/>
      <c r="T320" s="53"/>
      <c r="AT320" s="17" t="s">
        <v>138</v>
      </c>
      <c r="AU320" s="17" t="s">
        <v>82</v>
      </c>
    </row>
    <row r="321" spans="2:65" s="1" customFormat="1">
      <c r="B321" s="32"/>
      <c r="D321" s="144" t="s">
        <v>140</v>
      </c>
      <c r="F321" s="145" t="s">
        <v>473</v>
      </c>
      <c r="I321" s="142"/>
      <c r="L321" s="32"/>
      <c r="M321" s="143"/>
      <c r="T321" s="53"/>
      <c r="AT321" s="17" t="s">
        <v>140</v>
      </c>
      <c r="AU321" s="17" t="s">
        <v>82</v>
      </c>
    </row>
    <row r="322" spans="2:65" s="12" customFormat="1">
      <c r="B322" s="146"/>
      <c r="D322" s="140" t="s">
        <v>142</v>
      </c>
      <c r="E322" s="147" t="s">
        <v>19</v>
      </c>
      <c r="F322" s="148" t="s">
        <v>474</v>
      </c>
      <c r="H322" s="147" t="s">
        <v>19</v>
      </c>
      <c r="I322" s="149"/>
      <c r="L322" s="146"/>
      <c r="M322" s="150"/>
      <c r="T322" s="151"/>
      <c r="AT322" s="147" t="s">
        <v>142</v>
      </c>
      <c r="AU322" s="147" t="s">
        <v>82</v>
      </c>
      <c r="AV322" s="12" t="s">
        <v>80</v>
      </c>
      <c r="AW322" s="12" t="s">
        <v>33</v>
      </c>
      <c r="AX322" s="12" t="s">
        <v>72</v>
      </c>
      <c r="AY322" s="147" t="s">
        <v>128</v>
      </c>
    </row>
    <row r="323" spans="2:65" s="13" customFormat="1">
      <c r="B323" s="152"/>
      <c r="D323" s="140" t="s">
        <v>142</v>
      </c>
      <c r="E323" s="153" t="s">
        <v>19</v>
      </c>
      <c r="F323" s="154" t="s">
        <v>317</v>
      </c>
      <c r="H323" s="155">
        <v>6.5</v>
      </c>
      <c r="I323" s="156"/>
      <c r="L323" s="152"/>
      <c r="M323" s="157"/>
      <c r="T323" s="158"/>
      <c r="AT323" s="153" t="s">
        <v>142</v>
      </c>
      <c r="AU323" s="153" t="s">
        <v>82</v>
      </c>
      <c r="AV323" s="13" t="s">
        <v>82</v>
      </c>
      <c r="AW323" s="13" t="s">
        <v>33</v>
      </c>
      <c r="AX323" s="13" t="s">
        <v>80</v>
      </c>
      <c r="AY323" s="153" t="s">
        <v>128</v>
      </c>
    </row>
    <row r="324" spans="2:65" s="1" customFormat="1" ht="16.5" customHeight="1">
      <c r="B324" s="32"/>
      <c r="C324" s="159" t="s">
        <v>475</v>
      </c>
      <c r="D324" s="159" t="s">
        <v>222</v>
      </c>
      <c r="E324" s="160" t="s">
        <v>476</v>
      </c>
      <c r="F324" s="161" t="s">
        <v>477</v>
      </c>
      <c r="G324" s="162" t="s">
        <v>470</v>
      </c>
      <c r="H324" s="163">
        <v>6.63</v>
      </c>
      <c r="I324" s="164"/>
      <c r="J324" s="165">
        <f>ROUND(I324*H324,2)</f>
        <v>0</v>
      </c>
      <c r="K324" s="161" t="s">
        <v>135</v>
      </c>
      <c r="L324" s="166"/>
      <c r="M324" s="167" t="s">
        <v>19</v>
      </c>
      <c r="N324" s="168" t="s">
        <v>43</v>
      </c>
      <c r="P324" s="136">
        <f>O324*H324</f>
        <v>0</v>
      </c>
      <c r="Q324" s="136">
        <v>0.10199999999999999</v>
      </c>
      <c r="R324" s="136">
        <f>Q324*H324</f>
        <v>0.67625999999999997</v>
      </c>
      <c r="S324" s="136">
        <v>0</v>
      </c>
      <c r="T324" s="137">
        <f>S324*H324</f>
        <v>0</v>
      </c>
      <c r="AR324" s="138" t="s">
        <v>226</v>
      </c>
      <c r="AT324" s="138" t="s">
        <v>222</v>
      </c>
      <c r="AU324" s="138" t="s">
        <v>82</v>
      </c>
      <c r="AY324" s="17" t="s">
        <v>128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80</v>
      </c>
      <c r="BK324" s="139">
        <f>ROUND(I324*H324,2)</f>
        <v>0</v>
      </c>
      <c r="BL324" s="17" t="s">
        <v>136</v>
      </c>
      <c r="BM324" s="138" t="s">
        <v>478</v>
      </c>
    </row>
    <row r="325" spans="2:65" s="1" customFormat="1">
      <c r="B325" s="32"/>
      <c r="D325" s="140" t="s">
        <v>138</v>
      </c>
      <c r="F325" s="141" t="s">
        <v>477</v>
      </c>
      <c r="I325" s="142"/>
      <c r="L325" s="32"/>
      <c r="M325" s="143"/>
      <c r="T325" s="53"/>
      <c r="AT325" s="17" t="s">
        <v>138</v>
      </c>
      <c r="AU325" s="17" t="s">
        <v>82</v>
      </c>
    </row>
    <row r="326" spans="2:65" s="13" customFormat="1">
      <c r="B326" s="152"/>
      <c r="D326" s="140" t="s">
        <v>142</v>
      </c>
      <c r="F326" s="154" t="s">
        <v>479</v>
      </c>
      <c r="H326" s="155">
        <v>6.63</v>
      </c>
      <c r="I326" s="156"/>
      <c r="L326" s="152"/>
      <c r="M326" s="157"/>
      <c r="T326" s="158"/>
      <c r="AT326" s="153" t="s">
        <v>142</v>
      </c>
      <c r="AU326" s="153" t="s">
        <v>82</v>
      </c>
      <c r="AV326" s="13" t="s">
        <v>82</v>
      </c>
      <c r="AW326" s="13" t="s">
        <v>4</v>
      </c>
      <c r="AX326" s="13" t="s">
        <v>80</v>
      </c>
      <c r="AY326" s="153" t="s">
        <v>128</v>
      </c>
    </row>
    <row r="327" spans="2:65" s="1" customFormat="1" ht="16.5" customHeight="1">
      <c r="B327" s="32"/>
      <c r="C327" s="127" t="s">
        <v>480</v>
      </c>
      <c r="D327" s="127" t="s">
        <v>131</v>
      </c>
      <c r="E327" s="128" t="s">
        <v>481</v>
      </c>
      <c r="F327" s="129" t="s">
        <v>482</v>
      </c>
      <c r="G327" s="130" t="s">
        <v>470</v>
      </c>
      <c r="H327" s="131">
        <v>12.2</v>
      </c>
      <c r="I327" s="132"/>
      <c r="J327" s="133">
        <f>ROUND(I327*H327,2)</f>
        <v>0</v>
      </c>
      <c r="K327" s="129" t="s">
        <v>135</v>
      </c>
      <c r="L327" s="32"/>
      <c r="M327" s="134" t="s">
        <v>19</v>
      </c>
      <c r="N327" s="135" t="s">
        <v>43</v>
      </c>
      <c r="P327" s="136">
        <f>O327*H327</f>
        <v>0</v>
      </c>
      <c r="Q327" s="136">
        <v>1.3167800000000001</v>
      </c>
      <c r="R327" s="136">
        <f>Q327*H327</f>
        <v>16.064716000000001</v>
      </c>
      <c r="S327" s="136">
        <v>0</v>
      </c>
      <c r="T327" s="137">
        <f>S327*H327</f>
        <v>0</v>
      </c>
      <c r="AR327" s="138" t="s">
        <v>136</v>
      </c>
      <c r="AT327" s="138" t="s">
        <v>131</v>
      </c>
      <c r="AU327" s="138" t="s">
        <v>82</v>
      </c>
      <c r="AY327" s="17" t="s">
        <v>128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80</v>
      </c>
      <c r="BK327" s="139">
        <f>ROUND(I327*H327,2)</f>
        <v>0</v>
      </c>
      <c r="BL327" s="17" t="s">
        <v>136</v>
      </c>
      <c r="BM327" s="138" t="s">
        <v>483</v>
      </c>
    </row>
    <row r="328" spans="2:65" s="1" customFormat="1">
      <c r="B328" s="32"/>
      <c r="D328" s="140" t="s">
        <v>138</v>
      </c>
      <c r="F328" s="141" t="s">
        <v>484</v>
      </c>
      <c r="I328" s="142"/>
      <c r="L328" s="32"/>
      <c r="M328" s="143"/>
      <c r="T328" s="53"/>
      <c r="AT328" s="17" t="s">
        <v>138</v>
      </c>
      <c r="AU328" s="17" t="s">
        <v>82</v>
      </c>
    </row>
    <row r="329" spans="2:65" s="1" customFormat="1">
      <c r="B329" s="32"/>
      <c r="D329" s="144" t="s">
        <v>140</v>
      </c>
      <c r="F329" s="145" t="s">
        <v>485</v>
      </c>
      <c r="I329" s="142"/>
      <c r="L329" s="32"/>
      <c r="M329" s="143"/>
      <c r="T329" s="53"/>
      <c r="AT329" s="17" t="s">
        <v>140</v>
      </c>
      <c r="AU329" s="17" t="s">
        <v>82</v>
      </c>
    </row>
    <row r="330" spans="2:65" s="12" customFormat="1">
      <c r="B330" s="146"/>
      <c r="D330" s="140" t="s">
        <v>142</v>
      </c>
      <c r="E330" s="147" t="s">
        <v>19</v>
      </c>
      <c r="F330" s="148" t="s">
        <v>486</v>
      </c>
      <c r="H330" s="147" t="s">
        <v>19</v>
      </c>
      <c r="I330" s="149"/>
      <c r="L330" s="146"/>
      <c r="M330" s="150"/>
      <c r="T330" s="151"/>
      <c r="AT330" s="147" t="s">
        <v>142</v>
      </c>
      <c r="AU330" s="147" t="s">
        <v>82</v>
      </c>
      <c r="AV330" s="12" t="s">
        <v>80</v>
      </c>
      <c r="AW330" s="12" t="s">
        <v>33</v>
      </c>
      <c r="AX330" s="12" t="s">
        <v>72</v>
      </c>
      <c r="AY330" s="147" t="s">
        <v>128</v>
      </c>
    </row>
    <row r="331" spans="2:65" s="13" customFormat="1">
      <c r="B331" s="152"/>
      <c r="D331" s="140" t="s">
        <v>142</v>
      </c>
      <c r="E331" s="153" t="s">
        <v>19</v>
      </c>
      <c r="F331" s="154" t="s">
        <v>487</v>
      </c>
      <c r="H331" s="155">
        <v>12.2</v>
      </c>
      <c r="I331" s="156"/>
      <c r="L331" s="152"/>
      <c r="M331" s="157"/>
      <c r="T331" s="158"/>
      <c r="AT331" s="153" t="s">
        <v>142</v>
      </c>
      <c r="AU331" s="153" t="s">
        <v>82</v>
      </c>
      <c r="AV331" s="13" t="s">
        <v>82</v>
      </c>
      <c r="AW331" s="13" t="s">
        <v>33</v>
      </c>
      <c r="AX331" s="13" t="s">
        <v>80</v>
      </c>
      <c r="AY331" s="153" t="s">
        <v>128</v>
      </c>
    </row>
    <row r="332" spans="2:65" s="1" customFormat="1" ht="16.5" customHeight="1">
      <c r="B332" s="32"/>
      <c r="C332" s="159" t="s">
        <v>488</v>
      </c>
      <c r="D332" s="159" t="s">
        <v>222</v>
      </c>
      <c r="E332" s="160" t="s">
        <v>489</v>
      </c>
      <c r="F332" s="161" t="s">
        <v>490</v>
      </c>
      <c r="G332" s="162" t="s">
        <v>470</v>
      </c>
      <c r="H332" s="163">
        <v>12.444000000000001</v>
      </c>
      <c r="I332" s="164"/>
      <c r="J332" s="165">
        <f>ROUND(I332*H332,2)</f>
        <v>0</v>
      </c>
      <c r="K332" s="161" t="s">
        <v>135</v>
      </c>
      <c r="L332" s="166"/>
      <c r="M332" s="167" t="s">
        <v>19</v>
      </c>
      <c r="N332" s="168" t="s">
        <v>43</v>
      </c>
      <c r="P332" s="136">
        <f>O332*H332</f>
        <v>0</v>
      </c>
      <c r="Q332" s="136">
        <v>1.9099999999999999E-2</v>
      </c>
      <c r="R332" s="136">
        <f>Q332*H332</f>
        <v>0.23768040000000001</v>
      </c>
      <c r="S332" s="136">
        <v>0</v>
      </c>
      <c r="T332" s="137">
        <f>S332*H332</f>
        <v>0</v>
      </c>
      <c r="AR332" s="138" t="s">
        <v>226</v>
      </c>
      <c r="AT332" s="138" t="s">
        <v>222</v>
      </c>
      <c r="AU332" s="138" t="s">
        <v>82</v>
      </c>
      <c r="AY332" s="17" t="s">
        <v>128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80</v>
      </c>
      <c r="BK332" s="139">
        <f>ROUND(I332*H332,2)</f>
        <v>0</v>
      </c>
      <c r="BL332" s="17" t="s">
        <v>136</v>
      </c>
      <c r="BM332" s="138" t="s">
        <v>491</v>
      </c>
    </row>
    <row r="333" spans="2:65" s="1" customFormat="1">
      <c r="B333" s="32"/>
      <c r="D333" s="140" t="s">
        <v>138</v>
      </c>
      <c r="F333" s="141" t="s">
        <v>490</v>
      </c>
      <c r="I333" s="142"/>
      <c r="L333" s="32"/>
      <c r="M333" s="143"/>
      <c r="T333" s="53"/>
      <c r="AT333" s="17" t="s">
        <v>138</v>
      </c>
      <c r="AU333" s="17" t="s">
        <v>82</v>
      </c>
    </row>
    <row r="334" spans="2:65" s="13" customFormat="1">
      <c r="B334" s="152"/>
      <c r="D334" s="140" t="s">
        <v>142</v>
      </c>
      <c r="F334" s="154" t="s">
        <v>492</v>
      </c>
      <c r="H334" s="155">
        <v>12.444000000000001</v>
      </c>
      <c r="I334" s="156"/>
      <c r="L334" s="152"/>
      <c r="M334" s="157"/>
      <c r="T334" s="158"/>
      <c r="AT334" s="153" t="s">
        <v>142</v>
      </c>
      <c r="AU334" s="153" t="s">
        <v>82</v>
      </c>
      <c r="AV334" s="13" t="s">
        <v>82</v>
      </c>
      <c r="AW334" s="13" t="s">
        <v>4</v>
      </c>
      <c r="AX334" s="13" t="s">
        <v>80</v>
      </c>
      <c r="AY334" s="153" t="s">
        <v>128</v>
      </c>
    </row>
    <row r="335" spans="2:65" s="1" customFormat="1" ht="21.75" customHeight="1">
      <c r="B335" s="32"/>
      <c r="C335" s="127" t="s">
        <v>493</v>
      </c>
      <c r="D335" s="127" t="s">
        <v>131</v>
      </c>
      <c r="E335" s="128" t="s">
        <v>494</v>
      </c>
      <c r="F335" s="129" t="s">
        <v>495</v>
      </c>
      <c r="G335" s="130" t="s">
        <v>470</v>
      </c>
      <c r="H335" s="131">
        <v>33.5</v>
      </c>
      <c r="I335" s="132"/>
      <c r="J335" s="133">
        <f>ROUND(I335*H335,2)</f>
        <v>0</v>
      </c>
      <c r="K335" s="129" t="s">
        <v>135</v>
      </c>
      <c r="L335" s="32"/>
      <c r="M335" s="134" t="s">
        <v>19</v>
      </c>
      <c r="N335" s="135" t="s">
        <v>43</v>
      </c>
      <c r="P335" s="136">
        <f>O335*H335</f>
        <v>0</v>
      </c>
      <c r="Q335" s="136">
        <v>5.9999999999999995E-4</v>
      </c>
      <c r="R335" s="136">
        <f>Q335*H335</f>
        <v>2.01E-2</v>
      </c>
      <c r="S335" s="136">
        <v>0</v>
      </c>
      <c r="T335" s="137">
        <f>S335*H335</f>
        <v>0</v>
      </c>
      <c r="AR335" s="138" t="s">
        <v>136</v>
      </c>
      <c r="AT335" s="138" t="s">
        <v>131</v>
      </c>
      <c r="AU335" s="138" t="s">
        <v>82</v>
      </c>
      <c r="AY335" s="17" t="s">
        <v>128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80</v>
      </c>
      <c r="BK335" s="139">
        <f>ROUND(I335*H335,2)</f>
        <v>0</v>
      </c>
      <c r="BL335" s="17" t="s">
        <v>136</v>
      </c>
      <c r="BM335" s="138" t="s">
        <v>496</v>
      </c>
    </row>
    <row r="336" spans="2:65" s="1" customFormat="1" ht="19.5">
      <c r="B336" s="32"/>
      <c r="D336" s="140" t="s">
        <v>138</v>
      </c>
      <c r="F336" s="141" t="s">
        <v>497</v>
      </c>
      <c r="I336" s="142"/>
      <c r="L336" s="32"/>
      <c r="M336" s="143"/>
      <c r="T336" s="53"/>
      <c r="AT336" s="17" t="s">
        <v>138</v>
      </c>
      <c r="AU336" s="17" t="s">
        <v>82</v>
      </c>
    </row>
    <row r="337" spans="2:65" s="1" customFormat="1">
      <c r="B337" s="32"/>
      <c r="D337" s="144" t="s">
        <v>140</v>
      </c>
      <c r="F337" s="145" t="s">
        <v>498</v>
      </c>
      <c r="I337" s="142"/>
      <c r="L337" s="32"/>
      <c r="M337" s="143"/>
      <c r="T337" s="53"/>
      <c r="AT337" s="17" t="s">
        <v>140</v>
      </c>
      <c r="AU337" s="17" t="s">
        <v>82</v>
      </c>
    </row>
    <row r="338" spans="2:65" s="12" customFormat="1">
      <c r="B338" s="146"/>
      <c r="D338" s="140" t="s">
        <v>142</v>
      </c>
      <c r="E338" s="147" t="s">
        <v>19</v>
      </c>
      <c r="F338" s="148" t="s">
        <v>499</v>
      </c>
      <c r="H338" s="147" t="s">
        <v>19</v>
      </c>
      <c r="I338" s="149"/>
      <c r="L338" s="146"/>
      <c r="M338" s="150"/>
      <c r="T338" s="151"/>
      <c r="AT338" s="147" t="s">
        <v>142</v>
      </c>
      <c r="AU338" s="147" t="s">
        <v>82</v>
      </c>
      <c r="AV338" s="12" t="s">
        <v>80</v>
      </c>
      <c r="AW338" s="12" t="s">
        <v>33</v>
      </c>
      <c r="AX338" s="12" t="s">
        <v>72</v>
      </c>
      <c r="AY338" s="147" t="s">
        <v>128</v>
      </c>
    </row>
    <row r="339" spans="2:65" s="13" customFormat="1">
      <c r="B339" s="152"/>
      <c r="D339" s="140" t="s">
        <v>142</v>
      </c>
      <c r="E339" s="153" t="s">
        <v>19</v>
      </c>
      <c r="F339" s="154" t="s">
        <v>317</v>
      </c>
      <c r="H339" s="155">
        <v>6.5</v>
      </c>
      <c r="I339" s="156"/>
      <c r="L339" s="152"/>
      <c r="M339" s="157"/>
      <c r="T339" s="158"/>
      <c r="AT339" s="153" t="s">
        <v>142</v>
      </c>
      <c r="AU339" s="153" t="s">
        <v>82</v>
      </c>
      <c r="AV339" s="13" t="s">
        <v>82</v>
      </c>
      <c r="AW339" s="13" t="s">
        <v>33</v>
      </c>
      <c r="AX339" s="13" t="s">
        <v>72</v>
      </c>
      <c r="AY339" s="153" t="s">
        <v>128</v>
      </c>
    </row>
    <row r="340" spans="2:65" s="12" customFormat="1">
      <c r="B340" s="146"/>
      <c r="D340" s="140" t="s">
        <v>142</v>
      </c>
      <c r="E340" s="147" t="s">
        <v>19</v>
      </c>
      <c r="F340" s="148" t="s">
        <v>500</v>
      </c>
      <c r="H340" s="147" t="s">
        <v>19</v>
      </c>
      <c r="I340" s="149"/>
      <c r="L340" s="146"/>
      <c r="M340" s="150"/>
      <c r="T340" s="151"/>
      <c r="AT340" s="147" t="s">
        <v>142</v>
      </c>
      <c r="AU340" s="147" t="s">
        <v>82</v>
      </c>
      <c r="AV340" s="12" t="s">
        <v>80</v>
      </c>
      <c r="AW340" s="12" t="s">
        <v>33</v>
      </c>
      <c r="AX340" s="12" t="s">
        <v>72</v>
      </c>
      <c r="AY340" s="147" t="s">
        <v>128</v>
      </c>
    </row>
    <row r="341" spans="2:65" s="13" customFormat="1">
      <c r="B341" s="152"/>
      <c r="D341" s="140" t="s">
        <v>142</v>
      </c>
      <c r="E341" s="153" t="s">
        <v>19</v>
      </c>
      <c r="F341" s="154" t="s">
        <v>430</v>
      </c>
      <c r="H341" s="155">
        <v>27</v>
      </c>
      <c r="I341" s="156"/>
      <c r="L341" s="152"/>
      <c r="M341" s="157"/>
      <c r="T341" s="158"/>
      <c r="AT341" s="153" t="s">
        <v>142</v>
      </c>
      <c r="AU341" s="153" t="s">
        <v>82</v>
      </c>
      <c r="AV341" s="13" t="s">
        <v>82</v>
      </c>
      <c r="AW341" s="13" t="s">
        <v>33</v>
      </c>
      <c r="AX341" s="13" t="s">
        <v>72</v>
      </c>
      <c r="AY341" s="153" t="s">
        <v>128</v>
      </c>
    </row>
    <row r="342" spans="2:65" s="14" customFormat="1">
      <c r="B342" s="169"/>
      <c r="D342" s="140" t="s">
        <v>142</v>
      </c>
      <c r="E342" s="170" t="s">
        <v>19</v>
      </c>
      <c r="F342" s="171" t="s">
        <v>238</v>
      </c>
      <c r="H342" s="172">
        <v>33.5</v>
      </c>
      <c r="I342" s="173"/>
      <c r="L342" s="169"/>
      <c r="M342" s="174"/>
      <c r="T342" s="175"/>
      <c r="AT342" s="170" t="s">
        <v>142</v>
      </c>
      <c r="AU342" s="170" t="s">
        <v>82</v>
      </c>
      <c r="AV342" s="14" t="s">
        <v>136</v>
      </c>
      <c r="AW342" s="14" t="s">
        <v>33</v>
      </c>
      <c r="AX342" s="14" t="s">
        <v>80</v>
      </c>
      <c r="AY342" s="170" t="s">
        <v>128</v>
      </c>
    </row>
    <row r="343" spans="2:65" s="1" customFormat="1" ht="16.5" customHeight="1">
      <c r="B343" s="32"/>
      <c r="C343" s="127" t="s">
        <v>501</v>
      </c>
      <c r="D343" s="127" t="s">
        <v>131</v>
      </c>
      <c r="E343" s="128" t="s">
        <v>502</v>
      </c>
      <c r="F343" s="129" t="s">
        <v>503</v>
      </c>
      <c r="G343" s="130" t="s">
        <v>470</v>
      </c>
      <c r="H343" s="131">
        <v>6.5</v>
      </c>
      <c r="I343" s="132"/>
      <c r="J343" s="133">
        <f>ROUND(I343*H343,2)</f>
        <v>0</v>
      </c>
      <c r="K343" s="129" t="s">
        <v>135</v>
      </c>
      <c r="L343" s="32"/>
      <c r="M343" s="134" t="s">
        <v>19</v>
      </c>
      <c r="N343" s="135" t="s">
        <v>43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136</v>
      </c>
      <c r="AT343" s="138" t="s">
        <v>131</v>
      </c>
      <c r="AU343" s="138" t="s">
        <v>82</v>
      </c>
      <c r="AY343" s="17" t="s">
        <v>128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136</v>
      </c>
      <c r="BM343" s="138" t="s">
        <v>504</v>
      </c>
    </row>
    <row r="344" spans="2:65" s="1" customFormat="1">
      <c r="B344" s="32"/>
      <c r="D344" s="140" t="s">
        <v>138</v>
      </c>
      <c r="F344" s="141" t="s">
        <v>505</v>
      </c>
      <c r="I344" s="142"/>
      <c r="L344" s="32"/>
      <c r="M344" s="143"/>
      <c r="T344" s="53"/>
      <c r="AT344" s="17" t="s">
        <v>138</v>
      </c>
      <c r="AU344" s="17" t="s">
        <v>82</v>
      </c>
    </row>
    <row r="345" spans="2:65" s="1" customFormat="1">
      <c r="B345" s="32"/>
      <c r="D345" s="144" t="s">
        <v>140</v>
      </c>
      <c r="F345" s="145" t="s">
        <v>506</v>
      </c>
      <c r="I345" s="142"/>
      <c r="L345" s="32"/>
      <c r="M345" s="143"/>
      <c r="T345" s="53"/>
      <c r="AT345" s="17" t="s">
        <v>140</v>
      </c>
      <c r="AU345" s="17" t="s">
        <v>82</v>
      </c>
    </row>
    <row r="346" spans="2:65" s="12" customFormat="1">
      <c r="B346" s="146"/>
      <c r="D346" s="140" t="s">
        <v>142</v>
      </c>
      <c r="E346" s="147" t="s">
        <v>19</v>
      </c>
      <c r="F346" s="148" t="s">
        <v>507</v>
      </c>
      <c r="H346" s="147" t="s">
        <v>19</v>
      </c>
      <c r="I346" s="149"/>
      <c r="L346" s="146"/>
      <c r="M346" s="150"/>
      <c r="T346" s="151"/>
      <c r="AT346" s="147" t="s">
        <v>142</v>
      </c>
      <c r="AU346" s="147" t="s">
        <v>82</v>
      </c>
      <c r="AV346" s="12" t="s">
        <v>80</v>
      </c>
      <c r="AW346" s="12" t="s">
        <v>33</v>
      </c>
      <c r="AX346" s="12" t="s">
        <v>72</v>
      </c>
      <c r="AY346" s="147" t="s">
        <v>128</v>
      </c>
    </row>
    <row r="347" spans="2:65" s="13" customFormat="1">
      <c r="B347" s="152"/>
      <c r="D347" s="140" t="s">
        <v>142</v>
      </c>
      <c r="E347" s="153" t="s">
        <v>19</v>
      </c>
      <c r="F347" s="154" t="s">
        <v>317</v>
      </c>
      <c r="H347" s="155">
        <v>6.5</v>
      </c>
      <c r="I347" s="156"/>
      <c r="L347" s="152"/>
      <c r="M347" s="157"/>
      <c r="T347" s="158"/>
      <c r="AT347" s="153" t="s">
        <v>142</v>
      </c>
      <c r="AU347" s="153" t="s">
        <v>82</v>
      </c>
      <c r="AV347" s="13" t="s">
        <v>82</v>
      </c>
      <c r="AW347" s="13" t="s">
        <v>33</v>
      </c>
      <c r="AX347" s="13" t="s">
        <v>80</v>
      </c>
      <c r="AY347" s="153" t="s">
        <v>128</v>
      </c>
    </row>
    <row r="348" spans="2:65" s="1" customFormat="1" ht="16.5" customHeight="1">
      <c r="B348" s="32"/>
      <c r="C348" s="127" t="s">
        <v>508</v>
      </c>
      <c r="D348" s="127" t="s">
        <v>131</v>
      </c>
      <c r="E348" s="128" t="s">
        <v>509</v>
      </c>
      <c r="F348" s="129" t="s">
        <v>510</v>
      </c>
      <c r="G348" s="130" t="s">
        <v>470</v>
      </c>
      <c r="H348" s="131">
        <v>6</v>
      </c>
      <c r="I348" s="132"/>
      <c r="J348" s="133">
        <f>ROUND(I348*H348,2)</f>
        <v>0</v>
      </c>
      <c r="K348" s="129" t="s">
        <v>135</v>
      </c>
      <c r="L348" s="32"/>
      <c r="M348" s="134" t="s">
        <v>19</v>
      </c>
      <c r="N348" s="135" t="s">
        <v>43</v>
      </c>
      <c r="P348" s="136">
        <f>O348*H348</f>
        <v>0</v>
      </c>
      <c r="Q348" s="136">
        <v>0.16370999999999999</v>
      </c>
      <c r="R348" s="136">
        <f>Q348*H348</f>
        <v>0.98225999999999991</v>
      </c>
      <c r="S348" s="136">
        <v>0</v>
      </c>
      <c r="T348" s="137">
        <f>S348*H348</f>
        <v>0</v>
      </c>
      <c r="AR348" s="138" t="s">
        <v>136</v>
      </c>
      <c r="AT348" s="138" t="s">
        <v>131</v>
      </c>
      <c r="AU348" s="138" t="s">
        <v>82</v>
      </c>
      <c r="AY348" s="17" t="s">
        <v>128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80</v>
      </c>
      <c r="BK348" s="139">
        <f>ROUND(I348*H348,2)</f>
        <v>0</v>
      </c>
      <c r="BL348" s="17" t="s">
        <v>136</v>
      </c>
      <c r="BM348" s="138" t="s">
        <v>511</v>
      </c>
    </row>
    <row r="349" spans="2:65" s="1" customFormat="1" ht="19.5">
      <c r="B349" s="32"/>
      <c r="D349" s="140" t="s">
        <v>138</v>
      </c>
      <c r="F349" s="141" t="s">
        <v>512</v>
      </c>
      <c r="I349" s="142"/>
      <c r="L349" s="32"/>
      <c r="M349" s="143"/>
      <c r="T349" s="53"/>
      <c r="AT349" s="17" t="s">
        <v>138</v>
      </c>
      <c r="AU349" s="17" t="s">
        <v>82</v>
      </c>
    </row>
    <row r="350" spans="2:65" s="1" customFormat="1">
      <c r="B350" s="32"/>
      <c r="D350" s="144" t="s">
        <v>140</v>
      </c>
      <c r="F350" s="145" t="s">
        <v>513</v>
      </c>
      <c r="I350" s="142"/>
      <c r="L350" s="32"/>
      <c r="M350" s="143"/>
      <c r="T350" s="53"/>
      <c r="AT350" s="17" t="s">
        <v>140</v>
      </c>
      <c r="AU350" s="17" t="s">
        <v>82</v>
      </c>
    </row>
    <row r="351" spans="2:65" s="12" customFormat="1">
      <c r="B351" s="146"/>
      <c r="D351" s="140" t="s">
        <v>142</v>
      </c>
      <c r="E351" s="147" t="s">
        <v>19</v>
      </c>
      <c r="F351" s="148" t="s">
        <v>514</v>
      </c>
      <c r="H351" s="147" t="s">
        <v>19</v>
      </c>
      <c r="I351" s="149"/>
      <c r="L351" s="146"/>
      <c r="M351" s="150"/>
      <c r="T351" s="151"/>
      <c r="AT351" s="147" t="s">
        <v>142</v>
      </c>
      <c r="AU351" s="147" t="s">
        <v>82</v>
      </c>
      <c r="AV351" s="12" t="s">
        <v>80</v>
      </c>
      <c r="AW351" s="12" t="s">
        <v>33</v>
      </c>
      <c r="AX351" s="12" t="s">
        <v>72</v>
      </c>
      <c r="AY351" s="147" t="s">
        <v>128</v>
      </c>
    </row>
    <row r="352" spans="2:65" s="13" customFormat="1">
      <c r="B352" s="152"/>
      <c r="D352" s="140" t="s">
        <v>142</v>
      </c>
      <c r="E352" s="153" t="s">
        <v>19</v>
      </c>
      <c r="F352" s="154" t="s">
        <v>318</v>
      </c>
      <c r="H352" s="155">
        <v>6</v>
      </c>
      <c r="I352" s="156"/>
      <c r="L352" s="152"/>
      <c r="M352" s="157"/>
      <c r="T352" s="158"/>
      <c r="AT352" s="153" t="s">
        <v>142</v>
      </c>
      <c r="AU352" s="153" t="s">
        <v>82</v>
      </c>
      <c r="AV352" s="13" t="s">
        <v>82</v>
      </c>
      <c r="AW352" s="13" t="s">
        <v>33</v>
      </c>
      <c r="AX352" s="13" t="s">
        <v>80</v>
      </c>
      <c r="AY352" s="153" t="s">
        <v>128</v>
      </c>
    </row>
    <row r="353" spans="2:65" s="1" customFormat="1" ht="16.5" customHeight="1">
      <c r="B353" s="32"/>
      <c r="C353" s="159" t="s">
        <v>515</v>
      </c>
      <c r="D353" s="159" t="s">
        <v>222</v>
      </c>
      <c r="E353" s="160" t="s">
        <v>516</v>
      </c>
      <c r="F353" s="161" t="s">
        <v>517</v>
      </c>
      <c r="G353" s="162" t="s">
        <v>470</v>
      </c>
      <c r="H353" s="163">
        <v>6</v>
      </c>
      <c r="I353" s="164"/>
      <c r="J353" s="165">
        <f>ROUND(I353*H353,2)</f>
        <v>0</v>
      </c>
      <c r="K353" s="161" t="s">
        <v>135</v>
      </c>
      <c r="L353" s="166"/>
      <c r="M353" s="167" t="s">
        <v>19</v>
      </c>
      <c r="N353" s="168" t="s">
        <v>43</v>
      </c>
      <c r="P353" s="136">
        <f>O353*H353</f>
        <v>0</v>
      </c>
      <c r="Q353" s="136">
        <v>0.14606</v>
      </c>
      <c r="R353" s="136">
        <f>Q353*H353</f>
        <v>0.87636000000000003</v>
      </c>
      <c r="S353" s="136">
        <v>0</v>
      </c>
      <c r="T353" s="137">
        <f>S353*H353</f>
        <v>0</v>
      </c>
      <c r="AR353" s="138" t="s">
        <v>226</v>
      </c>
      <c r="AT353" s="138" t="s">
        <v>222</v>
      </c>
      <c r="AU353" s="138" t="s">
        <v>82</v>
      </c>
      <c r="AY353" s="17" t="s">
        <v>128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80</v>
      </c>
      <c r="BK353" s="139">
        <f>ROUND(I353*H353,2)</f>
        <v>0</v>
      </c>
      <c r="BL353" s="17" t="s">
        <v>136</v>
      </c>
      <c r="BM353" s="138" t="s">
        <v>518</v>
      </c>
    </row>
    <row r="354" spans="2:65" s="1" customFormat="1">
      <c r="B354" s="32"/>
      <c r="D354" s="140" t="s">
        <v>138</v>
      </c>
      <c r="F354" s="141" t="s">
        <v>517</v>
      </c>
      <c r="I354" s="142"/>
      <c r="L354" s="32"/>
      <c r="M354" s="143"/>
      <c r="T354" s="53"/>
      <c r="AT354" s="17" t="s">
        <v>138</v>
      </c>
      <c r="AU354" s="17" t="s">
        <v>82</v>
      </c>
    </row>
    <row r="355" spans="2:65" s="1" customFormat="1" ht="16.5" customHeight="1">
      <c r="B355" s="32"/>
      <c r="C355" s="127" t="s">
        <v>439</v>
      </c>
      <c r="D355" s="127" t="s">
        <v>131</v>
      </c>
      <c r="E355" s="128" t="s">
        <v>519</v>
      </c>
      <c r="F355" s="129" t="s">
        <v>520</v>
      </c>
      <c r="G355" s="130" t="s">
        <v>134</v>
      </c>
      <c r="H355" s="131">
        <v>36.200000000000003</v>
      </c>
      <c r="I355" s="132"/>
      <c r="J355" s="133">
        <f>ROUND(I355*H355,2)</f>
        <v>0</v>
      </c>
      <c r="K355" s="129" t="s">
        <v>135</v>
      </c>
      <c r="L355" s="32"/>
      <c r="M355" s="134" t="s">
        <v>19</v>
      </c>
      <c r="N355" s="135" t="s">
        <v>43</v>
      </c>
      <c r="P355" s="136">
        <f>O355*H355</f>
        <v>0</v>
      </c>
      <c r="Q355" s="136">
        <v>0</v>
      </c>
      <c r="R355" s="136">
        <f>Q355*H355</f>
        <v>0</v>
      </c>
      <c r="S355" s="136">
        <v>0.252</v>
      </c>
      <c r="T355" s="137">
        <f>S355*H355</f>
        <v>9.1224000000000007</v>
      </c>
      <c r="AR355" s="138" t="s">
        <v>136</v>
      </c>
      <c r="AT355" s="138" t="s">
        <v>131</v>
      </c>
      <c r="AU355" s="138" t="s">
        <v>82</v>
      </c>
      <c r="AY355" s="17" t="s">
        <v>128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80</v>
      </c>
      <c r="BK355" s="139">
        <f>ROUND(I355*H355,2)</f>
        <v>0</v>
      </c>
      <c r="BL355" s="17" t="s">
        <v>136</v>
      </c>
      <c r="BM355" s="138" t="s">
        <v>521</v>
      </c>
    </row>
    <row r="356" spans="2:65" s="1" customFormat="1" ht="19.5">
      <c r="B356" s="32"/>
      <c r="D356" s="140" t="s">
        <v>138</v>
      </c>
      <c r="F356" s="141" t="s">
        <v>522</v>
      </c>
      <c r="I356" s="142"/>
      <c r="L356" s="32"/>
      <c r="M356" s="143"/>
      <c r="T356" s="53"/>
      <c r="AT356" s="17" t="s">
        <v>138</v>
      </c>
      <c r="AU356" s="17" t="s">
        <v>82</v>
      </c>
    </row>
    <row r="357" spans="2:65" s="1" customFormat="1">
      <c r="B357" s="32"/>
      <c r="D357" s="144" t="s">
        <v>140</v>
      </c>
      <c r="F357" s="145" t="s">
        <v>523</v>
      </c>
      <c r="I357" s="142"/>
      <c r="L357" s="32"/>
      <c r="M357" s="143"/>
      <c r="T357" s="53"/>
      <c r="AT357" s="17" t="s">
        <v>140</v>
      </c>
      <c r="AU357" s="17" t="s">
        <v>82</v>
      </c>
    </row>
    <row r="358" spans="2:65" s="12" customFormat="1">
      <c r="B358" s="146"/>
      <c r="D358" s="140" t="s">
        <v>142</v>
      </c>
      <c r="E358" s="147" t="s">
        <v>19</v>
      </c>
      <c r="F358" s="148" t="s">
        <v>524</v>
      </c>
      <c r="H358" s="147" t="s">
        <v>19</v>
      </c>
      <c r="I358" s="149"/>
      <c r="L358" s="146"/>
      <c r="M358" s="150"/>
      <c r="T358" s="151"/>
      <c r="AT358" s="147" t="s">
        <v>142</v>
      </c>
      <c r="AU358" s="147" t="s">
        <v>82</v>
      </c>
      <c r="AV358" s="12" t="s">
        <v>80</v>
      </c>
      <c r="AW358" s="12" t="s">
        <v>33</v>
      </c>
      <c r="AX358" s="12" t="s">
        <v>72</v>
      </c>
      <c r="AY358" s="147" t="s">
        <v>128</v>
      </c>
    </row>
    <row r="359" spans="2:65" s="13" customFormat="1">
      <c r="B359" s="152"/>
      <c r="D359" s="140" t="s">
        <v>142</v>
      </c>
      <c r="E359" s="153" t="s">
        <v>19</v>
      </c>
      <c r="F359" s="154" t="s">
        <v>344</v>
      </c>
      <c r="H359" s="155">
        <v>36.200000000000003</v>
      </c>
      <c r="I359" s="156"/>
      <c r="L359" s="152"/>
      <c r="M359" s="157"/>
      <c r="T359" s="158"/>
      <c r="AT359" s="153" t="s">
        <v>142</v>
      </c>
      <c r="AU359" s="153" t="s">
        <v>82</v>
      </c>
      <c r="AV359" s="13" t="s">
        <v>82</v>
      </c>
      <c r="AW359" s="13" t="s">
        <v>33</v>
      </c>
      <c r="AX359" s="13" t="s">
        <v>80</v>
      </c>
      <c r="AY359" s="153" t="s">
        <v>128</v>
      </c>
    </row>
    <row r="360" spans="2:65" s="1" customFormat="1" ht="16.5" customHeight="1">
      <c r="B360" s="32"/>
      <c r="C360" s="127" t="s">
        <v>525</v>
      </c>
      <c r="D360" s="127" t="s">
        <v>131</v>
      </c>
      <c r="E360" s="128" t="s">
        <v>526</v>
      </c>
      <c r="F360" s="129" t="s">
        <v>527</v>
      </c>
      <c r="G360" s="130" t="s">
        <v>433</v>
      </c>
      <c r="H360" s="131">
        <v>16</v>
      </c>
      <c r="I360" s="132"/>
      <c r="J360" s="133">
        <f>ROUND(I360*H360,2)</f>
        <v>0</v>
      </c>
      <c r="K360" s="129" t="s">
        <v>135</v>
      </c>
      <c r="L360" s="32"/>
      <c r="M360" s="134" t="s">
        <v>19</v>
      </c>
      <c r="N360" s="135" t="s">
        <v>43</v>
      </c>
      <c r="P360" s="136">
        <f>O360*H360</f>
        <v>0</v>
      </c>
      <c r="Q360" s="136">
        <v>8.0000000000000007E-5</v>
      </c>
      <c r="R360" s="136">
        <f>Q360*H360</f>
        <v>1.2800000000000001E-3</v>
      </c>
      <c r="S360" s="136">
        <v>0</v>
      </c>
      <c r="T360" s="137">
        <f>S360*H360</f>
        <v>0</v>
      </c>
      <c r="AR360" s="138" t="s">
        <v>136</v>
      </c>
      <c r="AT360" s="138" t="s">
        <v>131</v>
      </c>
      <c r="AU360" s="138" t="s">
        <v>82</v>
      </c>
      <c r="AY360" s="17" t="s">
        <v>128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80</v>
      </c>
      <c r="BK360" s="139">
        <f>ROUND(I360*H360,2)</f>
        <v>0</v>
      </c>
      <c r="BL360" s="17" t="s">
        <v>136</v>
      </c>
      <c r="BM360" s="138" t="s">
        <v>528</v>
      </c>
    </row>
    <row r="361" spans="2:65" s="1" customFormat="1">
      <c r="B361" s="32"/>
      <c r="D361" s="140" t="s">
        <v>138</v>
      </c>
      <c r="F361" s="141" t="s">
        <v>529</v>
      </c>
      <c r="I361" s="142"/>
      <c r="L361" s="32"/>
      <c r="M361" s="143"/>
      <c r="T361" s="53"/>
      <c r="AT361" s="17" t="s">
        <v>138</v>
      </c>
      <c r="AU361" s="17" t="s">
        <v>82</v>
      </c>
    </row>
    <row r="362" spans="2:65" s="1" customFormat="1">
      <c r="B362" s="32"/>
      <c r="D362" s="144" t="s">
        <v>140</v>
      </c>
      <c r="F362" s="145" t="s">
        <v>530</v>
      </c>
      <c r="I362" s="142"/>
      <c r="L362" s="32"/>
      <c r="M362" s="143"/>
      <c r="T362" s="53"/>
      <c r="AT362" s="17" t="s">
        <v>140</v>
      </c>
      <c r="AU362" s="17" t="s">
        <v>82</v>
      </c>
    </row>
    <row r="363" spans="2:65" s="12" customFormat="1">
      <c r="B363" s="146"/>
      <c r="D363" s="140" t="s">
        <v>142</v>
      </c>
      <c r="E363" s="147" t="s">
        <v>19</v>
      </c>
      <c r="F363" s="148" t="s">
        <v>531</v>
      </c>
      <c r="H363" s="147" t="s">
        <v>19</v>
      </c>
      <c r="I363" s="149"/>
      <c r="L363" s="146"/>
      <c r="M363" s="150"/>
      <c r="T363" s="151"/>
      <c r="AT363" s="147" t="s">
        <v>142</v>
      </c>
      <c r="AU363" s="147" t="s">
        <v>82</v>
      </c>
      <c r="AV363" s="12" t="s">
        <v>80</v>
      </c>
      <c r="AW363" s="12" t="s">
        <v>33</v>
      </c>
      <c r="AX363" s="12" t="s">
        <v>72</v>
      </c>
      <c r="AY363" s="147" t="s">
        <v>128</v>
      </c>
    </row>
    <row r="364" spans="2:65" s="13" customFormat="1">
      <c r="B364" s="152"/>
      <c r="D364" s="140" t="s">
        <v>142</v>
      </c>
      <c r="E364" s="153" t="s">
        <v>19</v>
      </c>
      <c r="F364" s="154" t="s">
        <v>532</v>
      </c>
      <c r="H364" s="155">
        <v>16</v>
      </c>
      <c r="I364" s="156"/>
      <c r="L364" s="152"/>
      <c r="M364" s="157"/>
      <c r="T364" s="158"/>
      <c r="AT364" s="153" t="s">
        <v>142</v>
      </c>
      <c r="AU364" s="153" t="s">
        <v>82</v>
      </c>
      <c r="AV364" s="13" t="s">
        <v>82</v>
      </c>
      <c r="AW364" s="13" t="s">
        <v>33</v>
      </c>
      <c r="AX364" s="13" t="s">
        <v>80</v>
      </c>
      <c r="AY364" s="153" t="s">
        <v>128</v>
      </c>
    </row>
    <row r="365" spans="2:65" s="1" customFormat="1" ht="16.5" customHeight="1">
      <c r="B365" s="32"/>
      <c r="C365" s="127" t="s">
        <v>533</v>
      </c>
      <c r="D365" s="127" t="s">
        <v>131</v>
      </c>
      <c r="E365" s="128" t="s">
        <v>534</v>
      </c>
      <c r="F365" s="129" t="s">
        <v>535</v>
      </c>
      <c r="G365" s="130" t="s">
        <v>433</v>
      </c>
      <c r="H365" s="131">
        <v>16</v>
      </c>
      <c r="I365" s="132"/>
      <c r="J365" s="133">
        <f>ROUND(I365*H365,2)</f>
        <v>0</v>
      </c>
      <c r="K365" s="129" t="s">
        <v>135</v>
      </c>
      <c r="L365" s="32"/>
      <c r="M365" s="134" t="s">
        <v>19</v>
      </c>
      <c r="N365" s="135" t="s">
        <v>43</v>
      </c>
      <c r="P365" s="136">
        <f>O365*H365</f>
        <v>0</v>
      </c>
      <c r="Q365" s="136">
        <v>2.7999999999999998E-4</v>
      </c>
      <c r="R365" s="136">
        <f>Q365*H365</f>
        <v>4.4799999999999996E-3</v>
      </c>
      <c r="S365" s="136">
        <v>0</v>
      </c>
      <c r="T365" s="137">
        <f>S365*H365</f>
        <v>0</v>
      </c>
      <c r="AR365" s="138" t="s">
        <v>136</v>
      </c>
      <c r="AT365" s="138" t="s">
        <v>131</v>
      </c>
      <c r="AU365" s="138" t="s">
        <v>82</v>
      </c>
      <c r="AY365" s="17" t="s">
        <v>128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80</v>
      </c>
      <c r="BK365" s="139">
        <f>ROUND(I365*H365,2)</f>
        <v>0</v>
      </c>
      <c r="BL365" s="17" t="s">
        <v>136</v>
      </c>
      <c r="BM365" s="138" t="s">
        <v>536</v>
      </c>
    </row>
    <row r="366" spans="2:65" s="1" customFormat="1">
      <c r="B366" s="32"/>
      <c r="D366" s="140" t="s">
        <v>138</v>
      </c>
      <c r="F366" s="141" t="s">
        <v>537</v>
      </c>
      <c r="I366" s="142"/>
      <c r="L366" s="32"/>
      <c r="M366" s="143"/>
      <c r="T366" s="53"/>
      <c r="AT366" s="17" t="s">
        <v>138</v>
      </c>
      <c r="AU366" s="17" t="s">
        <v>82</v>
      </c>
    </row>
    <row r="367" spans="2:65" s="1" customFormat="1">
      <c r="B367" s="32"/>
      <c r="D367" s="144" t="s">
        <v>140</v>
      </c>
      <c r="F367" s="145" t="s">
        <v>538</v>
      </c>
      <c r="I367" s="142"/>
      <c r="L367" s="32"/>
      <c r="M367" s="143"/>
      <c r="T367" s="53"/>
      <c r="AT367" s="17" t="s">
        <v>140</v>
      </c>
      <c r="AU367" s="17" t="s">
        <v>82</v>
      </c>
    </row>
    <row r="368" spans="2:65" s="12" customFormat="1">
      <c r="B368" s="146"/>
      <c r="D368" s="140" t="s">
        <v>142</v>
      </c>
      <c r="E368" s="147" t="s">
        <v>19</v>
      </c>
      <c r="F368" s="148" t="s">
        <v>531</v>
      </c>
      <c r="H368" s="147" t="s">
        <v>19</v>
      </c>
      <c r="I368" s="149"/>
      <c r="L368" s="146"/>
      <c r="M368" s="150"/>
      <c r="T368" s="151"/>
      <c r="AT368" s="147" t="s">
        <v>142</v>
      </c>
      <c r="AU368" s="147" t="s">
        <v>82</v>
      </c>
      <c r="AV368" s="12" t="s">
        <v>80</v>
      </c>
      <c r="AW368" s="12" t="s">
        <v>33</v>
      </c>
      <c r="AX368" s="12" t="s">
        <v>72</v>
      </c>
      <c r="AY368" s="147" t="s">
        <v>128</v>
      </c>
    </row>
    <row r="369" spans="2:65" s="13" customFormat="1">
      <c r="B369" s="152"/>
      <c r="D369" s="140" t="s">
        <v>142</v>
      </c>
      <c r="E369" s="153" t="s">
        <v>19</v>
      </c>
      <c r="F369" s="154" t="s">
        <v>532</v>
      </c>
      <c r="H369" s="155">
        <v>16</v>
      </c>
      <c r="I369" s="156"/>
      <c r="L369" s="152"/>
      <c r="M369" s="157"/>
      <c r="T369" s="158"/>
      <c r="AT369" s="153" t="s">
        <v>142</v>
      </c>
      <c r="AU369" s="153" t="s">
        <v>82</v>
      </c>
      <c r="AV369" s="13" t="s">
        <v>82</v>
      </c>
      <c r="AW369" s="13" t="s">
        <v>33</v>
      </c>
      <c r="AX369" s="13" t="s">
        <v>80</v>
      </c>
      <c r="AY369" s="153" t="s">
        <v>128</v>
      </c>
    </row>
    <row r="370" spans="2:65" s="1" customFormat="1" ht="16.5" customHeight="1">
      <c r="B370" s="32"/>
      <c r="C370" s="127" t="s">
        <v>539</v>
      </c>
      <c r="D370" s="127" t="s">
        <v>131</v>
      </c>
      <c r="E370" s="128" t="s">
        <v>540</v>
      </c>
      <c r="F370" s="129" t="s">
        <v>541</v>
      </c>
      <c r="G370" s="130" t="s">
        <v>470</v>
      </c>
      <c r="H370" s="131">
        <v>12</v>
      </c>
      <c r="I370" s="132"/>
      <c r="J370" s="133">
        <f>ROUND(I370*H370,2)</f>
        <v>0</v>
      </c>
      <c r="K370" s="129" t="s">
        <v>135</v>
      </c>
      <c r="L370" s="32"/>
      <c r="M370" s="134" t="s">
        <v>19</v>
      </c>
      <c r="N370" s="135" t="s">
        <v>43</v>
      </c>
      <c r="P370" s="136">
        <f>O370*H370</f>
        <v>0</v>
      </c>
      <c r="Q370" s="136">
        <v>0</v>
      </c>
      <c r="R370" s="136">
        <f>Q370*H370</f>
        <v>0</v>
      </c>
      <c r="S370" s="136">
        <v>2.0550000000000002</v>
      </c>
      <c r="T370" s="137">
        <f>S370*H370</f>
        <v>24.660000000000004</v>
      </c>
      <c r="AR370" s="138" t="s">
        <v>136</v>
      </c>
      <c r="AT370" s="138" t="s">
        <v>131</v>
      </c>
      <c r="AU370" s="138" t="s">
        <v>82</v>
      </c>
      <c r="AY370" s="17" t="s">
        <v>128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80</v>
      </c>
      <c r="BK370" s="139">
        <f>ROUND(I370*H370,2)</f>
        <v>0</v>
      </c>
      <c r="BL370" s="17" t="s">
        <v>136</v>
      </c>
      <c r="BM370" s="138" t="s">
        <v>542</v>
      </c>
    </row>
    <row r="371" spans="2:65" s="1" customFormat="1" ht="19.5">
      <c r="B371" s="32"/>
      <c r="D371" s="140" t="s">
        <v>138</v>
      </c>
      <c r="F371" s="141" t="s">
        <v>543</v>
      </c>
      <c r="I371" s="142"/>
      <c r="L371" s="32"/>
      <c r="M371" s="143"/>
      <c r="T371" s="53"/>
      <c r="AT371" s="17" t="s">
        <v>138</v>
      </c>
      <c r="AU371" s="17" t="s">
        <v>82</v>
      </c>
    </row>
    <row r="372" spans="2:65" s="1" customFormat="1">
      <c r="B372" s="32"/>
      <c r="D372" s="144" t="s">
        <v>140</v>
      </c>
      <c r="F372" s="145" t="s">
        <v>544</v>
      </c>
      <c r="I372" s="142"/>
      <c r="L372" s="32"/>
      <c r="M372" s="143"/>
      <c r="T372" s="53"/>
      <c r="AT372" s="17" t="s">
        <v>140</v>
      </c>
      <c r="AU372" s="17" t="s">
        <v>82</v>
      </c>
    </row>
    <row r="373" spans="2:65" s="12" customFormat="1">
      <c r="B373" s="146"/>
      <c r="D373" s="140" t="s">
        <v>142</v>
      </c>
      <c r="E373" s="147" t="s">
        <v>19</v>
      </c>
      <c r="F373" s="148" t="s">
        <v>545</v>
      </c>
      <c r="H373" s="147" t="s">
        <v>19</v>
      </c>
      <c r="I373" s="149"/>
      <c r="L373" s="146"/>
      <c r="M373" s="150"/>
      <c r="T373" s="151"/>
      <c r="AT373" s="147" t="s">
        <v>142</v>
      </c>
      <c r="AU373" s="147" t="s">
        <v>82</v>
      </c>
      <c r="AV373" s="12" t="s">
        <v>80</v>
      </c>
      <c r="AW373" s="12" t="s">
        <v>33</v>
      </c>
      <c r="AX373" s="12" t="s">
        <v>72</v>
      </c>
      <c r="AY373" s="147" t="s">
        <v>128</v>
      </c>
    </row>
    <row r="374" spans="2:65" s="13" customFormat="1">
      <c r="B374" s="152"/>
      <c r="D374" s="140" t="s">
        <v>142</v>
      </c>
      <c r="E374" s="153" t="s">
        <v>19</v>
      </c>
      <c r="F374" s="154" t="s">
        <v>501</v>
      </c>
      <c r="H374" s="155">
        <v>12</v>
      </c>
      <c r="I374" s="156"/>
      <c r="L374" s="152"/>
      <c r="M374" s="157"/>
      <c r="T374" s="158"/>
      <c r="AT374" s="153" t="s">
        <v>142</v>
      </c>
      <c r="AU374" s="153" t="s">
        <v>82</v>
      </c>
      <c r="AV374" s="13" t="s">
        <v>82</v>
      </c>
      <c r="AW374" s="13" t="s">
        <v>33</v>
      </c>
      <c r="AX374" s="13" t="s">
        <v>80</v>
      </c>
      <c r="AY374" s="153" t="s">
        <v>128</v>
      </c>
    </row>
    <row r="375" spans="2:65" s="1" customFormat="1" ht="16.5" customHeight="1">
      <c r="B375" s="32"/>
      <c r="C375" s="127" t="s">
        <v>546</v>
      </c>
      <c r="D375" s="127" t="s">
        <v>131</v>
      </c>
      <c r="E375" s="128" t="s">
        <v>547</v>
      </c>
      <c r="F375" s="129" t="s">
        <v>548</v>
      </c>
      <c r="G375" s="130" t="s">
        <v>470</v>
      </c>
      <c r="H375" s="131">
        <v>6</v>
      </c>
      <c r="I375" s="132"/>
      <c r="J375" s="133">
        <f>ROUND(I375*H375,2)</f>
        <v>0</v>
      </c>
      <c r="K375" s="129" t="s">
        <v>135</v>
      </c>
      <c r="L375" s="32"/>
      <c r="M375" s="134" t="s">
        <v>19</v>
      </c>
      <c r="N375" s="135" t="s">
        <v>43</v>
      </c>
      <c r="P375" s="136">
        <f>O375*H375</f>
        <v>0</v>
      </c>
      <c r="Q375" s="136">
        <v>0</v>
      </c>
      <c r="R375" s="136">
        <f>Q375*H375</f>
        <v>0</v>
      </c>
      <c r="S375" s="136">
        <v>0.35</v>
      </c>
      <c r="T375" s="137">
        <f>S375*H375</f>
        <v>2.0999999999999996</v>
      </c>
      <c r="AR375" s="138" t="s">
        <v>136</v>
      </c>
      <c r="AT375" s="138" t="s">
        <v>131</v>
      </c>
      <c r="AU375" s="138" t="s">
        <v>82</v>
      </c>
      <c r="AY375" s="17" t="s">
        <v>128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80</v>
      </c>
      <c r="BK375" s="139">
        <f>ROUND(I375*H375,2)</f>
        <v>0</v>
      </c>
      <c r="BL375" s="17" t="s">
        <v>136</v>
      </c>
      <c r="BM375" s="138" t="s">
        <v>549</v>
      </c>
    </row>
    <row r="376" spans="2:65" s="1" customFormat="1" ht="19.5">
      <c r="B376" s="32"/>
      <c r="D376" s="140" t="s">
        <v>138</v>
      </c>
      <c r="F376" s="141" t="s">
        <v>550</v>
      </c>
      <c r="I376" s="142"/>
      <c r="L376" s="32"/>
      <c r="M376" s="143"/>
      <c r="T376" s="53"/>
      <c r="AT376" s="17" t="s">
        <v>138</v>
      </c>
      <c r="AU376" s="17" t="s">
        <v>82</v>
      </c>
    </row>
    <row r="377" spans="2:65" s="1" customFormat="1">
      <c r="B377" s="32"/>
      <c r="D377" s="144" t="s">
        <v>140</v>
      </c>
      <c r="F377" s="145" t="s">
        <v>551</v>
      </c>
      <c r="I377" s="142"/>
      <c r="L377" s="32"/>
      <c r="M377" s="143"/>
      <c r="T377" s="53"/>
      <c r="AT377" s="17" t="s">
        <v>140</v>
      </c>
      <c r="AU377" s="17" t="s">
        <v>82</v>
      </c>
    </row>
    <row r="378" spans="2:65" s="12" customFormat="1">
      <c r="B378" s="146"/>
      <c r="D378" s="140" t="s">
        <v>142</v>
      </c>
      <c r="E378" s="147" t="s">
        <v>19</v>
      </c>
      <c r="F378" s="148" t="s">
        <v>552</v>
      </c>
      <c r="H378" s="147" t="s">
        <v>19</v>
      </c>
      <c r="I378" s="149"/>
      <c r="L378" s="146"/>
      <c r="M378" s="150"/>
      <c r="T378" s="151"/>
      <c r="AT378" s="147" t="s">
        <v>142</v>
      </c>
      <c r="AU378" s="147" t="s">
        <v>82</v>
      </c>
      <c r="AV378" s="12" t="s">
        <v>80</v>
      </c>
      <c r="AW378" s="12" t="s">
        <v>33</v>
      </c>
      <c r="AX378" s="12" t="s">
        <v>72</v>
      </c>
      <c r="AY378" s="147" t="s">
        <v>128</v>
      </c>
    </row>
    <row r="379" spans="2:65" s="13" customFormat="1">
      <c r="B379" s="152"/>
      <c r="D379" s="140" t="s">
        <v>142</v>
      </c>
      <c r="E379" s="153" t="s">
        <v>19</v>
      </c>
      <c r="F379" s="154" t="s">
        <v>318</v>
      </c>
      <c r="H379" s="155">
        <v>6</v>
      </c>
      <c r="I379" s="156"/>
      <c r="L379" s="152"/>
      <c r="M379" s="157"/>
      <c r="T379" s="158"/>
      <c r="AT379" s="153" t="s">
        <v>142</v>
      </c>
      <c r="AU379" s="153" t="s">
        <v>82</v>
      </c>
      <c r="AV379" s="13" t="s">
        <v>82</v>
      </c>
      <c r="AW379" s="13" t="s">
        <v>33</v>
      </c>
      <c r="AX379" s="13" t="s">
        <v>80</v>
      </c>
      <c r="AY379" s="153" t="s">
        <v>128</v>
      </c>
    </row>
    <row r="380" spans="2:65" s="1" customFormat="1" ht="16.5" customHeight="1">
      <c r="B380" s="32"/>
      <c r="C380" s="127" t="s">
        <v>553</v>
      </c>
      <c r="D380" s="127" t="s">
        <v>131</v>
      </c>
      <c r="E380" s="128" t="s">
        <v>554</v>
      </c>
      <c r="F380" s="129" t="s">
        <v>555</v>
      </c>
      <c r="G380" s="130" t="s">
        <v>155</v>
      </c>
      <c r="H380" s="131">
        <v>2.88</v>
      </c>
      <c r="I380" s="132"/>
      <c r="J380" s="133">
        <f>ROUND(I380*H380,2)</f>
        <v>0</v>
      </c>
      <c r="K380" s="129" t="s">
        <v>135</v>
      </c>
      <c r="L380" s="32"/>
      <c r="M380" s="134" t="s">
        <v>19</v>
      </c>
      <c r="N380" s="135" t="s">
        <v>43</v>
      </c>
      <c r="P380" s="136">
        <f>O380*H380</f>
        <v>0</v>
      </c>
      <c r="Q380" s="136">
        <v>0</v>
      </c>
      <c r="R380" s="136">
        <f>Q380*H380</f>
        <v>0</v>
      </c>
      <c r="S380" s="136">
        <v>2.4</v>
      </c>
      <c r="T380" s="137">
        <f>S380*H380</f>
        <v>6.9119999999999999</v>
      </c>
      <c r="AR380" s="138" t="s">
        <v>136</v>
      </c>
      <c r="AT380" s="138" t="s">
        <v>131</v>
      </c>
      <c r="AU380" s="138" t="s">
        <v>82</v>
      </c>
      <c r="AY380" s="17" t="s">
        <v>128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80</v>
      </c>
      <c r="BK380" s="139">
        <f>ROUND(I380*H380,2)</f>
        <v>0</v>
      </c>
      <c r="BL380" s="17" t="s">
        <v>136</v>
      </c>
      <c r="BM380" s="138" t="s">
        <v>556</v>
      </c>
    </row>
    <row r="381" spans="2:65" s="1" customFormat="1" ht="19.5">
      <c r="B381" s="32"/>
      <c r="D381" s="140" t="s">
        <v>138</v>
      </c>
      <c r="F381" s="141" t="s">
        <v>557</v>
      </c>
      <c r="I381" s="142"/>
      <c r="L381" s="32"/>
      <c r="M381" s="143"/>
      <c r="T381" s="53"/>
      <c r="AT381" s="17" t="s">
        <v>138</v>
      </c>
      <c r="AU381" s="17" t="s">
        <v>82</v>
      </c>
    </row>
    <row r="382" spans="2:65" s="1" customFormat="1">
      <c r="B382" s="32"/>
      <c r="D382" s="144" t="s">
        <v>140</v>
      </c>
      <c r="F382" s="145" t="s">
        <v>558</v>
      </c>
      <c r="I382" s="142"/>
      <c r="L382" s="32"/>
      <c r="M382" s="143"/>
      <c r="T382" s="53"/>
      <c r="AT382" s="17" t="s">
        <v>140</v>
      </c>
      <c r="AU382" s="17" t="s">
        <v>82</v>
      </c>
    </row>
    <row r="383" spans="2:65" s="12" customFormat="1">
      <c r="B383" s="146"/>
      <c r="D383" s="140" t="s">
        <v>142</v>
      </c>
      <c r="E383" s="147" t="s">
        <v>19</v>
      </c>
      <c r="F383" s="148" t="s">
        <v>559</v>
      </c>
      <c r="H383" s="147" t="s">
        <v>19</v>
      </c>
      <c r="I383" s="149"/>
      <c r="L383" s="146"/>
      <c r="M383" s="150"/>
      <c r="T383" s="151"/>
      <c r="AT383" s="147" t="s">
        <v>142</v>
      </c>
      <c r="AU383" s="147" t="s">
        <v>82</v>
      </c>
      <c r="AV383" s="12" t="s">
        <v>80</v>
      </c>
      <c r="AW383" s="12" t="s">
        <v>33</v>
      </c>
      <c r="AX383" s="12" t="s">
        <v>72</v>
      </c>
      <c r="AY383" s="147" t="s">
        <v>128</v>
      </c>
    </row>
    <row r="384" spans="2:65" s="13" customFormat="1">
      <c r="B384" s="152"/>
      <c r="D384" s="140" t="s">
        <v>142</v>
      </c>
      <c r="E384" s="153" t="s">
        <v>19</v>
      </c>
      <c r="F384" s="154" t="s">
        <v>560</v>
      </c>
      <c r="H384" s="155">
        <v>2.88</v>
      </c>
      <c r="I384" s="156"/>
      <c r="L384" s="152"/>
      <c r="M384" s="157"/>
      <c r="T384" s="158"/>
      <c r="AT384" s="153" t="s">
        <v>142</v>
      </c>
      <c r="AU384" s="153" t="s">
        <v>82</v>
      </c>
      <c r="AV384" s="13" t="s">
        <v>82</v>
      </c>
      <c r="AW384" s="13" t="s">
        <v>33</v>
      </c>
      <c r="AX384" s="13" t="s">
        <v>80</v>
      </c>
      <c r="AY384" s="153" t="s">
        <v>128</v>
      </c>
    </row>
    <row r="385" spans="2:65" s="11" customFormat="1" ht="22.9" customHeight="1">
      <c r="B385" s="115"/>
      <c r="D385" s="116" t="s">
        <v>71</v>
      </c>
      <c r="E385" s="125" t="s">
        <v>561</v>
      </c>
      <c r="F385" s="125" t="s">
        <v>562</v>
      </c>
      <c r="I385" s="118"/>
      <c r="J385" s="126">
        <f>BK385</f>
        <v>0</v>
      </c>
      <c r="L385" s="115"/>
      <c r="M385" s="120"/>
      <c r="P385" s="121">
        <f>SUM(P386:P414)</f>
        <v>0</v>
      </c>
      <c r="R385" s="121">
        <f>SUM(R386:R414)</f>
        <v>0</v>
      </c>
      <c r="T385" s="122">
        <f>SUM(T386:T414)</f>
        <v>0</v>
      </c>
      <c r="AR385" s="116" t="s">
        <v>80</v>
      </c>
      <c r="AT385" s="123" t="s">
        <v>71</v>
      </c>
      <c r="AU385" s="123" t="s">
        <v>80</v>
      </c>
      <c r="AY385" s="116" t="s">
        <v>128</v>
      </c>
      <c r="BK385" s="124">
        <f>SUM(BK386:BK414)</f>
        <v>0</v>
      </c>
    </row>
    <row r="386" spans="2:65" s="1" customFormat="1" ht="16.5" customHeight="1">
      <c r="B386" s="32"/>
      <c r="C386" s="127" t="s">
        <v>563</v>
      </c>
      <c r="D386" s="127" t="s">
        <v>131</v>
      </c>
      <c r="E386" s="128" t="s">
        <v>564</v>
      </c>
      <c r="F386" s="129" t="s">
        <v>565</v>
      </c>
      <c r="G386" s="130" t="s">
        <v>225</v>
      </c>
      <c r="H386" s="131">
        <v>158.369</v>
      </c>
      <c r="I386" s="132"/>
      <c r="J386" s="133">
        <f>ROUND(I386*H386,2)</f>
        <v>0</v>
      </c>
      <c r="K386" s="129" t="s">
        <v>135</v>
      </c>
      <c r="L386" s="32"/>
      <c r="M386" s="134" t="s">
        <v>19</v>
      </c>
      <c r="N386" s="135" t="s">
        <v>43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136</v>
      </c>
      <c r="AT386" s="138" t="s">
        <v>131</v>
      </c>
      <c r="AU386" s="138" t="s">
        <v>82</v>
      </c>
      <c r="AY386" s="17" t="s">
        <v>128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80</v>
      </c>
      <c r="BK386" s="139">
        <f>ROUND(I386*H386,2)</f>
        <v>0</v>
      </c>
      <c r="BL386" s="17" t="s">
        <v>136</v>
      </c>
      <c r="BM386" s="138" t="s">
        <v>566</v>
      </c>
    </row>
    <row r="387" spans="2:65" s="1" customFormat="1">
      <c r="B387" s="32"/>
      <c r="D387" s="140" t="s">
        <v>138</v>
      </c>
      <c r="F387" s="141" t="s">
        <v>567</v>
      </c>
      <c r="I387" s="142"/>
      <c r="L387" s="32"/>
      <c r="M387" s="143"/>
      <c r="T387" s="53"/>
      <c r="AT387" s="17" t="s">
        <v>138</v>
      </c>
      <c r="AU387" s="17" t="s">
        <v>82</v>
      </c>
    </row>
    <row r="388" spans="2:65" s="1" customFormat="1">
      <c r="B388" s="32"/>
      <c r="D388" s="144" t="s">
        <v>140</v>
      </c>
      <c r="F388" s="145" t="s">
        <v>568</v>
      </c>
      <c r="I388" s="142"/>
      <c r="L388" s="32"/>
      <c r="M388" s="143"/>
      <c r="T388" s="53"/>
      <c r="AT388" s="17" t="s">
        <v>140</v>
      </c>
      <c r="AU388" s="17" t="s">
        <v>82</v>
      </c>
    </row>
    <row r="389" spans="2:65" s="1" customFormat="1" ht="16.5" customHeight="1">
      <c r="B389" s="32"/>
      <c r="C389" s="127" t="s">
        <v>569</v>
      </c>
      <c r="D389" s="127" t="s">
        <v>131</v>
      </c>
      <c r="E389" s="128" t="s">
        <v>570</v>
      </c>
      <c r="F389" s="129" t="s">
        <v>571</v>
      </c>
      <c r="G389" s="130" t="s">
        <v>225</v>
      </c>
      <c r="H389" s="131">
        <v>2375.5349999999999</v>
      </c>
      <c r="I389" s="132"/>
      <c r="J389" s="133">
        <f>ROUND(I389*H389,2)</f>
        <v>0</v>
      </c>
      <c r="K389" s="129" t="s">
        <v>135</v>
      </c>
      <c r="L389" s="32"/>
      <c r="M389" s="134" t="s">
        <v>19</v>
      </c>
      <c r="N389" s="135" t="s">
        <v>43</v>
      </c>
      <c r="P389" s="136">
        <f>O389*H389</f>
        <v>0</v>
      </c>
      <c r="Q389" s="136">
        <v>0</v>
      </c>
      <c r="R389" s="136">
        <f>Q389*H389</f>
        <v>0</v>
      </c>
      <c r="S389" s="136">
        <v>0</v>
      </c>
      <c r="T389" s="137">
        <f>S389*H389</f>
        <v>0</v>
      </c>
      <c r="AR389" s="138" t="s">
        <v>136</v>
      </c>
      <c r="AT389" s="138" t="s">
        <v>131</v>
      </c>
      <c r="AU389" s="138" t="s">
        <v>82</v>
      </c>
      <c r="AY389" s="17" t="s">
        <v>128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80</v>
      </c>
      <c r="BK389" s="139">
        <f>ROUND(I389*H389,2)</f>
        <v>0</v>
      </c>
      <c r="BL389" s="17" t="s">
        <v>136</v>
      </c>
      <c r="BM389" s="138" t="s">
        <v>572</v>
      </c>
    </row>
    <row r="390" spans="2:65" s="1" customFormat="1">
      <c r="B390" s="32"/>
      <c r="D390" s="140" t="s">
        <v>138</v>
      </c>
      <c r="F390" s="141" t="s">
        <v>573</v>
      </c>
      <c r="I390" s="142"/>
      <c r="L390" s="32"/>
      <c r="M390" s="143"/>
      <c r="T390" s="53"/>
      <c r="AT390" s="17" t="s">
        <v>138</v>
      </c>
      <c r="AU390" s="17" t="s">
        <v>82</v>
      </c>
    </row>
    <row r="391" spans="2:65" s="1" customFormat="1">
      <c r="B391" s="32"/>
      <c r="D391" s="144" t="s">
        <v>140</v>
      </c>
      <c r="F391" s="145" t="s">
        <v>574</v>
      </c>
      <c r="I391" s="142"/>
      <c r="L391" s="32"/>
      <c r="M391" s="143"/>
      <c r="T391" s="53"/>
      <c r="AT391" s="17" t="s">
        <v>140</v>
      </c>
      <c r="AU391" s="17" t="s">
        <v>82</v>
      </c>
    </row>
    <row r="392" spans="2:65" s="13" customFormat="1">
      <c r="B392" s="152"/>
      <c r="D392" s="140" t="s">
        <v>142</v>
      </c>
      <c r="F392" s="154" t="s">
        <v>575</v>
      </c>
      <c r="H392" s="155">
        <v>2375.5349999999999</v>
      </c>
      <c r="I392" s="156"/>
      <c r="L392" s="152"/>
      <c r="M392" s="157"/>
      <c r="T392" s="158"/>
      <c r="AT392" s="153" t="s">
        <v>142</v>
      </c>
      <c r="AU392" s="153" t="s">
        <v>82</v>
      </c>
      <c r="AV392" s="13" t="s">
        <v>82</v>
      </c>
      <c r="AW392" s="13" t="s">
        <v>4</v>
      </c>
      <c r="AX392" s="13" t="s">
        <v>80</v>
      </c>
      <c r="AY392" s="153" t="s">
        <v>128</v>
      </c>
    </row>
    <row r="393" spans="2:65" s="1" customFormat="1" ht="16.5" customHeight="1">
      <c r="B393" s="32"/>
      <c r="C393" s="127" t="s">
        <v>576</v>
      </c>
      <c r="D393" s="127" t="s">
        <v>131</v>
      </c>
      <c r="E393" s="128" t="s">
        <v>577</v>
      </c>
      <c r="F393" s="129" t="s">
        <v>578</v>
      </c>
      <c r="G393" s="130" t="s">
        <v>225</v>
      </c>
      <c r="H393" s="131">
        <v>158.369</v>
      </c>
      <c r="I393" s="132"/>
      <c r="J393" s="133">
        <f>ROUND(I393*H393,2)</f>
        <v>0</v>
      </c>
      <c r="K393" s="129" t="s">
        <v>135</v>
      </c>
      <c r="L393" s="32"/>
      <c r="M393" s="134" t="s">
        <v>19</v>
      </c>
      <c r="N393" s="135" t="s">
        <v>43</v>
      </c>
      <c r="P393" s="136">
        <f>O393*H393</f>
        <v>0</v>
      </c>
      <c r="Q393" s="136">
        <v>0</v>
      </c>
      <c r="R393" s="136">
        <f>Q393*H393</f>
        <v>0</v>
      </c>
      <c r="S393" s="136">
        <v>0</v>
      </c>
      <c r="T393" s="137">
        <f>S393*H393</f>
        <v>0</v>
      </c>
      <c r="AR393" s="138" t="s">
        <v>136</v>
      </c>
      <c r="AT393" s="138" t="s">
        <v>131</v>
      </c>
      <c r="AU393" s="138" t="s">
        <v>82</v>
      </c>
      <c r="AY393" s="17" t="s">
        <v>128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80</v>
      </c>
      <c r="BK393" s="139">
        <f>ROUND(I393*H393,2)</f>
        <v>0</v>
      </c>
      <c r="BL393" s="17" t="s">
        <v>136</v>
      </c>
      <c r="BM393" s="138" t="s">
        <v>579</v>
      </c>
    </row>
    <row r="394" spans="2:65" s="1" customFormat="1">
      <c r="B394" s="32"/>
      <c r="D394" s="140" t="s">
        <v>138</v>
      </c>
      <c r="F394" s="141" t="s">
        <v>580</v>
      </c>
      <c r="I394" s="142"/>
      <c r="L394" s="32"/>
      <c r="M394" s="143"/>
      <c r="T394" s="53"/>
      <c r="AT394" s="17" t="s">
        <v>138</v>
      </c>
      <c r="AU394" s="17" t="s">
        <v>82</v>
      </c>
    </row>
    <row r="395" spans="2:65" s="1" customFormat="1">
      <c r="B395" s="32"/>
      <c r="D395" s="144" t="s">
        <v>140</v>
      </c>
      <c r="F395" s="145" t="s">
        <v>581</v>
      </c>
      <c r="I395" s="142"/>
      <c r="L395" s="32"/>
      <c r="M395" s="143"/>
      <c r="T395" s="53"/>
      <c r="AT395" s="17" t="s">
        <v>140</v>
      </c>
      <c r="AU395" s="17" t="s">
        <v>82</v>
      </c>
    </row>
    <row r="396" spans="2:65" s="1" customFormat="1" ht="21.75" customHeight="1">
      <c r="B396" s="32"/>
      <c r="C396" s="127" t="s">
        <v>582</v>
      </c>
      <c r="D396" s="127" t="s">
        <v>131</v>
      </c>
      <c r="E396" s="128" t="s">
        <v>583</v>
      </c>
      <c r="F396" s="129" t="s">
        <v>584</v>
      </c>
      <c r="G396" s="130" t="s">
        <v>225</v>
      </c>
      <c r="H396" s="131">
        <v>33.671999999999997</v>
      </c>
      <c r="I396" s="132"/>
      <c r="J396" s="133">
        <f>ROUND(I396*H396,2)</f>
        <v>0</v>
      </c>
      <c r="K396" s="129" t="s">
        <v>135</v>
      </c>
      <c r="L396" s="32"/>
      <c r="M396" s="134" t="s">
        <v>19</v>
      </c>
      <c r="N396" s="135" t="s">
        <v>43</v>
      </c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AR396" s="138" t="s">
        <v>136</v>
      </c>
      <c r="AT396" s="138" t="s">
        <v>131</v>
      </c>
      <c r="AU396" s="138" t="s">
        <v>82</v>
      </c>
      <c r="AY396" s="17" t="s">
        <v>128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7" t="s">
        <v>80</v>
      </c>
      <c r="BK396" s="139">
        <f>ROUND(I396*H396,2)</f>
        <v>0</v>
      </c>
      <c r="BL396" s="17" t="s">
        <v>136</v>
      </c>
      <c r="BM396" s="138" t="s">
        <v>585</v>
      </c>
    </row>
    <row r="397" spans="2:65" s="1" customFormat="1" ht="19.5">
      <c r="B397" s="32"/>
      <c r="D397" s="140" t="s">
        <v>138</v>
      </c>
      <c r="F397" s="141" t="s">
        <v>586</v>
      </c>
      <c r="I397" s="142"/>
      <c r="L397" s="32"/>
      <c r="M397" s="143"/>
      <c r="T397" s="53"/>
      <c r="AT397" s="17" t="s">
        <v>138</v>
      </c>
      <c r="AU397" s="17" t="s">
        <v>82</v>
      </c>
    </row>
    <row r="398" spans="2:65" s="1" customFormat="1">
      <c r="B398" s="32"/>
      <c r="D398" s="144" t="s">
        <v>140</v>
      </c>
      <c r="F398" s="145" t="s">
        <v>587</v>
      </c>
      <c r="I398" s="142"/>
      <c r="L398" s="32"/>
      <c r="M398" s="143"/>
      <c r="T398" s="53"/>
      <c r="AT398" s="17" t="s">
        <v>140</v>
      </c>
      <c r="AU398" s="17" t="s">
        <v>82</v>
      </c>
    </row>
    <row r="399" spans="2:65" s="13" customFormat="1">
      <c r="B399" s="152"/>
      <c r="D399" s="140" t="s">
        <v>142</v>
      </c>
      <c r="E399" s="153" t="s">
        <v>19</v>
      </c>
      <c r="F399" s="154" t="s">
        <v>588</v>
      </c>
      <c r="H399" s="155">
        <v>33.671999999999997</v>
      </c>
      <c r="I399" s="156"/>
      <c r="L399" s="152"/>
      <c r="M399" s="157"/>
      <c r="T399" s="158"/>
      <c r="AT399" s="153" t="s">
        <v>142</v>
      </c>
      <c r="AU399" s="153" t="s">
        <v>82</v>
      </c>
      <c r="AV399" s="13" t="s">
        <v>82</v>
      </c>
      <c r="AW399" s="13" t="s">
        <v>33</v>
      </c>
      <c r="AX399" s="13" t="s">
        <v>80</v>
      </c>
      <c r="AY399" s="153" t="s">
        <v>128</v>
      </c>
    </row>
    <row r="400" spans="2:65" s="1" customFormat="1" ht="16.5" customHeight="1">
      <c r="B400" s="32"/>
      <c r="C400" s="127" t="s">
        <v>589</v>
      </c>
      <c r="D400" s="127" t="s">
        <v>131</v>
      </c>
      <c r="E400" s="128" t="s">
        <v>590</v>
      </c>
      <c r="F400" s="129" t="s">
        <v>591</v>
      </c>
      <c r="G400" s="130" t="s">
        <v>225</v>
      </c>
      <c r="H400" s="131">
        <v>595.005</v>
      </c>
      <c r="I400" s="132"/>
      <c r="J400" s="133">
        <f>ROUND(I400*H400,2)</f>
        <v>0</v>
      </c>
      <c r="K400" s="129" t="s">
        <v>135</v>
      </c>
      <c r="L400" s="32"/>
      <c r="M400" s="134" t="s">
        <v>19</v>
      </c>
      <c r="N400" s="135" t="s">
        <v>43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136</v>
      </c>
      <c r="AT400" s="138" t="s">
        <v>131</v>
      </c>
      <c r="AU400" s="138" t="s">
        <v>82</v>
      </c>
      <c r="AY400" s="17" t="s">
        <v>128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80</v>
      </c>
      <c r="BK400" s="139">
        <f>ROUND(I400*H400,2)</f>
        <v>0</v>
      </c>
      <c r="BL400" s="17" t="s">
        <v>136</v>
      </c>
      <c r="BM400" s="138" t="s">
        <v>592</v>
      </c>
    </row>
    <row r="401" spans="2:65" s="1" customFormat="1">
      <c r="B401" s="32"/>
      <c r="D401" s="140" t="s">
        <v>138</v>
      </c>
      <c r="F401" s="141" t="s">
        <v>593</v>
      </c>
      <c r="I401" s="142"/>
      <c r="L401" s="32"/>
      <c r="M401" s="143"/>
      <c r="T401" s="53"/>
      <c r="AT401" s="17" t="s">
        <v>138</v>
      </c>
      <c r="AU401" s="17" t="s">
        <v>82</v>
      </c>
    </row>
    <row r="402" spans="2:65" s="1" customFormat="1">
      <c r="B402" s="32"/>
      <c r="D402" s="144" t="s">
        <v>140</v>
      </c>
      <c r="F402" s="145" t="s">
        <v>594</v>
      </c>
      <c r="I402" s="142"/>
      <c r="L402" s="32"/>
      <c r="M402" s="143"/>
      <c r="T402" s="53"/>
      <c r="AT402" s="17" t="s">
        <v>140</v>
      </c>
      <c r="AU402" s="17" t="s">
        <v>82</v>
      </c>
    </row>
    <row r="403" spans="2:65" s="12" customFormat="1">
      <c r="B403" s="146"/>
      <c r="D403" s="140" t="s">
        <v>142</v>
      </c>
      <c r="E403" s="147" t="s">
        <v>19</v>
      </c>
      <c r="F403" s="148" t="s">
        <v>595</v>
      </c>
      <c r="H403" s="147" t="s">
        <v>19</v>
      </c>
      <c r="I403" s="149"/>
      <c r="L403" s="146"/>
      <c r="M403" s="150"/>
      <c r="T403" s="151"/>
      <c r="AT403" s="147" t="s">
        <v>142</v>
      </c>
      <c r="AU403" s="147" t="s">
        <v>82</v>
      </c>
      <c r="AV403" s="12" t="s">
        <v>80</v>
      </c>
      <c r="AW403" s="12" t="s">
        <v>33</v>
      </c>
      <c r="AX403" s="12" t="s">
        <v>72</v>
      </c>
      <c r="AY403" s="147" t="s">
        <v>128</v>
      </c>
    </row>
    <row r="404" spans="2:65" s="13" customFormat="1">
      <c r="B404" s="152"/>
      <c r="D404" s="140" t="s">
        <v>142</v>
      </c>
      <c r="E404" s="153" t="s">
        <v>19</v>
      </c>
      <c r="F404" s="154" t="s">
        <v>596</v>
      </c>
      <c r="H404" s="155">
        <v>509.983</v>
      </c>
      <c r="I404" s="156"/>
      <c r="L404" s="152"/>
      <c r="M404" s="157"/>
      <c r="T404" s="158"/>
      <c r="AT404" s="153" t="s">
        <v>142</v>
      </c>
      <c r="AU404" s="153" t="s">
        <v>82</v>
      </c>
      <c r="AV404" s="13" t="s">
        <v>82</v>
      </c>
      <c r="AW404" s="13" t="s">
        <v>33</v>
      </c>
      <c r="AX404" s="13" t="s">
        <v>72</v>
      </c>
      <c r="AY404" s="153" t="s">
        <v>128</v>
      </c>
    </row>
    <row r="405" spans="2:65" s="12" customFormat="1">
      <c r="B405" s="146"/>
      <c r="D405" s="140" t="s">
        <v>142</v>
      </c>
      <c r="E405" s="147" t="s">
        <v>19</v>
      </c>
      <c r="F405" s="148" t="s">
        <v>597</v>
      </c>
      <c r="H405" s="147" t="s">
        <v>19</v>
      </c>
      <c r="I405" s="149"/>
      <c r="L405" s="146"/>
      <c r="M405" s="150"/>
      <c r="T405" s="151"/>
      <c r="AT405" s="147" t="s">
        <v>142</v>
      </c>
      <c r="AU405" s="147" t="s">
        <v>82</v>
      </c>
      <c r="AV405" s="12" t="s">
        <v>80</v>
      </c>
      <c r="AW405" s="12" t="s">
        <v>33</v>
      </c>
      <c r="AX405" s="12" t="s">
        <v>72</v>
      </c>
      <c r="AY405" s="147" t="s">
        <v>128</v>
      </c>
    </row>
    <row r="406" spans="2:65" s="13" customFormat="1">
      <c r="B406" s="152"/>
      <c r="D406" s="140" t="s">
        <v>142</v>
      </c>
      <c r="E406" s="153" t="s">
        <v>19</v>
      </c>
      <c r="F406" s="154" t="s">
        <v>598</v>
      </c>
      <c r="H406" s="155">
        <v>75.900000000000006</v>
      </c>
      <c r="I406" s="156"/>
      <c r="L406" s="152"/>
      <c r="M406" s="157"/>
      <c r="T406" s="158"/>
      <c r="AT406" s="153" t="s">
        <v>142</v>
      </c>
      <c r="AU406" s="153" t="s">
        <v>82</v>
      </c>
      <c r="AV406" s="13" t="s">
        <v>82</v>
      </c>
      <c r="AW406" s="13" t="s">
        <v>33</v>
      </c>
      <c r="AX406" s="13" t="s">
        <v>72</v>
      </c>
      <c r="AY406" s="153" t="s">
        <v>128</v>
      </c>
    </row>
    <row r="407" spans="2:65" s="12" customFormat="1">
      <c r="B407" s="146"/>
      <c r="D407" s="140" t="s">
        <v>142</v>
      </c>
      <c r="E407" s="147" t="s">
        <v>19</v>
      </c>
      <c r="F407" s="148" t="s">
        <v>599</v>
      </c>
      <c r="H407" s="147" t="s">
        <v>19</v>
      </c>
      <c r="I407" s="149"/>
      <c r="L407" s="146"/>
      <c r="M407" s="150"/>
      <c r="T407" s="151"/>
      <c r="AT407" s="147" t="s">
        <v>142</v>
      </c>
      <c r="AU407" s="147" t="s">
        <v>82</v>
      </c>
      <c r="AV407" s="12" t="s">
        <v>80</v>
      </c>
      <c r="AW407" s="12" t="s">
        <v>33</v>
      </c>
      <c r="AX407" s="12" t="s">
        <v>72</v>
      </c>
      <c r="AY407" s="147" t="s">
        <v>128</v>
      </c>
    </row>
    <row r="408" spans="2:65" s="13" customFormat="1">
      <c r="B408" s="152"/>
      <c r="D408" s="140" t="s">
        <v>142</v>
      </c>
      <c r="E408" s="153" t="s">
        <v>19</v>
      </c>
      <c r="F408" s="154" t="s">
        <v>600</v>
      </c>
      <c r="H408" s="155">
        <v>9.1219999999999999</v>
      </c>
      <c r="I408" s="156"/>
      <c r="L408" s="152"/>
      <c r="M408" s="157"/>
      <c r="T408" s="158"/>
      <c r="AT408" s="153" t="s">
        <v>142</v>
      </c>
      <c r="AU408" s="153" t="s">
        <v>82</v>
      </c>
      <c r="AV408" s="13" t="s">
        <v>82</v>
      </c>
      <c r="AW408" s="13" t="s">
        <v>33</v>
      </c>
      <c r="AX408" s="13" t="s">
        <v>72</v>
      </c>
      <c r="AY408" s="153" t="s">
        <v>128</v>
      </c>
    </row>
    <row r="409" spans="2:65" s="14" customFormat="1">
      <c r="B409" s="169"/>
      <c r="D409" s="140" t="s">
        <v>142</v>
      </c>
      <c r="E409" s="170" t="s">
        <v>19</v>
      </c>
      <c r="F409" s="171" t="s">
        <v>238</v>
      </c>
      <c r="H409" s="172">
        <v>595.005</v>
      </c>
      <c r="I409" s="173"/>
      <c r="L409" s="169"/>
      <c r="M409" s="174"/>
      <c r="T409" s="175"/>
      <c r="AT409" s="170" t="s">
        <v>142</v>
      </c>
      <c r="AU409" s="170" t="s">
        <v>82</v>
      </c>
      <c r="AV409" s="14" t="s">
        <v>136</v>
      </c>
      <c r="AW409" s="14" t="s">
        <v>33</v>
      </c>
      <c r="AX409" s="14" t="s">
        <v>80</v>
      </c>
      <c r="AY409" s="170" t="s">
        <v>128</v>
      </c>
    </row>
    <row r="410" spans="2:65" s="1" customFormat="1" ht="24.2" customHeight="1">
      <c r="B410" s="32"/>
      <c r="C410" s="127" t="s">
        <v>601</v>
      </c>
      <c r="D410" s="127" t="s">
        <v>131</v>
      </c>
      <c r="E410" s="128" t="s">
        <v>602</v>
      </c>
      <c r="F410" s="129" t="s">
        <v>603</v>
      </c>
      <c r="G410" s="130" t="s">
        <v>225</v>
      </c>
      <c r="H410" s="131">
        <v>39.674999999999997</v>
      </c>
      <c r="I410" s="132"/>
      <c r="J410" s="133">
        <f>ROUND(I410*H410,2)</f>
        <v>0</v>
      </c>
      <c r="K410" s="129" t="s">
        <v>135</v>
      </c>
      <c r="L410" s="32"/>
      <c r="M410" s="134" t="s">
        <v>19</v>
      </c>
      <c r="N410" s="135" t="s">
        <v>43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136</v>
      </c>
      <c r="AT410" s="138" t="s">
        <v>131</v>
      </c>
      <c r="AU410" s="138" t="s">
        <v>82</v>
      </c>
      <c r="AY410" s="17" t="s">
        <v>128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80</v>
      </c>
      <c r="BK410" s="139">
        <f>ROUND(I410*H410,2)</f>
        <v>0</v>
      </c>
      <c r="BL410" s="17" t="s">
        <v>136</v>
      </c>
      <c r="BM410" s="138" t="s">
        <v>604</v>
      </c>
    </row>
    <row r="411" spans="2:65" s="1" customFormat="1" ht="19.5">
      <c r="B411" s="32"/>
      <c r="D411" s="140" t="s">
        <v>138</v>
      </c>
      <c r="F411" s="141" t="s">
        <v>603</v>
      </c>
      <c r="I411" s="142"/>
      <c r="L411" s="32"/>
      <c r="M411" s="143"/>
      <c r="T411" s="53"/>
      <c r="AT411" s="17" t="s">
        <v>138</v>
      </c>
      <c r="AU411" s="17" t="s">
        <v>82</v>
      </c>
    </row>
    <row r="412" spans="2:65" s="1" customFormat="1">
      <c r="B412" s="32"/>
      <c r="D412" s="144" t="s">
        <v>140</v>
      </c>
      <c r="F412" s="145" t="s">
        <v>605</v>
      </c>
      <c r="I412" s="142"/>
      <c r="L412" s="32"/>
      <c r="M412" s="143"/>
      <c r="T412" s="53"/>
      <c r="AT412" s="17" t="s">
        <v>140</v>
      </c>
      <c r="AU412" s="17" t="s">
        <v>82</v>
      </c>
    </row>
    <row r="413" spans="2:65" s="12" customFormat="1">
      <c r="B413" s="146"/>
      <c r="D413" s="140" t="s">
        <v>142</v>
      </c>
      <c r="E413" s="147" t="s">
        <v>19</v>
      </c>
      <c r="F413" s="148" t="s">
        <v>606</v>
      </c>
      <c r="H413" s="147" t="s">
        <v>19</v>
      </c>
      <c r="I413" s="149"/>
      <c r="L413" s="146"/>
      <c r="M413" s="150"/>
      <c r="T413" s="151"/>
      <c r="AT413" s="147" t="s">
        <v>142</v>
      </c>
      <c r="AU413" s="147" t="s">
        <v>82</v>
      </c>
      <c r="AV413" s="12" t="s">
        <v>80</v>
      </c>
      <c r="AW413" s="12" t="s">
        <v>33</v>
      </c>
      <c r="AX413" s="12" t="s">
        <v>72</v>
      </c>
      <c r="AY413" s="147" t="s">
        <v>128</v>
      </c>
    </row>
    <row r="414" spans="2:65" s="13" customFormat="1">
      <c r="B414" s="152"/>
      <c r="D414" s="140" t="s">
        <v>142</v>
      </c>
      <c r="E414" s="153" t="s">
        <v>19</v>
      </c>
      <c r="F414" s="154" t="s">
        <v>607</v>
      </c>
      <c r="H414" s="155">
        <v>39.674999999999997</v>
      </c>
      <c r="I414" s="156"/>
      <c r="L414" s="152"/>
      <c r="M414" s="157"/>
      <c r="T414" s="158"/>
      <c r="AT414" s="153" t="s">
        <v>142</v>
      </c>
      <c r="AU414" s="153" t="s">
        <v>82</v>
      </c>
      <c r="AV414" s="13" t="s">
        <v>82</v>
      </c>
      <c r="AW414" s="13" t="s">
        <v>33</v>
      </c>
      <c r="AX414" s="13" t="s">
        <v>80</v>
      </c>
      <c r="AY414" s="153" t="s">
        <v>128</v>
      </c>
    </row>
    <row r="415" spans="2:65" s="11" customFormat="1" ht="22.9" customHeight="1">
      <c r="B415" s="115"/>
      <c r="D415" s="116" t="s">
        <v>71</v>
      </c>
      <c r="E415" s="125" t="s">
        <v>608</v>
      </c>
      <c r="F415" s="125" t="s">
        <v>609</v>
      </c>
      <c r="I415" s="118"/>
      <c r="J415" s="126">
        <f>BK415</f>
        <v>0</v>
      </c>
      <c r="L415" s="115"/>
      <c r="M415" s="120"/>
      <c r="P415" s="121">
        <f>SUM(P416:P418)</f>
        <v>0</v>
      </c>
      <c r="R415" s="121">
        <f>SUM(R416:R418)</f>
        <v>0</v>
      </c>
      <c r="T415" s="122">
        <f>SUM(T416:T418)</f>
        <v>0</v>
      </c>
      <c r="AR415" s="116" t="s">
        <v>80</v>
      </c>
      <c r="AT415" s="123" t="s">
        <v>71</v>
      </c>
      <c r="AU415" s="123" t="s">
        <v>80</v>
      </c>
      <c r="AY415" s="116" t="s">
        <v>128</v>
      </c>
      <c r="BK415" s="124">
        <f>SUM(BK416:BK418)</f>
        <v>0</v>
      </c>
    </row>
    <row r="416" spans="2:65" s="1" customFormat="1" ht="21.75" customHeight="1">
      <c r="B416" s="32"/>
      <c r="C416" s="127" t="s">
        <v>610</v>
      </c>
      <c r="D416" s="127" t="s">
        <v>131</v>
      </c>
      <c r="E416" s="128" t="s">
        <v>611</v>
      </c>
      <c r="F416" s="129" t="s">
        <v>612</v>
      </c>
      <c r="G416" s="130" t="s">
        <v>225</v>
      </c>
      <c r="H416" s="131">
        <v>330.61700000000002</v>
      </c>
      <c r="I416" s="132"/>
      <c r="J416" s="133">
        <f>ROUND(I416*H416,2)</f>
        <v>0</v>
      </c>
      <c r="K416" s="129" t="s">
        <v>135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136</v>
      </c>
      <c r="AT416" s="138" t="s">
        <v>131</v>
      </c>
      <c r="AU416" s="138" t="s">
        <v>82</v>
      </c>
      <c r="AY416" s="17" t="s">
        <v>128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136</v>
      </c>
      <c r="BM416" s="138" t="s">
        <v>613</v>
      </c>
    </row>
    <row r="417" spans="2:65" s="1" customFormat="1" ht="19.5">
      <c r="B417" s="32"/>
      <c r="D417" s="140" t="s">
        <v>138</v>
      </c>
      <c r="F417" s="141" t="s">
        <v>614</v>
      </c>
      <c r="I417" s="142"/>
      <c r="L417" s="32"/>
      <c r="M417" s="143"/>
      <c r="T417" s="53"/>
      <c r="AT417" s="17" t="s">
        <v>138</v>
      </c>
      <c r="AU417" s="17" t="s">
        <v>82</v>
      </c>
    </row>
    <row r="418" spans="2:65" s="1" customFormat="1">
      <c r="B418" s="32"/>
      <c r="D418" s="144" t="s">
        <v>140</v>
      </c>
      <c r="F418" s="145" t="s">
        <v>615</v>
      </c>
      <c r="I418" s="142"/>
      <c r="L418" s="32"/>
      <c r="M418" s="143"/>
      <c r="T418" s="53"/>
      <c r="AT418" s="17" t="s">
        <v>140</v>
      </c>
      <c r="AU418" s="17" t="s">
        <v>82</v>
      </c>
    </row>
    <row r="419" spans="2:65" s="11" customFormat="1" ht="25.9" customHeight="1">
      <c r="B419" s="115"/>
      <c r="D419" s="116" t="s">
        <v>71</v>
      </c>
      <c r="E419" s="117" t="s">
        <v>616</v>
      </c>
      <c r="F419" s="117" t="s">
        <v>617</v>
      </c>
      <c r="I419" s="118"/>
      <c r="J419" s="119">
        <f>BK419</f>
        <v>0</v>
      </c>
      <c r="L419" s="115"/>
      <c r="M419" s="120"/>
      <c r="P419" s="121">
        <f>P420+P440+P463</f>
        <v>0</v>
      </c>
      <c r="R419" s="121">
        <f>R420+R440+R463</f>
        <v>0.21374815999999999</v>
      </c>
      <c r="T419" s="122">
        <f>T420+T440+T463</f>
        <v>0</v>
      </c>
      <c r="AR419" s="116" t="s">
        <v>82</v>
      </c>
      <c r="AT419" s="123" t="s">
        <v>71</v>
      </c>
      <c r="AU419" s="123" t="s">
        <v>72</v>
      </c>
      <c r="AY419" s="116" t="s">
        <v>128</v>
      </c>
      <c r="BK419" s="124">
        <f>BK420+BK440+BK463</f>
        <v>0</v>
      </c>
    </row>
    <row r="420" spans="2:65" s="11" customFormat="1" ht="22.9" customHeight="1">
      <c r="B420" s="115"/>
      <c r="D420" s="116" t="s">
        <v>71</v>
      </c>
      <c r="E420" s="125" t="s">
        <v>618</v>
      </c>
      <c r="F420" s="125" t="s">
        <v>619</v>
      </c>
      <c r="I420" s="118"/>
      <c r="J420" s="126">
        <f>BK420</f>
        <v>0</v>
      </c>
      <c r="L420" s="115"/>
      <c r="M420" s="120"/>
      <c r="P420" s="121">
        <f>SUM(P421:P439)</f>
        <v>0</v>
      </c>
      <c r="R420" s="121">
        <f>SUM(R421:R439)</f>
        <v>3.3000000000000002E-2</v>
      </c>
      <c r="T420" s="122">
        <f>SUM(T421:T439)</f>
        <v>0</v>
      </c>
      <c r="AR420" s="116" t="s">
        <v>82</v>
      </c>
      <c r="AT420" s="123" t="s">
        <v>71</v>
      </c>
      <c r="AU420" s="123" t="s">
        <v>80</v>
      </c>
      <c r="AY420" s="116" t="s">
        <v>128</v>
      </c>
      <c r="BK420" s="124">
        <f>SUM(BK421:BK439)</f>
        <v>0</v>
      </c>
    </row>
    <row r="421" spans="2:65" s="1" customFormat="1" ht="16.5" customHeight="1">
      <c r="B421" s="32"/>
      <c r="C421" s="127" t="s">
        <v>620</v>
      </c>
      <c r="D421" s="127" t="s">
        <v>131</v>
      </c>
      <c r="E421" s="128" t="s">
        <v>621</v>
      </c>
      <c r="F421" s="129" t="s">
        <v>622</v>
      </c>
      <c r="G421" s="130" t="s">
        <v>134</v>
      </c>
      <c r="H421" s="131">
        <v>43.2</v>
      </c>
      <c r="I421" s="132"/>
      <c r="J421" s="133">
        <f>ROUND(I421*H421,2)</f>
        <v>0</v>
      </c>
      <c r="K421" s="129" t="s">
        <v>135</v>
      </c>
      <c r="L421" s="32"/>
      <c r="M421" s="134" t="s">
        <v>19</v>
      </c>
      <c r="N421" s="135" t="s">
        <v>43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229</v>
      </c>
      <c r="AT421" s="138" t="s">
        <v>131</v>
      </c>
      <c r="AU421" s="138" t="s">
        <v>82</v>
      </c>
      <c r="AY421" s="17" t="s">
        <v>128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80</v>
      </c>
      <c r="BK421" s="139">
        <f>ROUND(I421*H421,2)</f>
        <v>0</v>
      </c>
      <c r="BL421" s="17" t="s">
        <v>229</v>
      </c>
      <c r="BM421" s="138" t="s">
        <v>623</v>
      </c>
    </row>
    <row r="422" spans="2:65" s="1" customFormat="1">
      <c r="B422" s="32"/>
      <c r="D422" s="140" t="s">
        <v>138</v>
      </c>
      <c r="F422" s="141" t="s">
        <v>624</v>
      </c>
      <c r="I422" s="142"/>
      <c r="L422" s="32"/>
      <c r="M422" s="143"/>
      <c r="T422" s="53"/>
      <c r="AT422" s="17" t="s">
        <v>138</v>
      </c>
      <c r="AU422" s="17" t="s">
        <v>82</v>
      </c>
    </row>
    <row r="423" spans="2:65" s="1" customFormat="1">
      <c r="B423" s="32"/>
      <c r="D423" s="144" t="s">
        <v>140</v>
      </c>
      <c r="F423" s="145" t="s">
        <v>625</v>
      </c>
      <c r="I423" s="142"/>
      <c r="L423" s="32"/>
      <c r="M423" s="143"/>
      <c r="T423" s="53"/>
      <c r="AT423" s="17" t="s">
        <v>140</v>
      </c>
      <c r="AU423" s="17" t="s">
        <v>82</v>
      </c>
    </row>
    <row r="424" spans="2:65" s="12" customFormat="1">
      <c r="B424" s="146"/>
      <c r="D424" s="140" t="s">
        <v>142</v>
      </c>
      <c r="E424" s="147" t="s">
        <v>19</v>
      </c>
      <c r="F424" s="148" t="s">
        <v>626</v>
      </c>
      <c r="H424" s="147" t="s">
        <v>19</v>
      </c>
      <c r="I424" s="149"/>
      <c r="L424" s="146"/>
      <c r="M424" s="150"/>
      <c r="T424" s="151"/>
      <c r="AT424" s="147" t="s">
        <v>142</v>
      </c>
      <c r="AU424" s="147" t="s">
        <v>82</v>
      </c>
      <c r="AV424" s="12" t="s">
        <v>80</v>
      </c>
      <c r="AW424" s="12" t="s">
        <v>33</v>
      </c>
      <c r="AX424" s="12" t="s">
        <v>72</v>
      </c>
      <c r="AY424" s="147" t="s">
        <v>128</v>
      </c>
    </row>
    <row r="425" spans="2:65" s="13" customFormat="1">
      <c r="B425" s="152"/>
      <c r="D425" s="140" t="s">
        <v>142</v>
      </c>
      <c r="E425" s="153" t="s">
        <v>19</v>
      </c>
      <c r="F425" s="154" t="s">
        <v>627</v>
      </c>
      <c r="H425" s="155">
        <v>43.2</v>
      </c>
      <c r="I425" s="156"/>
      <c r="L425" s="152"/>
      <c r="M425" s="157"/>
      <c r="T425" s="158"/>
      <c r="AT425" s="153" t="s">
        <v>142</v>
      </c>
      <c r="AU425" s="153" t="s">
        <v>82</v>
      </c>
      <c r="AV425" s="13" t="s">
        <v>82</v>
      </c>
      <c r="AW425" s="13" t="s">
        <v>33</v>
      </c>
      <c r="AX425" s="13" t="s">
        <v>80</v>
      </c>
      <c r="AY425" s="153" t="s">
        <v>128</v>
      </c>
    </row>
    <row r="426" spans="2:65" s="1" customFormat="1" ht="16.5" customHeight="1">
      <c r="B426" s="32"/>
      <c r="C426" s="159" t="s">
        <v>628</v>
      </c>
      <c r="D426" s="159" t="s">
        <v>222</v>
      </c>
      <c r="E426" s="160" t="s">
        <v>629</v>
      </c>
      <c r="F426" s="161" t="s">
        <v>630</v>
      </c>
      <c r="G426" s="162" t="s">
        <v>225</v>
      </c>
      <c r="H426" s="163">
        <v>1.4999999999999999E-2</v>
      </c>
      <c r="I426" s="164"/>
      <c r="J426" s="165">
        <f>ROUND(I426*H426,2)</f>
        <v>0</v>
      </c>
      <c r="K426" s="161" t="s">
        <v>135</v>
      </c>
      <c r="L426" s="166"/>
      <c r="M426" s="167" t="s">
        <v>19</v>
      </c>
      <c r="N426" s="168" t="s">
        <v>43</v>
      </c>
      <c r="P426" s="136">
        <f>O426*H426</f>
        <v>0</v>
      </c>
      <c r="Q426" s="136">
        <v>1</v>
      </c>
      <c r="R426" s="136">
        <f>Q426*H426</f>
        <v>1.4999999999999999E-2</v>
      </c>
      <c r="S426" s="136">
        <v>0</v>
      </c>
      <c r="T426" s="137">
        <f>S426*H426</f>
        <v>0</v>
      </c>
      <c r="AR426" s="138" t="s">
        <v>277</v>
      </c>
      <c r="AT426" s="138" t="s">
        <v>222</v>
      </c>
      <c r="AU426" s="138" t="s">
        <v>82</v>
      </c>
      <c r="AY426" s="17" t="s">
        <v>128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229</v>
      </c>
      <c r="BM426" s="138" t="s">
        <v>631</v>
      </c>
    </row>
    <row r="427" spans="2:65" s="1" customFormat="1">
      <c r="B427" s="32"/>
      <c r="D427" s="140" t="s">
        <v>138</v>
      </c>
      <c r="F427" s="141" t="s">
        <v>630</v>
      </c>
      <c r="I427" s="142"/>
      <c r="L427" s="32"/>
      <c r="M427" s="143"/>
      <c r="T427" s="53"/>
      <c r="AT427" s="17" t="s">
        <v>138</v>
      </c>
      <c r="AU427" s="17" t="s">
        <v>82</v>
      </c>
    </row>
    <row r="428" spans="2:65" s="13" customFormat="1">
      <c r="B428" s="152"/>
      <c r="D428" s="140" t="s">
        <v>142</v>
      </c>
      <c r="F428" s="154" t="s">
        <v>632</v>
      </c>
      <c r="H428" s="155">
        <v>1.4999999999999999E-2</v>
      </c>
      <c r="I428" s="156"/>
      <c r="L428" s="152"/>
      <c r="M428" s="157"/>
      <c r="T428" s="158"/>
      <c r="AT428" s="153" t="s">
        <v>142</v>
      </c>
      <c r="AU428" s="153" t="s">
        <v>82</v>
      </c>
      <c r="AV428" s="13" t="s">
        <v>82</v>
      </c>
      <c r="AW428" s="13" t="s">
        <v>4</v>
      </c>
      <c r="AX428" s="13" t="s">
        <v>80</v>
      </c>
      <c r="AY428" s="153" t="s">
        <v>128</v>
      </c>
    </row>
    <row r="429" spans="2:65" s="1" customFormat="1" ht="16.5" customHeight="1">
      <c r="B429" s="32"/>
      <c r="C429" s="127" t="s">
        <v>633</v>
      </c>
      <c r="D429" s="127" t="s">
        <v>131</v>
      </c>
      <c r="E429" s="128" t="s">
        <v>634</v>
      </c>
      <c r="F429" s="129" t="s">
        <v>635</v>
      </c>
      <c r="G429" s="130" t="s">
        <v>134</v>
      </c>
      <c r="H429" s="131">
        <v>43.2</v>
      </c>
      <c r="I429" s="132"/>
      <c r="J429" s="133">
        <f>ROUND(I429*H429,2)</f>
        <v>0</v>
      </c>
      <c r="K429" s="129" t="s">
        <v>135</v>
      </c>
      <c r="L429" s="32"/>
      <c r="M429" s="134" t="s">
        <v>19</v>
      </c>
      <c r="N429" s="135" t="s">
        <v>43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229</v>
      </c>
      <c r="AT429" s="138" t="s">
        <v>131</v>
      </c>
      <c r="AU429" s="138" t="s">
        <v>82</v>
      </c>
      <c r="AY429" s="17" t="s">
        <v>128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80</v>
      </c>
      <c r="BK429" s="139">
        <f>ROUND(I429*H429,2)</f>
        <v>0</v>
      </c>
      <c r="BL429" s="17" t="s">
        <v>229</v>
      </c>
      <c r="BM429" s="138" t="s">
        <v>636</v>
      </c>
    </row>
    <row r="430" spans="2:65" s="1" customFormat="1">
      <c r="B430" s="32"/>
      <c r="D430" s="140" t="s">
        <v>138</v>
      </c>
      <c r="F430" s="141" t="s">
        <v>637</v>
      </c>
      <c r="I430" s="142"/>
      <c r="L430" s="32"/>
      <c r="M430" s="143"/>
      <c r="T430" s="53"/>
      <c r="AT430" s="17" t="s">
        <v>138</v>
      </c>
      <c r="AU430" s="17" t="s">
        <v>82</v>
      </c>
    </row>
    <row r="431" spans="2:65" s="1" customFormat="1">
      <c r="B431" s="32"/>
      <c r="D431" s="144" t="s">
        <v>140</v>
      </c>
      <c r="F431" s="145" t="s">
        <v>638</v>
      </c>
      <c r="I431" s="142"/>
      <c r="L431" s="32"/>
      <c r="M431" s="143"/>
      <c r="T431" s="53"/>
      <c r="AT431" s="17" t="s">
        <v>140</v>
      </c>
      <c r="AU431" s="17" t="s">
        <v>82</v>
      </c>
    </row>
    <row r="432" spans="2:65" s="12" customFormat="1">
      <c r="B432" s="146"/>
      <c r="D432" s="140" t="s">
        <v>142</v>
      </c>
      <c r="E432" s="147" t="s">
        <v>19</v>
      </c>
      <c r="F432" s="148" t="s">
        <v>639</v>
      </c>
      <c r="H432" s="147" t="s">
        <v>19</v>
      </c>
      <c r="I432" s="149"/>
      <c r="L432" s="146"/>
      <c r="M432" s="150"/>
      <c r="T432" s="151"/>
      <c r="AT432" s="147" t="s">
        <v>142</v>
      </c>
      <c r="AU432" s="147" t="s">
        <v>82</v>
      </c>
      <c r="AV432" s="12" t="s">
        <v>80</v>
      </c>
      <c r="AW432" s="12" t="s">
        <v>33</v>
      </c>
      <c r="AX432" s="12" t="s">
        <v>72</v>
      </c>
      <c r="AY432" s="147" t="s">
        <v>128</v>
      </c>
    </row>
    <row r="433" spans="2:65" s="13" customFormat="1">
      <c r="B433" s="152"/>
      <c r="D433" s="140" t="s">
        <v>142</v>
      </c>
      <c r="E433" s="153" t="s">
        <v>19</v>
      </c>
      <c r="F433" s="154" t="s">
        <v>627</v>
      </c>
      <c r="H433" s="155">
        <v>43.2</v>
      </c>
      <c r="I433" s="156"/>
      <c r="L433" s="152"/>
      <c r="M433" s="157"/>
      <c r="T433" s="158"/>
      <c r="AT433" s="153" t="s">
        <v>142</v>
      </c>
      <c r="AU433" s="153" t="s">
        <v>82</v>
      </c>
      <c r="AV433" s="13" t="s">
        <v>82</v>
      </c>
      <c r="AW433" s="13" t="s">
        <v>33</v>
      </c>
      <c r="AX433" s="13" t="s">
        <v>80</v>
      </c>
      <c r="AY433" s="153" t="s">
        <v>128</v>
      </c>
    </row>
    <row r="434" spans="2:65" s="1" customFormat="1" ht="16.5" customHeight="1">
      <c r="B434" s="32"/>
      <c r="C434" s="159" t="s">
        <v>640</v>
      </c>
      <c r="D434" s="159" t="s">
        <v>222</v>
      </c>
      <c r="E434" s="160" t="s">
        <v>641</v>
      </c>
      <c r="F434" s="161" t="s">
        <v>642</v>
      </c>
      <c r="G434" s="162" t="s">
        <v>225</v>
      </c>
      <c r="H434" s="163">
        <v>1.7999999999999999E-2</v>
      </c>
      <c r="I434" s="164"/>
      <c r="J434" s="165">
        <f>ROUND(I434*H434,2)</f>
        <v>0</v>
      </c>
      <c r="K434" s="161" t="s">
        <v>135</v>
      </c>
      <c r="L434" s="166"/>
      <c r="M434" s="167" t="s">
        <v>19</v>
      </c>
      <c r="N434" s="168" t="s">
        <v>43</v>
      </c>
      <c r="P434" s="136">
        <f>O434*H434</f>
        <v>0</v>
      </c>
      <c r="Q434" s="136">
        <v>1</v>
      </c>
      <c r="R434" s="136">
        <f>Q434*H434</f>
        <v>1.7999999999999999E-2</v>
      </c>
      <c r="S434" s="136">
        <v>0</v>
      </c>
      <c r="T434" s="137">
        <f>S434*H434</f>
        <v>0</v>
      </c>
      <c r="AR434" s="138" t="s">
        <v>277</v>
      </c>
      <c r="AT434" s="138" t="s">
        <v>222</v>
      </c>
      <c r="AU434" s="138" t="s">
        <v>82</v>
      </c>
      <c r="AY434" s="17" t="s">
        <v>128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80</v>
      </c>
      <c r="BK434" s="139">
        <f>ROUND(I434*H434,2)</f>
        <v>0</v>
      </c>
      <c r="BL434" s="17" t="s">
        <v>229</v>
      </c>
      <c r="BM434" s="138" t="s">
        <v>643</v>
      </c>
    </row>
    <row r="435" spans="2:65" s="1" customFormat="1">
      <c r="B435" s="32"/>
      <c r="D435" s="140" t="s">
        <v>138</v>
      </c>
      <c r="F435" s="141" t="s">
        <v>642</v>
      </c>
      <c r="I435" s="142"/>
      <c r="L435" s="32"/>
      <c r="M435" s="143"/>
      <c r="T435" s="53"/>
      <c r="AT435" s="17" t="s">
        <v>138</v>
      </c>
      <c r="AU435" s="17" t="s">
        <v>82</v>
      </c>
    </row>
    <row r="436" spans="2:65" s="13" customFormat="1">
      <c r="B436" s="152"/>
      <c r="D436" s="140" t="s">
        <v>142</v>
      </c>
      <c r="F436" s="154" t="s">
        <v>644</v>
      </c>
      <c r="H436" s="155">
        <v>1.7999999999999999E-2</v>
      </c>
      <c r="I436" s="156"/>
      <c r="L436" s="152"/>
      <c r="M436" s="157"/>
      <c r="T436" s="158"/>
      <c r="AT436" s="153" t="s">
        <v>142</v>
      </c>
      <c r="AU436" s="153" t="s">
        <v>82</v>
      </c>
      <c r="AV436" s="13" t="s">
        <v>82</v>
      </c>
      <c r="AW436" s="13" t="s">
        <v>4</v>
      </c>
      <c r="AX436" s="13" t="s">
        <v>80</v>
      </c>
      <c r="AY436" s="153" t="s">
        <v>128</v>
      </c>
    </row>
    <row r="437" spans="2:65" s="1" customFormat="1" ht="16.5" customHeight="1">
      <c r="B437" s="32"/>
      <c r="C437" s="127" t="s">
        <v>645</v>
      </c>
      <c r="D437" s="127" t="s">
        <v>131</v>
      </c>
      <c r="E437" s="128" t="s">
        <v>646</v>
      </c>
      <c r="F437" s="129" t="s">
        <v>647</v>
      </c>
      <c r="G437" s="130" t="s">
        <v>648</v>
      </c>
      <c r="H437" s="176"/>
      <c r="I437" s="132"/>
      <c r="J437" s="133">
        <f>ROUND(I437*H437,2)</f>
        <v>0</v>
      </c>
      <c r="K437" s="129" t="s">
        <v>135</v>
      </c>
      <c r="L437" s="32"/>
      <c r="M437" s="134" t="s">
        <v>19</v>
      </c>
      <c r="N437" s="135" t="s">
        <v>43</v>
      </c>
      <c r="P437" s="136">
        <f>O437*H437</f>
        <v>0</v>
      </c>
      <c r="Q437" s="136">
        <v>0</v>
      </c>
      <c r="R437" s="136">
        <f>Q437*H437</f>
        <v>0</v>
      </c>
      <c r="S437" s="136">
        <v>0</v>
      </c>
      <c r="T437" s="137">
        <f>S437*H437</f>
        <v>0</v>
      </c>
      <c r="AR437" s="138" t="s">
        <v>229</v>
      </c>
      <c r="AT437" s="138" t="s">
        <v>131</v>
      </c>
      <c r="AU437" s="138" t="s">
        <v>82</v>
      </c>
      <c r="AY437" s="17" t="s">
        <v>128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229</v>
      </c>
      <c r="BM437" s="138" t="s">
        <v>649</v>
      </c>
    </row>
    <row r="438" spans="2:65" s="1" customFormat="1" ht="19.5">
      <c r="B438" s="32"/>
      <c r="D438" s="140" t="s">
        <v>138</v>
      </c>
      <c r="F438" s="141" t="s">
        <v>650</v>
      </c>
      <c r="I438" s="142"/>
      <c r="L438" s="32"/>
      <c r="M438" s="143"/>
      <c r="T438" s="53"/>
      <c r="AT438" s="17" t="s">
        <v>138</v>
      </c>
      <c r="AU438" s="17" t="s">
        <v>82</v>
      </c>
    </row>
    <row r="439" spans="2:65" s="1" customFormat="1">
      <c r="B439" s="32"/>
      <c r="D439" s="144" t="s">
        <v>140</v>
      </c>
      <c r="F439" s="145" t="s">
        <v>651</v>
      </c>
      <c r="I439" s="142"/>
      <c r="L439" s="32"/>
      <c r="M439" s="143"/>
      <c r="T439" s="53"/>
      <c r="AT439" s="17" t="s">
        <v>140</v>
      </c>
      <c r="AU439" s="17" t="s">
        <v>82</v>
      </c>
    </row>
    <row r="440" spans="2:65" s="11" customFormat="1" ht="22.9" customHeight="1">
      <c r="B440" s="115"/>
      <c r="D440" s="116" t="s">
        <v>71</v>
      </c>
      <c r="E440" s="125" t="s">
        <v>652</v>
      </c>
      <c r="F440" s="125" t="s">
        <v>653</v>
      </c>
      <c r="I440" s="118"/>
      <c r="J440" s="126">
        <f>BK440</f>
        <v>0</v>
      </c>
      <c r="L440" s="115"/>
      <c r="M440" s="120"/>
      <c r="P440" s="121">
        <f>SUM(P441:P462)</f>
        <v>0</v>
      </c>
      <c r="R440" s="121">
        <f>SUM(R441:R462)</f>
        <v>0.17648</v>
      </c>
      <c r="T440" s="122">
        <f>SUM(T441:T462)</f>
        <v>0</v>
      </c>
      <c r="AR440" s="116" t="s">
        <v>82</v>
      </c>
      <c r="AT440" s="123" t="s">
        <v>71</v>
      </c>
      <c r="AU440" s="123" t="s">
        <v>80</v>
      </c>
      <c r="AY440" s="116" t="s">
        <v>128</v>
      </c>
      <c r="BK440" s="124">
        <f>SUM(BK441:BK462)</f>
        <v>0</v>
      </c>
    </row>
    <row r="441" spans="2:65" s="1" customFormat="1" ht="16.5" customHeight="1">
      <c r="B441" s="32"/>
      <c r="C441" s="127" t="s">
        <v>654</v>
      </c>
      <c r="D441" s="127" t="s">
        <v>131</v>
      </c>
      <c r="E441" s="128" t="s">
        <v>655</v>
      </c>
      <c r="F441" s="129" t="s">
        <v>656</v>
      </c>
      <c r="G441" s="130" t="s">
        <v>470</v>
      </c>
      <c r="H441" s="131">
        <v>12.8</v>
      </c>
      <c r="I441" s="132"/>
      <c r="J441" s="133">
        <f>ROUND(I441*H441,2)</f>
        <v>0</v>
      </c>
      <c r="K441" s="129" t="s">
        <v>135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4.0000000000000002E-4</v>
      </c>
      <c r="R441" s="136">
        <f>Q441*H441</f>
        <v>5.1200000000000004E-3</v>
      </c>
      <c r="S441" s="136">
        <v>0</v>
      </c>
      <c r="T441" s="137">
        <f>S441*H441</f>
        <v>0</v>
      </c>
      <c r="AR441" s="138" t="s">
        <v>229</v>
      </c>
      <c r="AT441" s="138" t="s">
        <v>131</v>
      </c>
      <c r="AU441" s="138" t="s">
        <v>82</v>
      </c>
      <c r="AY441" s="17" t="s">
        <v>128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229</v>
      </c>
      <c r="BM441" s="138" t="s">
        <v>657</v>
      </c>
    </row>
    <row r="442" spans="2:65" s="1" customFormat="1">
      <c r="B442" s="32"/>
      <c r="D442" s="140" t="s">
        <v>138</v>
      </c>
      <c r="F442" s="141" t="s">
        <v>658</v>
      </c>
      <c r="I442" s="142"/>
      <c r="L442" s="32"/>
      <c r="M442" s="143"/>
      <c r="T442" s="53"/>
      <c r="AT442" s="17" t="s">
        <v>138</v>
      </c>
      <c r="AU442" s="17" t="s">
        <v>82</v>
      </c>
    </row>
    <row r="443" spans="2:65" s="1" customFormat="1">
      <c r="B443" s="32"/>
      <c r="D443" s="144" t="s">
        <v>140</v>
      </c>
      <c r="F443" s="145" t="s">
        <v>659</v>
      </c>
      <c r="I443" s="142"/>
      <c r="L443" s="32"/>
      <c r="M443" s="143"/>
      <c r="T443" s="53"/>
      <c r="AT443" s="17" t="s">
        <v>140</v>
      </c>
      <c r="AU443" s="17" t="s">
        <v>82</v>
      </c>
    </row>
    <row r="444" spans="2:65" s="12" customFormat="1">
      <c r="B444" s="146"/>
      <c r="D444" s="140" t="s">
        <v>142</v>
      </c>
      <c r="E444" s="147" t="s">
        <v>19</v>
      </c>
      <c r="F444" s="148" t="s">
        <v>660</v>
      </c>
      <c r="H444" s="147" t="s">
        <v>19</v>
      </c>
      <c r="I444" s="149"/>
      <c r="L444" s="146"/>
      <c r="M444" s="150"/>
      <c r="T444" s="151"/>
      <c r="AT444" s="147" t="s">
        <v>142</v>
      </c>
      <c r="AU444" s="147" t="s">
        <v>82</v>
      </c>
      <c r="AV444" s="12" t="s">
        <v>80</v>
      </c>
      <c r="AW444" s="12" t="s">
        <v>33</v>
      </c>
      <c r="AX444" s="12" t="s">
        <v>72</v>
      </c>
      <c r="AY444" s="147" t="s">
        <v>128</v>
      </c>
    </row>
    <row r="445" spans="2:65" s="13" customFormat="1">
      <c r="B445" s="152"/>
      <c r="D445" s="140" t="s">
        <v>142</v>
      </c>
      <c r="E445" s="153" t="s">
        <v>19</v>
      </c>
      <c r="F445" s="154" t="s">
        <v>661</v>
      </c>
      <c r="H445" s="155">
        <v>12.8</v>
      </c>
      <c r="I445" s="156"/>
      <c r="L445" s="152"/>
      <c r="M445" s="157"/>
      <c r="T445" s="158"/>
      <c r="AT445" s="153" t="s">
        <v>142</v>
      </c>
      <c r="AU445" s="153" t="s">
        <v>82</v>
      </c>
      <c r="AV445" s="13" t="s">
        <v>82</v>
      </c>
      <c r="AW445" s="13" t="s">
        <v>33</v>
      </c>
      <c r="AX445" s="13" t="s">
        <v>80</v>
      </c>
      <c r="AY445" s="153" t="s">
        <v>128</v>
      </c>
    </row>
    <row r="446" spans="2:65" s="1" customFormat="1" ht="16.5" customHeight="1">
      <c r="B446" s="32"/>
      <c r="C446" s="159" t="s">
        <v>662</v>
      </c>
      <c r="D446" s="159" t="s">
        <v>222</v>
      </c>
      <c r="E446" s="160" t="s">
        <v>663</v>
      </c>
      <c r="F446" s="161" t="s">
        <v>664</v>
      </c>
      <c r="G446" s="162" t="s">
        <v>470</v>
      </c>
      <c r="H446" s="163">
        <v>25.92</v>
      </c>
      <c r="I446" s="164"/>
      <c r="J446" s="165">
        <f>ROUND(I446*H446,2)</f>
        <v>0</v>
      </c>
      <c r="K446" s="161" t="s">
        <v>135</v>
      </c>
      <c r="L446" s="166"/>
      <c r="M446" s="167" t="s">
        <v>19</v>
      </c>
      <c r="N446" s="168" t="s">
        <v>43</v>
      </c>
      <c r="P446" s="136">
        <f>O446*H446</f>
        <v>0</v>
      </c>
      <c r="Q446" s="136">
        <v>3.0799999999999998E-3</v>
      </c>
      <c r="R446" s="136">
        <f>Q446*H446</f>
        <v>7.9833600000000005E-2</v>
      </c>
      <c r="S446" s="136">
        <v>0</v>
      </c>
      <c r="T446" s="137">
        <f>S446*H446</f>
        <v>0</v>
      </c>
      <c r="AR446" s="138" t="s">
        <v>277</v>
      </c>
      <c r="AT446" s="138" t="s">
        <v>222</v>
      </c>
      <c r="AU446" s="138" t="s">
        <v>82</v>
      </c>
      <c r="AY446" s="17" t="s">
        <v>128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229</v>
      </c>
      <c r="BM446" s="138" t="s">
        <v>665</v>
      </c>
    </row>
    <row r="447" spans="2:65" s="1" customFormat="1">
      <c r="B447" s="32"/>
      <c r="D447" s="140" t="s">
        <v>138</v>
      </c>
      <c r="F447" s="141" t="s">
        <v>664</v>
      </c>
      <c r="I447" s="142"/>
      <c r="L447" s="32"/>
      <c r="M447" s="143"/>
      <c r="T447" s="53"/>
      <c r="AT447" s="17" t="s">
        <v>138</v>
      </c>
      <c r="AU447" s="17" t="s">
        <v>82</v>
      </c>
    </row>
    <row r="448" spans="2:65" s="12" customFormat="1">
      <c r="B448" s="146"/>
      <c r="D448" s="140" t="s">
        <v>142</v>
      </c>
      <c r="E448" s="147" t="s">
        <v>19</v>
      </c>
      <c r="F448" s="148" t="s">
        <v>660</v>
      </c>
      <c r="H448" s="147" t="s">
        <v>19</v>
      </c>
      <c r="I448" s="149"/>
      <c r="L448" s="146"/>
      <c r="M448" s="150"/>
      <c r="T448" s="151"/>
      <c r="AT448" s="147" t="s">
        <v>142</v>
      </c>
      <c r="AU448" s="147" t="s">
        <v>82</v>
      </c>
      <c r="AV448" s="12" t="s">
        <v>80</v>
      </c>
      <c r="AW448" s="12" t="s">
        <v>33</v>
      </c>
      <c r="AX448" s="12" t="s">
        <v>72</v>
      </c>
      <c r="AY448" s="147" t="s">
        <v>128</v>
      </c>
    </row>
    <row r="449" spans="2:65" s="13" customFormat="1">
      <c r="B449" s="152"/>
      <c r="D449" s="140" t="s">
        <v>142</v>
      </c>
      <c r="E449" s="153" t="s">
        <v>19</v>
      </c>
      <c r="F449" s="154" t="s">
        <v>666</v>
      </c>
      <c r="H449" s="155">
        <v>25.92</v>
      </c>
      <c r="I449" s="156"/>
      <c r="L449" s="152"/>
      <c r="M449" s="157"/>
      <c r="T449" s="158"/>
      <c r="AT449" s="153" t="s">
        <v>142</v>
      </c>
      <c r="AU449" s="153" t="s">
        <v>82</v>
      </c>
      <c r="AV449" s="13" t="s">
        <v>82</v>
      </c>
      <c r="AW449" s="13" t="s">
        <v>33</v>
      </c>
      <c r="AX449" s="13" t="s">
        <v>80</v>
      </c>
      <c r="AY449" s="153" t="s">
        <v>128</v>
      </c>
    </row>
    <row r="450" spans="2:65" s="1" customFormat="1" ht="16.5" customHeight="1">
      <c r="B450" s="32"/>
      <c r="C450" s="159" t="s">
        <v>667</v>
      </c>
      <c r="D450" s="159" t="s">
        <v>222</v>
      </c>
      <c r="E450" s="160" t="s">
        <v>668</v>
      </c>
      <c r="F450" s="161" t="s">
        <v>669</v>
      </c>
      <c r="G450" s="162" t="s">
        <v>470</v>
      </c>
      <c r="H450" s="163">
        <v>40.32</v>
      </c>
      <c r="I450" s="164"/>
      <c r="J450" s="165">
        <f>ROUND(I450*H450,2)</f>
        <v>0</v>
      </c>
      <c r="K450" s="161" t="s">
        <v>135</v>
      </c>
      <c r="L450" s="166"/>
      <c r="M450" s="167" t="s">
        <v>19</v>
      </c>
      <c r="N450" s="168" t="s">
        <v>43</v>
      </c>
      <c r="P450" s="136">
        <f>O450*H450</f>
        <v>0</v>
      </c>
      <c r="Q450" s="136">
        <v>2.2699999999999999E-3</v>
      </c>
      <c r="R450" s="136">
        <f>Q450*H450</f>
        <v>9.1526399999999994E-2</v>
      </c>
      <c r="S450" s="136">
        <v>0</v>
      </c>
      <c r="T450" s="137">
        <f>S450*H450</f>
        <v>0</v>
      </c>
      <c r="AR450" s="138" t="s">
        <v>277</v>
      </c>
      <c r="AT450" s="138" t="s">
        <v>222</v>
      </c>
      <c r="AU450" s="138" t="s">
        <v>82</v>
      </c>
      <c r="AY450" s="17" t="s">
        <v>128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80</v>
      </c>
      <c r="BK450" s="139">
        <f>ROUND(I450*H450,2)</f>
        <v>0</v>
      </c>
      <c r="BL450" s="17" t="s">
        <v>229</v>
      </c>
      <c r="BM450" s="138" t="s">
        <v>670</v>
      </c>
    </row>
    <row r="451" spans="2:65" s="1" customFormat="1">
      <c r="B451" s="32"/>
      <c r="D451" s="140" t="s">
        <v>138</v>
      </c>
      <c r="F451" s="141" t="s">
        <v>669</v>
      </c>
      <c r="I451" s="142"/>
      <c r="L451" s="32"/>
      <c r="M451" s="143"/>
      <c r="T451" s="53"/>
      <c r="AT451" s="17" t="s">
        <v>138</v>
      </c>
      <c r="AU451" s="17" t="s">
        <v>82</v>
      </c>
    </row>
    <row r="452" spans="2:65" s="12" customFormat="1">
      <c r="B452" s="146"/>
      <c r="D452" s="140" t="s">
        <v>142</v>
      </c>
      <c r="E452" s="147" t="s">
        <v>19</v>
      </c>
      <c r="F452" s="148" t="s">
        <v>671</v>
      </c>
      <c r="H452" s="147" t="s">
        <v>19</v>
      </c>
      <c r="I452" s="149"/>
      <c r="L452" s="146"/>
      <c r="M452" s="150"/>
      <c r="T452" s="151"/>
      <c r="AT452" s="147" t="s">
        <v>142</v>
      </c>
      <c r="AU452" s="147" t="s">
        <v>82</v>
      </c>
      <c r="AV452" s="12" t="s">
        <v>80</v>
      </c>
      <c r="AW452" s="12" t="s">
        <v>33</v>
      </c>
      <c r="AX452" s="12" t="s">
        <v>72</v>
      </c>
      <c r="AY452" s="147" t="s">
        <v>128</v>
      </c>
    </row>
    <row r="453" spans="2:65" s="13" customFormat="1">
      <c r="B453" s="152"/>
      <c r="D453" s="140" t="s">
        <v>142</v>
      </c>
      <c r="E453" s="153" t="s">
        <v>19</v>
      </c>
      <c r="F453" s="154" t="s">
        <v>672</v>
      </c>
      <c r="H453" s="155">
        <v>40.32</v>
      </c>
      <c r="I453" s="156"/>
      <c r="L453" s="152"/>
      <c r="M453" s="157"/>
      <c r="T453" s="158"/>
      <c r="AT453" s="153" t="s">
        <v>142</v>
      </c>
      <c r="AU453" s="153" t="s">
        <v>82</v>
      </c>
      <c r="AV453" s="13" t="s">
        <v>82</v>
      </c>
      <c r="AW453" s="13" t="s">
        <v>33</v>
      </c>
      <c r="AX453" s="13" t="s">
        <v>80</v>
      </c>
      <c r="AY453" s="153" t="s">
        <v>128</v>
      </c>
    </row>
    <row r="454" spans="2:65" s="1" customFormat="1" ht="24.2" customHeight="1">
      <c r="B454" s="32"/>
      <c r="C454" s="127" t="s">
        <v>673</v>
      </c>
      <c r="D454" s="127" t="s">
        <v>131</v>
      </c>
      <c r="E454" s="128" t="s">
        <v>674</v>
      </c>
      <c r="F454" s="129" t="s">
        <v>19</v>
      </c>
      <c r="G454" s="130" t="s">
        <v>675</v>
      </c>
      <c r="H454" s="131">
        <v>148.82400000000001</v>
      </c>
      <c r="I454" s="132"/>
      <c r="J454" s="133">
        <f>ROUND(I454*H454,2)</f>
        <v>0</v>
      </c>
      <c r="K454" s="129" t="s">
        <v>19</v>
      </c>
      <c r="L454" s="32"/>
      <c r="M454" s="134" t="s">
        <v>19</v>
      </c>
      <c r="N454" s="135" t="s">
        <v>43</v>
      </c>
      <c r="P454" s="136">
        <f>O454*H454</f>
        <v>0</v>
      </c>
      <c r="Q454" s="136">
        <v>0</v>
      </c>
      <c r="R454" s="136">
        <f>Q454*H454</f>
        <v>0</v>
      </c>
      <c r="S454" s="136">
        <v>0</v>
      </c>
      <c r="T454" s="137">
        <f>S454*H454</f>
        <v>0</v>
      </c>
      <c r="AR454" s="138" t="s">
        <v>229</v>
      </c>
      <c r="AT454" s="138" t="s">
        <v>131</v>
      </c>
      <c r="AU454" s="138" t="s">
        <v>82</v>
      </c>
      <c r="AY454" s="17" t="s">
        <v>128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229</v>
      </c>
      <c r="BM454" s="138" t="s">
        <v>676</v>
      </c>
    </row>
    <row r="455" spans="2:65" s="1" customFormat="1">
      <c r="B455" s="32"/>
      <c r="D455" s="140" t="s">
        <v>138</v>
      </c>
      <c r="F455" s="141" t="s">
        <v>677</v>
      </c>
      <c r="I455" s="142"/>
      <c r="L455" s="32"/>
      <c r="M455" s="143"/>
      <c r="T455" s="53"/>
      <c r="AT455" s="17" t="s">
        <v>138</v>
      </c>
      <c r="AU455" s="17" t="s">
        <v>82</v>
      </c>
    </row>
    <row r="456" spans="2:65" s="12" customFormat="1">
      <c r="B456" s="146"/>
      <c r="D456" s="140" t="s">
        <v>142</v>
      </c>
      <c r="E456" s="147" t="s">
        <v>19</v>
      </c>
      <c r="F456" s="148" t="s">
        <v>677</v>
      </c>
      <c r="H456" s="147" t="s">
        <v>19</v>
      </c>
      <c r="I456" s="149"/>
      <c r="L456" s="146"/>
      <c r="M456" s="150"/>
      <c r="T456" s="151"/>
      <c r="AT456" s="147" t="s">
        <v>142</v>
      </c>
      <c r="AU456" s="147" t="s">
        <v>82</v>
      </c>
      <c r="AV456" s="12" t="s">
        <v>80</v>
      </c>
      <c r="AW456" s="12" t="s">
        <v>33</v>
      </c>
      <c r="AX456" s="12" t="s">
        <v>72</v>
      </c>
      <c r="AY456" s="147" t="s">
        <v>128</v>
      </c>
    </row>
    <row r="457" spans="2:65" s="13" customFormat="1">
      <c r="B457" s="152"/>
      <c r="D457" s="140" t="s">
        <v>142</v>
      </c>
      <c r="E457" s="153" t="s">
        <v>19</v>
      </c>
      <c r="F457" s="154" t="s">
        <v>678</v>
      </c>
      <c r="H457" s="155">
        <v>85.32</v>
      </c>
      <c r="I457" s="156"/>
      <c r="L457" s="152"/>
      <c r="M457" s="157"/>
      <c r="T457" s="158"/>
      <c r="AT457" s="153" t="s">
        <v>142</v>
      </c>
      <c r="AU457" s="153" t="s">
        <v>82</v>
      </c>
      <c r="AV457" s="13" t="s">
        <v>82</v>
      </c>
      <c r="AW457" s="13" t="s">
        <v>33</v>
      </c>
      <c r="AX457" s="13" t="s">
        <v>72</v>
      </c>
      <c r="AY457" s="153" t="s">
        <v>128</v>
      </c>
    </row>
    <row r="458" spans="2:65" s="13" customFormat="1">
      <c r="B458" s="152"/>
      <c r="D458" s="140" t="s">
        <v>142</v>
      </c>
      <c r="E458" s="153" t="s">
        <v>19</v>
      </c>
      <c r="F458" s="154" t="s">
        <v>679</v>
      </c>
      <c r="H458" s="155">
        <v>63.503999999999998</v>
      </c>
      <c r="I458" s="156"/>
      <c r="L458" s="152"/>
      <c r="M458" s="157"/>
      <c r="T458" s="158"/>
      <c r="AT458" s="153" t="s">
        <v>142</v>
      </c>
      <c r="AU458" s="153" t="s">
        <v>82</v>
      </c>
      <c r="AV458" s="13" t="s">
        <v>82</v>
      </c>
      <c r="AW458" s="13" t="s">
        <v>33</v>
      </c>
      <c r="AX458" s="13" t="s">
        <v>72</v>
      </c>
      <c r="AY458" s="153" t="s">
        <v>128</v>
      </c>
    </row>
    <row r="459" spans="2:65" s="14" customFormat="1">
      <c r="B459" s="169"/>
      <c r="D459" s="140" t="s">
        <v>142</v>
      </c>
      <c r="E459" s="170" t="s">
        <v>19</v>
      </c>
      <c r="F459" s="171" t="s">
        <v>238</v>
      </c>
      <c r="H459" s="172">
        <v>148.82399999999998</v>
      </c>
      <c r="I459" s="173"/>
      <c r="L459" s="169"/>
      <c r="M459" s="174"/>
      <c r="T459" s="175"/>
      <c r="AT459" s="170" t="s">
        <v>142</v>
      </c>
      <c r="AU459" s="170" t="s">
        <v>82</v>
      </c>
      <c r="AV459" s="14" t="s">
        <v>136</v>
      </c>
      <c r="AW459" s="14" t="s">
        <v>33</v>
      </c>
      <c r="AX459" s="14" t="s">
        <v>80</v>
      </c>
      <c r="AY459" s="170" t="s">
        <v>128</v>
      </c>
    </row>
    <row r="460" spans="2:65" s="1" customFormat="1" ht="16.5" customHeight="1">
      <c r="B460" s="32"/>
      <c r="C460" s="127" t="s">
        <v>680</v>
      </c>
      <c r="D460" s="127" t="s">
        <v>131</v>
      </c>
      <c r="E460" s="128" t="s">
        <v>681</v>
      </c>
      <c r="F460" s="129" t="s">
        <v>682</v>
      </c>
      <c r="G460" s="130" t="s">
        <v>648</v>
      </c>
      <c r="H460" s="176"/>
      <c r="I460" s="132"/>
      <c r="J460" s="133">
        <f>ROUND(I460*H460,2)</f>
        <v>0</v>
      </c>
      <c r="K460" s="129" t="s">
        <v>135</v>
      </c>
      <c r="L460" s="32"/>
      <c r="M460" s="134" t="s">
        <v>19</v>
      </c>
      <c r="N460" s="135" t="s">
        <v>43</v>
      </c>
      <c r="P460" s="136">
        <f>O460*H460</f>
        <v>0</v>
      </c>
      <c r="Q460" s="136">
        <v>0</v>
      </c>
      <c r="R460" s="136">
        <f>Q460*H460</f>
        <v>0</v>
      </c>
      <c r="S460" s="136">
        <v>0</v>
      </c>
      <c r="T460" s="137">
        <f>S460*H460</f>
        <v>0</v>
      </c>
      <c r="AR460" s="138" t="s">
        <v>229</v>
      </c>
      <c r="AT460" s="138" t="s">
        <v>131</v>
      </c>
      <c r="AU460" s="138" t="s">
        <v>82</v>
      </c>
      <c r="AY460" s="17" t="s">
        <v>128</v>
      </c>
      <c r="BE460" s="139">
        <f>IF(N460="základní",J460,0)</f>
        <v>0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80</v>
      </c>
      <c r="BK460" s="139">
        <f>ROUND(I460*H460,2)</f>
        <v>0</v>
      </c>
      <c r="BL460" s="17" t="s">
        <v>229</v>
      </c>
      <c r="BM460" s="138" t="s">
        <v>683</v>
      </c>
    </row>
    <row r="461" spans="2:65" s="1" customFormat="1" ht="19.5">
      <c r="B461" s="32"/>
      <c r="D461" s="140" t="s">
        <v>138</v>
      </c>
      <c r="F461" s="141" t="s">
        <v>684</v>
      </c>
      <c r="I461" s="142"/>
      <c r="L461" s="32"/>
      <c r="M461" s="143"/>
      <c r="T461" s="53"/>
      <c r="AT461" s="17" t="s">
        <v>138</v>
      </c>
      <c r="AU461" s="17" t="s">
        <v>82</v>
      </c>
    </row>
    <row r="462" spans="2:65" s="1" customFormat="1">
      <c r="B462" s="32"/>
      <c r="D462" s="144" t="s">
        <v>140</v>
      </c>
      <c r="F462" s="145" t="s">
        <v>685</v>
      </c>
      <c r="I462" s="142"/>
      <c r="L462" s="32"/>
      <c r="M462" s="143"/>
      <c r="T462" s="53"/>
      <c r="AT462" s="17" t="s">
        <v>140</v>
      </c>
      <c r="AU462" s="17" t="s">
        <v>82</v>
      </c>
    </row>
    <row r="463" spans="2:65" s="11" customFormat="1" ht="22.9" customHeight="1">
      <c r="B463" s="115"/>
      <c r="D463" s="116" t="s">
        <v>71</v>
      </c>
      <c r="E463" s="125" t="s">
        <v>686</v>
      </c>
      <c r="F463" s="125" t="s">
        <v>687</v>
      </c>
      <c r="I463" s="118"/>
      <c r="J463" s="126">
        <f>BK463</f>
        <v>0</v>
      </c>
      <c r="L463" s="115"/>
      <c r="M463" s="120"/>
      <c r="P463" s="121">
        <f>SUM(P464:P490)</f>
        <v>0</v>
      </c>
      <c r="R463" s="121">
        <f>SUM(R464:R490)</f>
        <v>4.26816E-3</v>
      </c>
      <c r="T463" s="122">
        <f>SUM(T464:T490)</f>
        <v>0</v>
      </c>
      <c r="AR463" s="116" t="s">
        <v>82</v>
      </c>
      <c r="AT463" s="123" t="s">
        <v>71</v>
      </c>
      <c r="AU463" s="123" t="s">
        <v>80</v>
      </c>
      <c r="AY463" s="116" t="s">
        <v>128</v>
      </c>
      <c r="BK463" s="124">
        <f>SUM(BK464:BK490)</f>
        <v>0</v>
      </c>
    </row>
    <row r="464" spans="2:65" s="1" customFormat="1" ht="16.5" customHeight="1">
      <c r="B464" s="32"/>
      <c r="C464" s="127" t="s">
        <v>688</v>
      </c>
      <c r="D464" s="127" t="s">
        <v>131</v>
      </c>
      <c r="E464" s="128" t="s">
        <v>689</v>
      </c>
      <c r="F464" s="129" t="s">
        <v>690</v>
      </c>
      <c r="G464" s="130" t="s">
        <v>134</v>
      </c>
      <c r="H464" s="131">
        <v>7.4880000000000004</v>
      </c>
      <c r="I464" s="132"/>
      <c r="J464" s="133">
        <f>ROUND(I464*H464,2)</f>
        <v>0</v>
      </c>
      <c r="K464" s="129" t="s">
        <v>135</v>
      </c>
      <c r="L464" s="32"/>
      <c r="M464" s="134" t="s">
        <v>19</v>
      </c>
      <c r="N464" s="135" t="s">
        <v>43</v>
      </c>
      <c r="P464" s="136">
        <f>O464*H464</f>
        <v>0</v>
      </c>
      <c r="Q464" s="136">
        <v>6.9999999999999994E-5</v>
      </c>
      <c r="R464" s="136">
        <f>Q464*H464</f>
        <v>5.2415999999999997E-4</v>
      </c>
      <c r="S464" s="136">
        <v>0</v>
      </c>
      <c r="T464" s="137">
        <f>S464*H464</f>
        <v>0</v>
      </c>
      <c r="AR464" s="138" t="s">
        <v>229</v>
      </c>
      <c r="AT464" s="138" t="s">
        <v>131</v>
      </c>
      <c r="AU464" s="138" t="s">
        <v>82</v>
      </c>
      <c r="AY464" s="17" t="s">
        <v>128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80</v>
      </c>
      <c r="BK464" s="139">
        <f>ROUND(I464*H464,2)</f>
        <v>0</v>
      </c>
      <c r="BL464" s="17" t="s">
        <v>229</v>
      </c>
      <c r="BM464" s="138" t="s">
        <v>691</v>
      </c>
    </row>
    <row r="465" spans="2:65" s="1" customFormat="1">
      <c r="B465" s="32"/>
      <c r="D465" s="140" t="s">
        <v>138</v>
      </c>
      <c r="F465" s="141" t="s">
        <v>692</v>
      </c>
      <c r="I465" s="142"/>
      <c r="L465" s="32"/>
      <c r="M465" s="143"/>
      <c r="T465" s="53"/>
      <c r="AT465" s="17" t="s">
        <v>138</v>
      </c>
      <c r="AU465" s="17" t="s">
        <v>82</v>
      </c>
    </row>
    <row r="466" spans="2:65" s="1" customFormat="1">
      <c r="B466" s="32"/>
      <c r="D466" s="144" t="s">
        <v>140</v>
      </c>
      <c r="F466" s="145" t="s">
        <v>693</v>
      </c>
      <c r="I466" s="142"/>
      <c r="L466" s="32"/>
      <c r="M466" s="143"/>
      <c r="T466" s="53"/>
      <c r="AT466" s="17" t="s">
        <v>140</v>
      </c>
      <c r="AU466" s="17" t="s">
        <v>82</v>
      </c>
    </row>
    <row r="467" spans="2:65" s="12" customFormat="1">
      <c r="B467" s="146"/>
      <c r="D467" s="140" t="s">
        <v>142</v>
      </c>
      <c r="E467" s="147" t="s">
        <v>19</v>
      </c>
      <c r="F467" s="148" t="s">
        <v>660</v>
      </c>
      <c r="H467" s="147" t="s">
        <v>19</v>
      </c>
      <c r="I467" s="149"/>
      <c r="L467" s="146"/>
      <c r="M467" s="150"/>
      <c r="T467" s="151"/>
      <c r="AT467" s="147" t="s">
        <v>142</v>
      </c>
      <c r="AU467" s="147" t="s">
        <v>82</v>
      </c>
      <c r="AV467" s="12" t="s">
        <v>80</v>
      </c>
      <c r="AW467" s="12" t="s">
        <v>33</v>
      </c>
      <c r="AX467" s="12" t="s">
        <v>72</v>
      </c>
      <c r="AY467" s="147" t="s">
        <v>128</v>
      </c>
    </row>
    <row r="468" spans="2:65" s="13" customFormat="1">
      <c r="B468" s="152"/>
      <c r="D468" s="140" t="s">
        <v>142</v>
      </c>
      <c r="E468" s="153" t="s">
        <v>19</v>
      </c>
      <c r="F468" s="154" t="s">
        <v>694</v>
      </c>
      <c r="H468" s="155">
        <v>4.032</v>
      </c>
      <c r="I468" s="156"/>
      <c r="L468" s="152"/>
      <c r="M468" s="157"/>
      <c r="T468" s="158"/>
      <c r="AT468" s="153" t="s">
        <v>142</v>
      </c>
      <c r="AU468" s="153" t="s">
        <v>82</v>
      </c>
      <c r="AV468" s="13" t="s">
        <v>82</v>
      </c>
      <c r="AW468" s="13" t="s">
        <v>33</v>
      </c>
      <c r="AX468" s="13" t="s">
        <v>72</v>
      </c>
      <c r="AY468" s="153" t="s">
        <v>128</v>
      </c>
    </row>
    <row r="469" spans="2:65" s="13" customFormat="1">
      <c r="B469" s="152"/>
      <c r="D469" s="140" t="s">
        <v>142</v>
      </c>
      <c r="E469" s="153" t="s">
        <v>19</v>
      </c>
      <c r="F469" s="154" t="s">
        <v>695</v>
      </c>
      <c r="H469" s="155">
        <v>3.456</v>
      </c>
      <c r="I469" s="156"/>
      <c r="L469" s="152"/>
      <c r="M469" s="157"/>
      <c r="T469" s="158"/>
      <c r="AT469" s="153" t="s">
        <v>142</v>
      </c>
      <c r="AU469" s="153" t="s">
        <v>82</v>
      </c>
      <c r="AV469" s="13" t="s">
        <v>82</v>
      </c>
      <c r="AW469" s="13" t="s">
        <v>33</v>
      </c>
      <c r="AX469" s="13" t="s">
        <v>72</v>
      </c>
      <c r="AY469" s="153" t="s">
        <v>128</v>
      </c>
    </row>
    <row r="470" spans="2:65" s="14" customFormat="1">
      <c r="B470" s="169"/>
      <c r="D470" s="140" t="s">
        <v>142</v>
      </c>
      <c r="E470" s="170" t="s">
        <v>19</v>
      </c>
      <c r="F470" s="171" t="s">
        <v>238</v>
      </c>
      <c r="H470" s="172">
        <v>7.4879999999999995</v>
      </c>
      <c r="I470" s="173"/>
      <c r="L470" s="169"/>
      <c r="M470" s="174"/>
      <c r="T470" s="175"/>
      <c r="AT470" s="170" t="s">
        <v>142</v>
      </c>
      <c r="AU470" s="170" t="s">
        <v>82</v>
      </c>
      <c r="AV470" s="14" t="s">
        <v>136</v>
      </c>
      <c r="AW470" s="14" t="s">
        <v>33</v>
      </c>
      <c r="AX470" s="14" t="s">
        <v>80</v>
      </c>
      <c r="AY470" s="170" t="s">
        <v>128</v>
      </c>
    </row>
    <row r="471" spans="2:65" s="1" customFormat="1" ht="16.5" customHeight="1">
      <c r="B471" s="32"/>
      <c r="C471" s="127" t="s">
        <v>696</v>
      </c>
      <c r="D471" s="127" t="s">
        <v>131</v>
      </c>
      <c r="E471" s="128" t="s">
        <v>697</v>
      </c>
      <c r="F471" s="129" t="s">
        <v>698</v>
      </c>
      <c r="G471" s="130" t="s">
        <v>134</v>
      </c>
      <c r="H471" s="131">
        <v>7.4880000000000004</v>
      </c>
      <c r="I471" s="132"/>
      <c r="J471" s="133">
        <f>ROUND(I471*H471,2)</f>
        <v>0</v>
      </c>
      <c r="K471" s="129" t="s">
        <v>135</v>
      </c>
      <c r="L471" s="32"/>
      <c r="M471" s="134" t="s">
        <v>19</v>
      </c>
      <c r="N471" s="135" t="s">
        <v>43</v>
      </c>
      <c r="P471" s="136">
        <f>O471*H471</f>
        <v>0</v>
      </c>
      <c r="Q471" s="136">
        <v>8.0000000000000007E-5</v>
      </c>
      <c r="R471" s="136">
        <f>Q471*H471</f>
        <v>5.9904000000000012E-4</v>
      </c>
      <c r="S471" s="136">
        <v>0</v>
      </c>
      <c r="T471" s="137">
        <f>S471*H471</f>
        <v>0</v>
      </c>
      <c r="AR471" s="138" t="s">
        <v>229</v>
      </c>
      <c r="AT471" s="138" t="s">
        <v>131</v>
      </c>
      <c r="AU471" s="138" t="s">
        <v>82</v>
      </c>
      <c r="AY471" s="17" t="s">
        <v>128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80</v>
      </c>
      <c r="BK471" s="139">
        <f>ROUND(I471*H471,2)</f>
        <v>0</v>
      </c>
      <c r="BL471" s="17" t="s">
        <v>229</v>
      </c>
      <c r="BM471" s="138" t="s">
        <v>699</v>
      </c>
    </row>
    <row r="472" spans="2:65" s="1" customFormat="1">
      <c r="B472" s="32"/>
      <c r="D472" s="140" t="s">
        <v>138</v>
      </c>
      <c r="F472" s="141" t="s">
        <v>700</v>
      </c>
      <c r="I472" s="142"/>
      <c r="L472" s="32"/>
      <c r="M472" s="143"/>
      <c r="T472" s="53"/>
      <c r="AT472" s="17" t="s">
        <v>138</v>
      </c>
      <c r="AU472" s="17" t="s">
        <v>82</v>
      </c>
    </row>
    <row r="473" spans="2:65" s="1" customFormat="1">
      <c r="B473" s="32"/>
      <c r="D473" s="144" t="s">
        <v>140</v>
      </c>
      <c r="F473" s="145" t="s">
        <v>701</v>
      </c>
      <c r="I473" s="142"/>
      <c r="L473" s="32"/>
      <c r="M473" s="143"/>
      <c r="T473" s="53"/>
      <c r="AT473" s="17" t="s">
        <v>140</v>
      </c>
      <c r="AU473" s="17" t="s">
        <v>82</v>
      </c>
    </row>
    <row r="474" spans="2:65" s="12" customFormat="1">
      <c r="B474" s="146"/>
      <c r="D474" s="140" t="s">
        <v>142</v>
      </c>
      <c r="E474" s="147" t="s">
        <v>19</v>
      </c>
      <c r="F474" s="148" t="s">
        <v>702</v>
      </c>
      <c r="H474" s="147" t="s">
        <v>19</v>
      </c>
      <c r="I474" s="149"/>
      <c r="L474" s="146"/>
      <c r="M474" s="150"/>
      <c r="T474" s="151"/>
      <c r="AT474" s="147" t="s">
        <v>142</v>
      </c>
      <c r="AU474" s="147" t="s">
        <v>82</v>
      </c>
      <c r="AV474" s="12" t="s">
        <v>80</v>
      </c>
      <c r="AW474" s="12" t="s">
        <v>33</v>
      </c>
      <c r="AX474" s="12" t="s">
        <v>72</v>
      </c>
      <c r="AY474" s="147" t="s">
        <v>128</v>
      </c>
    </row>
    <row r="475" spans="2:65" s="13" customFormat="1">
      <c r="B475" s="152"/>
      <c r="D475" s="140" t="s">
        <v>142</v>
      </c>
      <c r="E475" s="153" t="s">
        <v>19</v>
      </c>
      <c r="F475" s="154" t="s">
        <v>703</v>
      </c>
      <c r="H475" s="155">
        <v>7.4880000000000004</v>
      </c>
      <c r="I475" s="156"/>
      <c r="L475" s="152"/>
      <c r="M475" s="157"/>
      <c r="T475" s="158"/>
      <c r="AT475" s="153" t="s">
        <v>142</v>
      </c>
      <c r="AU475" s="153" t="s">
        <v>82</v>
      </c>
      <c r="AV475" s="13" t="s">
        <v>82</v>
      </c>
      <c r="AW475" s="13" t="s">
        <v>33</v>
      </c>
      <c r="AX475" s="13" t="s">
        <v>80</v>
      </c>
      <c r="AY475" s="153" t="s">
        <v>128</v>
      </c>
    </row>
    <row r="476" spans="2:65" s="1" customFormat="1" ht="16.5" customHeight="1">
      <c r="B476" s="32"/>
      <c r="C476" s="127" t="s">
        <v>704</v>
      </c>
      <c r="D476" s="127" t="s">
        <v>131</v>
      </c>
      <c r="E476" s="128" t="s">
        <v>705</v>
      </c>
      <c r="F476" s="129" t="s">
        <v>706</v>
      </c>
      <c r="G476" s="130" t="s">
        <v>134</v>
      </c>
      <c r="H476" s="131">
        <v>7.4880000000000004</v>
      </c>
      <c r="I476" s="132"/>
      <c r="J476" s="133">
        <f>ROUND(I476*H476,2)</f>
        <v>0</v>
      </c>
      <c r="K476" s="129" t="s">
        <v>135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1.3999999999999999E-4</v>
      </c>
      <c r="R476" s="136">
        <f>Q476*H476</f>
        <v>1.0483199999999999E-3</v>
      </c>
      <c r="S476" s="136">
        <v>0</v>
      </c>
      <c r="T476" s="137">
        <f>S476*H476</f>
        <v>0</v>
      </c>
      <c r="AR476" s="138" t="s">
        <v>229</v>
      </c>
      <c r="AT476" s="138" t="s">
        <v>131</v>
      </c>
      <c r="AU476" s="138" t="s">
        <v>82</v>
      </c>
      <c r="AY476" s="17" t="s">
        <v>128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229</v>
      </c>
      <c r="BM476" s="138" t="s">
        <v>707</v>
      </c>
    </row>
    <row r="477" spans="2:65" s="1" customFormat="1">
      <c r="B477" s="32"/>
      <c r="D477" s="140" t="s">
        <v>138</v>
      </c>
      <c r="F477" s="141" t="s">
        <v>708</v>
      </c>
      <c r="I477" s="142"/>
      <c r="L477" s="32"/>
      <c r="M477" s="143"/>
      <c r="T477" s="53"/>
      <c r="AT477" s="17" t="s">
        <v>138</v>
      </c>
      <c r="AU477" s="17" t="s">
        <v>82</v>
      </c>
    </row>
    <row r="478" spans="2:65" s="1" customFormat="1">
      <c r="B478" s="32"/>
      <c r="D478" s="144" t="s">
        <v>140</v>
      </c>
      <c r="F478" s="145" t="s">
        <v>709</v>
      </c>
      <c r="I478" s="142"/>
      <c r="L478" s="32"/>
      <c r="M478" s="143"/>
      <c r="T478" s="53"/>
      <c r="AT478" s="17" t="s">
        <v>140</v>
      </c>
      <c r="AU478" s="17" t="s">
        <v>82</v>
      </c>
    </row>
    <row r="479" spans="2:65" s="12" customFormat="1">
      <c r="B479" s="146"/>
      <c r="D479" s="140" t="s">
        <v>142</v>
      </c>
      <c r="E479" s="147" t="s">
        <v>19</v>
      </c>
      <c r="F479" s="148" t="s">
        <v>660</v>
      </c>
      <c r="H479" s="147" t="s">
        <v>19</v>
      </c>
      <c r="I479" s="149"/>
      <c r="L479" s="146"/>
      <c r="M479" s="150"/>
      <c r="T479" s="151"/>
      <c r="AT479" s="147" t="s">
        <v>142</v>
      </c>
      <c r="AU479" s="147" t="s">
        <v>82</v>
      </c>
      <c r="AV479" s="12" t="s">
        <v>80</v>
      </c>
      <c r="AW479" s="12" t="s">
        <v>33</v>
      </c>
      <c r="AX479" s="12" t="s">
        <v>72</v>
      </c>
      <c r="AY479" s="147" t="s">
        <v>128</v>
      </c>
    </row>
    <row r="480" spans="2:65" s="13" customFormat="1">
      <c r="B480" s="152"/>
      <c r="D480" s="140" t="s">
        <v>142</v>
      </c>
      <c r="E480" s="153" t="s">
        <v>19</v>
      </c>
      <c r="F480" s="154" t="s">
        <v>703</v>
      </c>
      <c r="H480" s="155">
        <v>7.4880000000000004</v>
      </c>
      <c r="I480" s="156"/>
      <c r="L480" s="152"/>
      <c r="M480" s="157"/>
      <c r="T480" s="158"/>
      <c r="AT480" s="153" t="s">
        <v>142</v>
      </c>
      <c r="AU480" s="153" t="s">
        <v>82</v>
      </c>
      <c r="AV480" s="13" t="s">
        <v>82</v>
      </c>
      <c r="AW480" s="13" t="s">
        <v>33</v>
      </c>
      <c r="AX480" s="13" t="s">
        <v>80</v>
      </c>
      <c r="AY480" s="153" t="s">
        <v>128</v>
      </c>
    </row>
    <row r="481" spans="2:65" s="1" customFormat="1" ht="16.5" customHeight="1">
      <c r="B481" s="32"/>
      <c r="C481" s="127" t="s">
        <v>710</v>
      </c>
      <c r="D481" s="127" t="s">
        <v>131</v>
      </c>
      <c r="E481" s="128" t="s">
        <v>711</v>
      </c>
      <c r="F481" s="129" t="s">
        <v>712</v>
      </c>
      <c r="G481" s="130" t="s">
        <v>134</v>
      </c>
      <c r="H481" s="131">
        <v>7.4880000000000004</v>
      </c>
      <c r="I481" s="132"/>
      <c r="J481" s="133">
        <f>ROUND(I481*H481,2)</f>
        <v>0</v>
      </c>
      <c r="K481" s="129" t="s">
        <v>135</v>
      </c>
      <c r="L481" s="32"/>
      <c r="M481" s="134" t="s">
        <v>19</v>
      </c>
      <c r="N481" s="135" t="s">
        <v>43</v>
      </c>
      <c r="P481" s="136">
        <f>O481*H481</f>
        <v>0</v>
      </c>
      <c r="Q481" s="136">
        <v>1.3999999999999999E-4</v>
      </c>
      <c r="R481" s="136">
        <f>Q481*H481</f>
        <v>1.0483199999999999E-3</v>
      </c>
      <c r="S481" s="136">
        <v>0</v>
      </c>
      <c r="T481" s="137">
        <f>S481*H481</f>
        <v>0</v>
      </c>
      <c r="AR481" s="138" t="s">
        <v>229</v>
      </c>
      <c r="AT481" s="138" t="s">
        <v>131</v>
      </c>
      <c r="AU481" s="138" t="s">
        <v>82</v>
      </c>
      <c r="AY481" s="17" t="s">
        <v>128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80</v>
      </c>
      <c r="BK481" s="139">
        <f>ROUND(I481*H481,2)</f>
        <v>0</v>
      </c>
      <c r="BL481" s="17" t="s">
        <v>229</v>
      </c>
      <c r="BM481" s="138" t="s">
        <v>713</v>
      </c>
    </row>
    <row r="482" spans="2:65" s="1" customFormat="1">
      <c r="B482" s="32"/>
      <c r="D482" s="140" t="s">
        <v>138</v>
      </c>
      <c r="F482" s="141" t="s">
        <v>714</v>
      </c>
      <c r="I482" s="142"/>
      <c r="L482" s="32"/>
      <c r="M482" s="143"/>
      <c r="T482" s="53"/>
      <c r="AT482" s="17" t="s">
        <v>138</v>
      </c>
      <c r="AU482" s="17" t="s">
        <v>82</v>
      </c>
    </row>
    <row r="483" spans="2:65" s="1" customFormat="1">
      <c r="B483" s="32"/>
      <c r="D483" s="144" t="s">
        <v>140</v>
      </c>
      <c r="F483" s="145" t="s">
        <v>715</v>
      </c>
      <c r="I483" s="142"/>
      <c r="L483" s="32"/>
      <c r="M483" s="143"/>
      <c r="T483" s="53"/>
      <c r="AT483" s="17" t="s">
        <v>140</v>
      </c>
      <c r="AU483" s="17" t="s">
        <v>82</v>
      </c>
    </row>
    <row r="484" spans="2:65" s="12" customFormat="1">
      <c r="B484" s="146"/>
      <c r="D484" s="140" t="s">
        <v>142</v>
      </c>
      <c r="E484" s="147" t="s">
        <v>19</v>
      </c>
      <c r="F484" s="148" t="s">
        <v>660</v>
      </c>
      <c r="H484" s="147" t="s">
        <v>19</v>
      </c>
      <c r="I484" s="149"/>
      <c r="L484" s="146"/>
      <c r="M484" s="150"/>
      <c r="T484" s="151"/>
      <c r="AT484" s="147" t="s">
        <v>142</v>
      </c>
      <c r="AU484" s="147" t="s">
        <v>82</v>
      </c>
      <c r="AV484" s="12" t="s">
        <v>80</v>
      </c>
      <c r="AW484" s="12" t="s">
        <v>33</v>
      </c>
      <c r="AX484" s="12" t="s">
        <v>72</v>
      </c>
      <c r="AY484" s="147" t="s">
        <v>128</v>
      </c>
    </row>
    <row r="485" spans="2:65" s="13" customFormat="1">
      <c r="B485" s="152"/>
      <c r="D485" s="140" t="s">
        <v>142</v>
      </c>
      <c r="E485" s="153" t="s">
        <v>19</v>
      </c>
      <c r="F485" s="154" t="s">
        <v>703</v>
      </c>
      <c r="H485" s="155">
        <v>7.4880000000000004</v>
      </c>
      <c r="I485" s="156"/>
      <c r="L485" s="152"/>
      <c r="M485" s="157"/>
      <c r="T485" s="158"/>
      <c r="AT485" s="153" t="s">
        <v>142</v>
      </c>
      <c r="AU485" s="153" t="s">
        <v>82</v>
      </c>
      <c r="AV485" s="13" t="s">
        <v>82</v>
      </c>
      <c r="AW485" s="13" t="s">
        <v>33</v>
      </c>
      <c r="AX485" s="13" t="s">
        <v>80</v>
      </c>
      <c r="AY485" s="153" t="s">
        <v>128</v>
      </c>
    </row>
    <row r="486" spans="2:65" s="1" customFormat="1" ht="16.5" customHeight="1">
      <c r="B486" s="32"/>
      <c r="C486" s="127" t="s">
        <v>716</v>
      </c>
      <c r="D486" s="127" t="s">
        <v>131</v>
      </c>
      <c r="E486" s="128" t="s">
        <v>717</v>
      </c>
      <c r="F486" s="129" t="s">
        <v>718</v>
      </c>
      <c r="G486" s="130" t="s">
        <v>134</v>
      </c>
      <c r="H486" s="131">
        <v>7.4880000000000004</v>
      </c>
      <c r="I486" s="132"/>
      <c r="J486" s="133">
        <f>ROUND(I486*H486,2)</f>
        <v>0</v>
      </c>
      <c r="K486" s="129" t="s">
        <v>135</v>
      </c>
      <c r="L486" s="32"/>
      <c r="M486" s="134" t="s">
        <v>19</v>
      </c>
      <c r="N486" s="135" t="s">
        <v>43</v>
      </c>
      <c r="P486" s="136">
        <f>O486*H486</f>
        <v>0</v>
      </c>
      <c r="Q486" s="136">
        <v>1.3999999999999999E-4</v>
      </c>
      <c r="R486" s="136">
        <f>Q486*H486</f>
        <v>1.0483199999999999E-3</v>
      </c>
      <c r="S486" s="136">
        <v>0</v>
      </c>
      <c r="T486" s="137">
        <f>S486*H486</f>
        <v>0</v>
      </c>
      <c r="AR486" s="138" t="s">
        <v>229</v>
      </c>
      <c r="AT486" s="138" t="s">
        <v>131</v>
      </c>
      <c r="AU486" s="138" t="s">
        <v>82</v>
      </c>
      <c r="AY486" s="17" t="s">
        <v>128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80</v>
      </c>
      <c r="BK486" s="139">
        <f>ROUND(I486*H486,2)</f>
        <v>0</v>
      </c>
      <c r="BL486" s="17" t="s">
        <v>229</v>
      </c>
      <c r="BM486" s="138" t="s">
        <v>719</v>
      </c>
    </row>
    <row r="487" spans="2:65" s="1" customFormat="1">
      <c r="B487" s="32"/>
      <c r="D487" s="140" t="s">
        <v>138</v>
      </c>
      <c r="F487" s="141" t="s">
        <v>720</v>
      </c>
      <c r="I487" s="142"/>
      <c r="L487" s="32"/>
      <c r="M487" s="143"/>
      <c r="T487" s="53"/>
      <c r="AT487" s="17" t="s">
        <v>138</v>
      </c>
      <c r="AU487" s="17" t="s">
        <v>82</v>
      </c>
    </row>
    <row r="488" spans="2:65" s="1" customFormat="1">
      <c r="B488" s="32"/>
      <c r="D488" s="144" t="s">
        <v>140</v>
      </c>
      <c r="F488" s="145" t="s">
        <v>721</v>
      </c>
      <c r="I488" s="142"/>
      <c r="L488" s="32"/>
      <c r="M488" s="143"/>
      <c r="T488" s="53"/>
      <c r="AT488" s="17" t="s">
        <v>140</v>
      </c>
      <c r="AU488" s="17" t="s">
        <v>82</v>
      </c>
    </row>
    <row r="489" spans="2:65" s="12" customFormat="1">
      <c r="B489" s="146"/>
      <c r="D489" s="140" t="s">
        <v>142</v>
      </c>
      <c r="E489" s="147" t="s">
        <v>19</v>
      </c>
      <c r="F489" s="148" t="s">
        <v>660</v>
      </c>
      <c r="H489" s="147" t="s">
        <v>19</v>
      </c>
      <c r="I489" s="149"/>
      <c r="L489" s="146"/>
      <c r="M489" s="150"/>
      <c r="T489" s="151"/>
      <c r="AT489" s="147" t="s">
        <v>142</v>
      </c>
      <c r="AU489" s="147" t="s">
        <v>82</v>
      </c>
      <c r="AV489" s="12" t="s">
        <v>80</v>
      </c>
      <c r="AW489" s="12" t="s">
        <v>33</v>
      </c>
      <c r="AX489" s="12" t="s">
        <v>72</v>
      </c>
      <c r="AY489" s="147" t="s">
        <v>128</v>
      </c>
    </row>
    <row r="490" spans="2:65" s="13" customFormat="1">
      <c r="B490" s="152"/>
      <c r="D490" s="140" t="s">
        <v>142</v>
      </c>
      <c r="E490" s="153" t="s">
        <v>19</v>
      </c>
      <c r="F490" s="154" t="s">
        <v>703</v>
      </c>
      <c r="H490" s="155">
        <v>7.4880000000000004</v>
      </c>
      <c r="I490" s="156"/>
      <c r="L490" s="152"/>
      <c r="M490" s="157"/>
      <c r="T490" s="158"/>
      <c r="AT490" s="153" t="s">
        <v>142</v>
      </c>
      <c r="AU490" s="153" t="s">
        <v>82</v>
      </c>
      <c r="AV490" s="13" t="s">
        <v>82</v>
      </c>
      <c r="AW490" s="13" t="s">
        <v>33</v>
      </c>
      <c r="AX490" s="13" t="s">
        <v>80</v>
      </c>
      <c r="AY490" s="153" t="s">
        <v>128</v>
      </c>
    </row>
    <row r="491" spans="2:65" s="11" customFormat="1" ht="25.9" customHeight="1">
      <c r="B491" s="115"/>
      <c r="D491" s="116" t="s">
        <v>71</v>
      </c>
      <c r="E491" s="117" t="s">
        <v>722</v>
      </c>
      <c r="F491" s="117" t="s">
        <v>723</v>
      </c>
      <c r="I491" s="118"/>
      <c r="J491" s="119">
        <f>BK491</f>
        <v>0</v>
      </c>
      <c r="L491" s="115"/>
      <c r="M491" s="120"/>
      <c r="P491" s="121">
        <f>SUM(P492:P506)</f>
        <v>0</v>
      </c>
      <c r="R491" s="121">
        <f>SUM(R492:R506)</f>
        <v>0</v>
      </c>
      <c r="T491" s="122">
        <f>SUM(T492:T506)</f>
        <v>0</v>
      </c>
      <c r="AR491" s="116" t="s">
        <v>136</v>
      </c>
      <c r="AT491" s="123" t="s">
        <v>71</v>
      </c>
      <c r="AU491" s="123" t="s">
        <v>72</v>
      </c>
      <c r="AY491" s="116" t="s">
        <v>128</v>
      </c>
      <c r="BK491" s="124">
        <f>SUM(BK492:BK506)</f>
        <v>0</v>
      </c>
    </row>
    <row r="492" spans="2:65" s="1" customFormat="1" ht="16.5" customHeight="1">
      <c r="B492" s="32"/>
      <c r="C492" s="127" t="s">
        <v>724</v>
      </c>
      <c r="D492" s="127" t="s">
        <v>131</v>
      </c>
      <c r="E492" s="128" t="s">
        <v>725</v>
      </c>
      <c r="F492" s="129" t="s">
        <v>726</v>
      </c>
      <c r="G492" s="130" t="s">
        <v>727</v>
      </c>
      <c r="H492" s="131">
        <v>50</v>
      </c>
      <c r="I492" s="132"/>
      <c r="J492" s="133">
        <f>ROUND(I492*H492,2)</f>
        <v>0</v>
      </c>
      <c r="K492" s="129" t="s">
        <v>135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728</v>
      </c>
      <c r="AT492" s="138" t="s">
        <v>131</v>
      </c>
      <c r="AU492" s="138" t="s">
        <v>80</v>
      </c>
      <c r="AY492" s="17" t="s">
        <v>128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728</v>
      </c>
      <c r="BM492" s="138" t="s">
        <v>729</v>
      </c>
    </row>
    <row r="493" spans="2:65" s="1" customFormat="1">
      <c r="B493" s="32"/>
      <c r="D493" s="140" t="s">
        <v>138</v>
      </c>
      <c r="F493" s="141" t="s">
        <v>730</v>
      </c>
      <c r="I493" s="142"/>
      <c r="L493" s="32"/>
      <c r="M493" s="143"/>
      <c r="T493" s="53"/>
      <c r="AT493" s="17" t="s">
        <v>138</v>
      </c>
      <c r="AU493" s="17" t="s">
        <v>80</v>
      </c>
    </row>
    <row r="494" spans="2:65" s="1" customFormat="1">
      <c r="B494" s="32"/>
      <c r="D494" s="144" t="s">
        <v>140</v>
      </c>
      <c r="F494" s="145" t="s">
        <v>731</v>
      </c>
      <c r="I494" s="142"/>
      <c r="L494" s="32"/>
      <c r="M494" s="143"/>
      <c r="T494" s="53"/>
      <c r="AT494" s="17" t="s">
        <v>140</v>
      </c>
      <c r="AU494" s="17" t="s">
        <v>80</v>
      </c>
    </row>
    <row r="495" spans="2:65" s="1" customFormat="1" ht="16.5" customHeight="1">
      <c r="B495" s="32"/>
      <c r="C495" s="127" t="s">
        <v>732</v>
      </c>
      <c r="D495" s="127" t="s">
        <v>131</v>
      </c>
      <c r="E495" s="128" t="s">
        <v>733</v>
      </c>
      <c r="F495" s="129" t="s">
        <v>734</v>
      </c>
      <c r="G495" s="130" t="s">
        <v>727</v>
      </c>
      <c r="H495" s="131">
        <v>50</v>
      </c>
      <c r="I495" s="132"/>
      <c r="J495" s="133">
        <f>ROUND(I495*H495,2)</f>
        <v>0</v>
      </c>
      <c r="K495" s="129" t="s">
        <v>135</v>
      </c>
      <c r="L495" s="32"/>
      <c r="M495" s="134" t="s">
        <v>19</v>
      </c>
      <c r="N495" s="135" t="s">
        <v>43</v>
      </c>
      <c r="P495" s="136">
        <f>O495*H495</f>
        <v>0</v>
      </c>
      <c r="Q495" s="136">
        <v>0</v>
      </c>
      <c r="R495" s="136">
        <f>Q495*H495</f>
        <v>0</v>
      </c>
      <c r="S495" s="136">
        <v>0</v>
      </c>
      <c r="T495" s="137">
        <f>S495*H495</f>
        <v>0</v>
      </c>
      <c r="AR495" s="138" t="s">
        <v>728</v>
      </c>
      <c r="AT495" s="138" t="s">
        <v>131</v>
      </c>
      <c r="AU495" s="138" t="s">
        <v>80</v>
      </c>
      <c r="AY495" s="17" t="s">
        <v>128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80</v>
      </c>
      <c r="BK495" s="139">
        <f>ROUND(I495*H495,2)</f>
        <v>0</v>
      </c>
      <c r="BL495" s="17" t="s">
        <v>728</v>
      </c>
      <c r="BM495" s="138" t="s">
        <v>735</v>
      </c>
    </row>
    <row r="496" spans="2:65" s="1" customFormat="1">
      <c r="B496" s="32"/>
      <c r="D496" s="140" t="s">
        <v>138</v>
      </c>
      <c r="F496" s="141" t="s">
        <v>736</v>
      </c>
      <c r="I496" s="142"/>
      <c r="L496" s="32"/>
      <c r="M496" s="143"/>
      <c r="T496" s="53"/>
      <c r="AT496" s="17" t="s">
        <v>138</v>
      </c>
      <c r="AU496" s="17" t="s">
        <v>80</v>
      </c>
    </row>
    <row r="497" spans="2:65" s="1" customFormat="1">
      <c r="B497" s="32"/>
      <c r="D497" s="144" t="s">
        <v>140</v>
      </c>
      <c r="F497" s="145" t="s">
        <v>737</v>
      </c>
      <c r="I497" s="142"/>
      <c r="L497" s="32"/>
      <c r="M497" s="143"/>
      <c r="T497" s="53"/>
      <c r="AT497" s="17" t="s">
        <v>140</v>
      </c>
      <c r="AU497" s="17" t="s">
        <v>80</v>
      </c>
    </row>
    <row r="498" spans="2:65" s="1" customFormat="1" ht="16.5" customHeight="1">
      <c r="B498" s="32"/>
      <c r="C498" s="127" t="s">
        <v>738</v>
      </c>
      <c r="D498" s="127" t="s">
        <v>131</v>
      </c>
      <c r="E498" s="128" t="s">
        <v>739</v>
      </c>
      <c r="F498" s="129" t="s">
        <v>740</v>
      </c>
      <c r="G498" s="130" t="s">
        <v>727</v>
      </c>
      <c r="H498" s="131">
        <v>25</v>
      </c>
      <c r="I498" s="132"/>
      <c r="J498" s="133">
        <f>ROUND(I498*H498,2)</f>
        <v>0</v>
      </c>
      <c r="K498" s="129" t="s">
        <v>135</v>
      </c>
      <c r="L498" s="32"/>
      <c r="M498" s="134" t="s">
        <v>19</v>
      </c>
      <c r="N498" s="135" t="s">
        <v>43</v>
      </c>
      <c r="P498" s="136">
        <f>O498*H498</f>
        <v>0</v>
      </c>
      <c r="Q498" s="136">
        <v>0</v>
      </c>
      <c r="R498" s="136">
        <f>Q498*H498</f>
        <v>0</v>
      </c>
      <c r="S498" s="136">
        <v>0</v>
      </c>
      <c r="T498" s="137">
        <f>S498*H498</f>
        <v>0</v>
      </c>
      <c r="AR498" s="138" t="s">
        <v>728</v>
      </c>
      <c r="AT498" s="138" t="s">
        <v>131</v>
      </c>
      <c r="AU498" s="138" t="s">
        <v>80</v>
      </c>
      <c r="AY498" s="17" t="s">
        <v>128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728</v>
      </c>
      <c r="BM498" s="138" t="s">
        <v>741</v>
      </c>
    </row>
    <row r="499" spans="2:65" s="1" customFormat="1">
      <c r="B499" s="32"/>
      <c r="D499" s="140" t="s">
        <v>138</v>
      </c>
      <c r="F499" s="141" t="s">
        <v>742</v>
      </c>
      <c r="I499" s="142"/>
      <c r="L499" s="32"/>
      <c r="M499" s="143"/>
      <c r="T499" s="53"/>
      <c r="AT499" s="17" t="s">
        <v>138</v>
      </c>
      <c r="AU499" s="17" t="s">
        <v>80</v>
      </c>
    </row>
    <row r="500" spans="2:65" s="1" customFormat="1">
      <c r="B500" s="32"/>
      <c r="D500" s="144" t="s">
        <v>140</v>
      </c>
      <c r="F500" s="145" t="s">
        <v>743</v>
      </c>
      <c r="I500" s="142"/>
      <c r="L500" s="32"/>
      <c r="M500" s="143"/>
      <c r="T500" s="53"/>
      <c r="AT500" s="17" t="s">
        <v>140</v>
      </c>
      <c r="AU500" s="17" t="s">
        <v>80</v>
      </c>
    </row>
    <row r="501" spans="2:65" s="1" customFormat="1" ht="16.5" customHeight="1">
      <c r="B501" s="32"/>
      <c r="C501" s="127" t="s">
        <v>744</v>
      </c>
      <c r="D501" s="127" t="s">
        <v>131</v>
      </c>
      <c r="E501" s="128" t="s">
        <v>745</v>
      </c>
      <c r="F501" s="129" t="s">
        <v>746</v>
      </c>
      <c r="G501" s="130" t="s">
        <v>727</v>
      </c>
      <c r="H501" s="131">
        <v>50</v>
      </c>
      <c r="I501" s="132"/>
      <c r="J501" s="133">
        <f>ROUND(I501*H501,2)</f>
        <v>0</v>
      </c>
      <c r="K501" s="129" t="s">
        <v>135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0</v>
      </c>
      <c r="R501" s="136">
        <f>Q501*H501</f>
        <v>0</v>
      </c>
      <c r="S501" s="136">
        <v>0</v>
      </c>
      <c r="T501" s="137">
        <f>S501*H501</f>
        <v>0</v>
      </c>
      <c r="AR501" s="138" t="s">
        <v>728</v>
      </c>
      <c r="AT501" s="138" t="s">
        <v>131</v>
      </c>
      <c r="AU501" s="138" t="s">
        <v>80</v>
      </c>
      <c r="AY501" s="17" t="s">
        <v>128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728</v>
      </c>
      <c r="BM501" s="138" t="s">
        <v>747</v>
      </c>
    </row>
    <row r="502" spans="2:65" s="1" customFormat="1">
      <c r="B502" s="32"/>
      <c r="D502" s="140" t="s">
        <v>138</v>
      </c>
      <c r="F502" s="141" t="s">
        <v>748</v>
      </c>
      <c r="I502" s="142"/>
      <c r="L502" s="32"/>
      <c r="M502" s="143"/>
      <c r="T502" s="53"/>
      <c r="AT502" s="17" t="s">
        <v>138</v>
      </c>
      <c r="AU502" s="17" t="s">
        <v>80</v>
      </c>
    </row>
    <row r="503" spans="2:65" s="1" customFormat="1">
      <c r="B503" s="32"/>
      <c r="D503" s="144" t="s">
        <v>140</v>
      </c>
      <c r="F503" s="145" t="s">
        <v>749</v>
      </c>
      <c r="I503" s="142"/>
      <c r="L503" s="32"/>
      <c r="M503" s="143"/>
      <c r="T503" s="53"/>
      <c r="AT503" s="17" t="s">
        <v>140</v>
      </c>
      <c r="AU503" s="17" t="s">
        <v>80</v>
      </c>
    </row>
    <row r="504" spans="2:65" s="1" customFormat="1" ht="16.5" customHeight="1">
      <c r="B504" s="32"/>
      <c r="C504" s="127" t="s">
        <v>750</v>
      </c>
      <c r="D504" s="127" t="s">
        <v>131</v>
      </c>
      <c r="E504" s="128" t="s">
        <v>751</v>
      </c>
      <c r="F504" s="129" t="s">
        <v>752</v>
      </c>
      <c r="G504" s="130" t="s">
        <v>727</v>
      </c>
      <c r="H504" s="131">
        <v>25</v>
      </c>
      <c r="I504" s="132"/>
      <c r="J504" s="133">
        <f>ROUND(I504*H504,2)</f>
        <v>0</v>
      </c>
      <c r="K504" s="129" t="s">
        <v>135</v>
      </c>
      <c r="L504" s="32"/>
      <c r="M504" s="134" t="s">
        <v>19</v>
      </c>
      <c r="N504" s="135" t="s">
        <v>43</v>
      </c>
      <c r="P504" s="136">
        <f>O504*H504</f>
        <v>0</v>
      </c>
      <c r="Q504" s="136">
        <v>0</v>
      </c>
      <c r="R504" s="136">
        <f>Q504*H504</f>
        <v>0</v>
      </c>
      <c r="S504" s="136">
        <v>0</v>
      </c>
      <c r="T504" s="137">
        <f>S504*H504</f>
        <v>0</v>
      </c>
      <c r="AR504" s="138" t="s">
        <v>728</v>
      </c>
      <c r="AT504" s="138" t="s">
        <v>131</v>
      </c>
      <c r="AU504" s="138" t="s">
        <v>80</v>
      </c>
      <c r="AY504" s="17" t="s">
        <v>128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80</v>
      </c>
      <c r="BK504" s="139">
        <f>ROUND(I504*H504,2)</f>
        <v>0</v>
      </c>
      <c r="BL504" s="17" t="s">
        <v>728</v>
      </c>
      <c r="BM504" s="138" t="s">
        <v>753</v>
      </c>
    </row>
    <row r="505" spans="2:65" s="1" customFormat="1">
      <c r="B505" s="32"/>
      <c r="D505" s="140" t="s">
        <v>138</v>
      </c>
      <c r="F505" s="141" t="s">
        <v>754</v>
      </c>
      <c r="I505" s="142"/>
      <c r="L505" s="32"/>
      <c r="M505" s="143"/>
      <c r="T505" s="53"/>
      <c r="AT505" s="17" t="s">
        <v>138</v>
      </c>
      <c r="AU505" s="17" t="s">
        <v>80</v>
      </c>
    </row>
    <row r="506" spans="2:65" s="1" customFormat="1">
      <c r="B506" s="32"/>
      <c r="D506" s="144" t="s">
        <v>140</v>
      </c>
      <c r="F506" s="145" t="s">
        <v>755</v>
      </c>
      <c r="I506" s="142"/>
      <c r="L506" s="32"/>
      <c r="M506" s="177"/>
      <c r="N506" s="178"/>
      <c r="O506" s="178"/>
      <c r="P506" s="178"/>
      <c r="Q506" s="178"/>
      <c r="R506" s="178"/>
      <c r="S506" s="178"/>
      <c r="T506" s="179"/>
      <c r="AT506" s="17" t="s">
        <v>140</v>
      </c>
      <c r="AU506" s="17" t="s">
        <v>80</v>
      </c>
    </row>
    <row r="507" spans="2:65" s="1" customFormat="1" ht="6.95" customHeight="1">
      <c r="B507" s="41"/>
      <c r="C507" s="42"/>
      <c r="D507" s="42"/>
      <c r="E507" s="42"/>
      <c r="F507" s="42"/>
      <c r="G507" s="42"/>
      <c r="H507" s="42"/>
      <c r="I507" s="42"/>
      <c r="J507" s="42"/>
      <c r="K507" s="42"/>
      <c r="L507" s="32"/>
    </row>
  </sheetData>
  <sheetProtection algorithmName="SHA-512" hashValue="mLepJudRSaRMIwIS4XHbn9oqepJgGO9sy+lX4G2hCK1KveyFDiX8uyo8M1KuvauKQEh4SPbD2FzrLxcyJ7pbxw==" saltValue="Np28jGEghQd6M20vEhHS/4FCqKPB+/pp4cjIG5B2DEkhRYBju/mRTeWE9auarnb3diojplNOrWcxbJqKP+A4YA==" spinCount="100000" sheet="1" objects="1" scenarios="1" formatColumns="0" formatRows="0" autoFilter="0"/>
  <autoFilter ref="C92:K506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3" r:id="rId2" xr:uid="{00000000-0004-0000-0100-000001000000}"/>
    <hyperlink ref="F108" r:id="rId3" xr:uid="{00000000-0004-0000-0100-000002000000}"/>
    <hyperlink ref="F113" r:id="rId4" xr:uid="{00000000-0004-0000-0100-000003000000}"/>
    <hyperlink ref="F118" r:id="rId5" xr:uid="{00000000-0004-0000-0100-000004000000}"/>
    <hyperlink ref="F123" r:id="rId6" xr:uid="{00000000-0004-0000-0100-000005000000}"/>
    <hyperlink ref="F128" r:id="rId7" xr:uid="{00000000-0004-0000-0100-000006000000}"/>
    <hyperlink ref="F133" r:id="rId8" xr:uid="{00000000-0004-0000-0100-000007000000}"/>
    <hyperlink ref="F137" r:id="rId9" xr:uid="{00000000-0004-0000-0100-000008000000}"/>
    <hyperlink ref="F140" r:id="rId10" xr:uid="{00000000-0004-0000-0100-000009000000}"/>
    <hyperlink ref="F145" r:id="rId11" xr:uid="{00000000-0004-0000-0100-00000A000000}"/>
    <hyperlink ref="F153" r:id="rId12" xr:uid="{00000000-0004-0000-0100-00000B000000}"/>
    <hyperlink ref="F161" r:id="rId13" xr:uid="{00000000-0004-0000-0100-00000C000000}"/>
    <hyperlink ref="F167" r:id="rId14" xr:uid="{00000000-0004-0000-0100-00000D000000}"/>
    <hyperlink ref="F172" r:id="rId15" xr:uid="{00000000-0004-0000-0100-00000E000000}"/>
    <hyperlink ref="F177" r:id="rId16" xr:uid="{00000000-0004-0000-0100-00000F000000}"/>
    <hyperlink ref="F182" r:id="rId17" xr:uid="{00000000-0004-0000-0100-000010000000}"/>
    <hyperlink ref="F187" r:id="rId18" xr:uid="{00000000-0004-0000-0100-000011000000}"/>
    <hyperlink ref="F193" r:id="rId19" xr:uid="{00000000-0004-0000-0100-000012000000}"/>
    <hyperlink ref="F198" r:id="rId20" xr:uid="{00000000-0004-0000-0100-000013000000}"/>
    <hyperlink ref="F203" r:id="rId21" xr:uid="{00000000-0004-0000-0100-000014000000}"/>
    <hyperlink ref="F209" r:id="rId22" xr:uid="{00000000-0004-0000-0100-000015000000}"/>
    <hyperlink ref="F214" r:id="rId23" xr:uid="{00000000-0004-0000-0100-000016000000}"/>
    <hyperlink ref="F219" r:id="rId24" xr:uid="{00000000-0004-0000-0100-000017000000}"/>
    <hyperlink ref="F224" r:id="rId25" xr:uid="{00000000-0004-0000-0100-000018000000}"/>
    <hyperlink ref="F229" r:id="rId26" xr:uid="{00000000-0004-0000-0100-000019000000}"/>
    <hyperlink ref="F234" r:id="rId27" xr:uid="{00000000-0004-0000-0100-00001A000000}"/>
    <hyperlink ref="F239" r:id="rId28" xr:uid="{00000000-0004-0000-0100-00001B000000}"/>
    <hyperlink ref="F244" r:id="rId29" xr:uid="{00000000-0004-0000-0100-00001C000000}"/>
    <hyperlink ref="F249" r:id="rId30" xr:uid="{00000000-0004-0000-0100-00001D000000}"/>
    <hyperlink ref="F256" r:id="rId31" xr:uid="{00000000-0004-0000-0100-00001E000000}"/>
    <hyperlink ref="F262" r:id="rId32" xr:uid="{00000000-0004-0000-0100-00001F000000}"/>
    <hyperlink ref="F267" r:id="rId33" xr:uid="{00000000-0004-0000-0100-000020000000}"/>
    <hyperlink ref="F272" r:id="rId34" xr:uid="{00000000-0004-0000-0100-000021000000}"/>
    <hyperlink ref="F277" r:id="rId35" xr:uid="{00000000-0004-0000-0100-000022000000}"/>
    <hyperlink ref="F283" r:id="rId36" xr:uid="{00000000-0004-0000-0100-000023000000}"/>
    <hyperlink ref="F291" r:id="rId37" xr:uid="{00000000-0004-0000-0100-000024000000}"/>
    <hyperlink ref="F298" r:id="rId38" xr:uid="{00000000-0004-0000-0100-000025000000}"/>
    <hyperlink ref="F304" r:id="rId39" xr:uid="{00000000-0004-0000-0100-000026000000}"/>
    <hyperlink ref="F314" r:id="rId40" xr:uid="{00000000-0004-0000-0100-000027000000}"/>
    <hyperlink ref="F321" r:id="rId41" xr:uid="{00000000-0004-0000-0100-000028000000}"/>
    <hyperlink ref="F329" r:id="rId42" xr:uid="{00000000-0004-0000-0100-000029000000}"/>
    <hyperlink ref="F337" r:id="rId43" xr:uid="{00000000-0004-0000-0100-00002A000000}"/>
    <hyperlink ref="F345" r:id="rId44" xr:uid="{00000000-0004-0000-0100-00002B000000}"/>
    <hyperlink ref="F350" r:id="rId45" xr:uid="{00000000-0004-0000-0100-00002C000000}"/>
    <hyperlink ref="F357" r:id="rId46" xr:uid="{00000000-0004-0000-0100-00002D000000}"/>
    <hyperlink ref="F362" r:id="rId47" xr:uid="{00000000-0004-0000-0100-00002E000000}"/>
    <hyperlink ref="F367" r:id="rId48" xr:uid="{00000000-0004-0000-0100-00002F000000}"/>
    <hyperlink ref="F372" r:id="rId49" xr:uid="{00000000-0004-0000-0100-000030000000}"/>
    <hyperlink ref="F377" r:id="rId50" xr:uid="{00000000-0004-0000-0100-000031000000}"/>
    <hyperlink ref="F382" r:id="rId51" xr:uid="{00000000-0004-0000-0100-000032000000}"/>
    <hyperlink ref="F388" r:id="rId52" xr:uid="{00000000-0004-0000-0100-000033000000}"/>
    <hyperlink ref="F391" r:id="rId53" xr:uid="{00000000-0004-0000-0100-000034000000}"/>
    <hyperlink ref="F395" r:id="rId54" xr:uid="{00000000-0004-0000-0100-000035000000}"/>
    <hyperlink ref="F398" r:id="rId55" xr:uid="{00000000-0004-0000-0100-000036000000}"/>
    <hyperlink ref="F402" r:id="rId56" xr:uid="{00000000-0004-0000-0100-000037000000}"/>
    <hyperlink ref="F412" r:id="rId57" xr:uid="{00000000-0004-0000-0100-000038000000}"/>
    <hyperlink ref="F418" r:id="rId58" xr:uid="{00000000-0004-0000-0100-000039000000}"/>
    <hyperlink ref="F423" r:id="rId59" xr:uid="{00000000-0004-0000-0100-00003A000000}"/>
    <hyperlink ref="F431" r:id="rId60" xr:uid="{00000000-0004-0000-0100-00003B000000}"/>
    <hyperlink ref="F439" r:id="rId61" xr:uid="{00000000-0004-0000-0100-00003C000000}"/>
    <hyperlink ref="F443" r:id="rId62" xr:uid="{00000000-0004-0000-0100-00003D000000}"/>
    <hyperlink ref="F462" r:id="rId63" xr:uid="{00000000-0004-0000-0100-00003E000000}"/>
    <hyperlink ref="F466" r:id="rId64" xr:uid="{00000000-0004-0000-0100-00003F000000}"/>
    <hyperlink ref="F473" r:id="rId65" xr:uid="{00000000-0004-0000-0100-000040000000}"/>
    <hyperlink ref="F478" r:id="rId66" xr:uid="{00000000-0004-0000-0100-000041000000}"/>
    <hyperlink ref="F483" r:id="rId67" xr:uid="{00000000-0004-0000-0100-000042000000}"/>
    <hyperlink ref="F488" r:id="rId68" xr:uid="{00000000-0004-0000-0100-000043000000}"/>
    <hyperlink ref="F494" r:id="rId69" xr:uid="{00000000-0004-0000-0100-000044000000}"/>
    <hyperlink ref="F497" r:id="rId70" xr:uid="{00000000-0004-0000-0100-000045000000}"/>
    <hyperlink ref="F500" r:id="rId71" xr:uid="{00000000-0004-0000-0100-000046000000}"/>
    <hyperlink ref="F503" r:id="rId72" xr:uid="{00000000-0004-0000-0100-000047000000}"/>
    <hyperlink ref="F506" r:id="rId73" xr:uid="{00000000-0004-0000-0100-00004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7"/>
  <sheetViews>
    <sheetView showGridLines="0" topLeftCell="A4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84" t="s">
        <v>756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44928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74"/>
      <c r="G18" s="274"/>
      <c r="H18" s="27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8" t="s">
        <v>19</v>
      </c>
      <c r="F27" s="278"/>
      <c r="G27" s="278"/>
      <c r="H27" s="27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ROUND((SUM(BE94:BE386)),  2)</f>
        <v>0</v>
      </c>
      <c r="I33" s="89">
        <v>0.21</v>
      </c>
      <c r="J33" s="88">
        <f>ROUND(((SUM(BE94:BE386))*I33),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ROUND((SUM(BF94:BF386)),  2)</f>
        <v>0</v>
      </c>
      <c r="I34" s="89">
        <v>0.15</v>
      </c>
      <c r="J34" s="88">
        <f>ROUND(((SUM(BF94:BF386))*I34),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ROUND((SUM(BG94:BG386)),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ROUND((SUM(BH94:BH386)),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ROUND((SUM(BI94:BI386)),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84" t="str">
        <f>E9</f>
        <v>2023-02-D.2.1 - LEŠANY-OPĚRNÁ ZEĎ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>
        <f>IF(J12="","",J12)</f>
        <v>44928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kraj,Zborovská 11,Praha 5</v>
      </c>
      <c r="I54" s="27" t="s">
        <v>31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J94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J95</f>
        <v>0</v>
      </c>
      <c r="L60" s="99"/>
    </row>
    <row r="61" spans="2:47" s="9" customFormat="1" ht="19.899999999999999" customHeight="1">
      <c r="B61" s="103"/>
      <c r="D61" s="104" t="s">
        <v>100</v>
      </c>
      <c r="E61" s="105"/>
      <c r="F61" s="105"/>
      <c r="G61" s="105"/>
      <c r="H61" s="105"/>
      <c r="I61" s="105"/>
      <c r="J61" s="106">
        <f>J96</f>
        <v>0</v>
      </c>
      <c r="L61" s="103"/>
    </row>
    <row r="62" spans="2:47" s="9" customFormat="1" ht="19.899999999999999" customHeight="1">
      <c r="B62" s="103"/>
      <c r="D62" s="104" t="s">
        <v>101</v>
      </c>
      <c r="E62" s="105"/>
      <c r="F62" s="105"/>
      <c r="G62" s="105"/>
      <c r="H62" s="105"/>
      <c r="I62" s="105"/>
      <c r="J62" s="106">
        <f>J136</f>
        <v>0</v>
      </c>
      <c r="L62" s="103"/>
    </row>
    <row r="63" spans="2:47" s="9" customFormat="1" ht="19.899999999999999" customHeight="1">
      <c r="B63" s="103"/>
      <c r="D63" s="104" t="s">
        <v>757</v>
      </c>
      <c r="E63" s="105"/>
      <c r="F63" s="105"/>
      <c r="G63" s="105"/>
      <c r="H63" s="105"/>
      <c r="I63" s="105"/>
      <c r="J63" s="106">
        <f>J213</f>
        <v>0</v>
      </c>
      <c r="L63" s="103"/>
    </row>
    <row r="64" spans="2:47" s="9" customFormat="1" ht="19.899999999999999" customHeight="1">
      <c r="B64" s="103"/>
      <c r="D64" s="104" t="s">
        <v>102</v>
      </c>
      <c r="E64" s="105"/>
      <c r="F64" s="105"/>
      <c r="G64" s="105"/>
      <c r="H64" s="105"/>
      <c r="I64" s="105"/>
      <c r="J64" s="106">
        <f>J248</f>
        <v>0</v>
      </c>
      <c r="L64" s="103"/>
    </row>
    <row r="65" spans="2:12" s="9" customFormat="1" ht="19.899999999999999" customHeight="1">
      <c r="B65" s="103"/>
      <c r="D65" s="104" t="s">
        <v>103</v>
      </c>
      <c r="E65" s="105"/>
      <c r="F65" s="105"/>
      <c r="G65" s="105"/>
      <c r="H65" s="105"/>
      <c r="I65" s="105"/>
      <c r="J65" s="106">
        <f>J254</f>
        <v>0</v>
      </c>
      <c r="L65" s="103"/>
    </row>
    <row r="66" spans="2:12" s="9" customFormat="1" ht="19.899999999999999" customHeight="1">
      <c r="B66" s="103"/>
      <c r="D66" s="104" t="s">
        <v>758</v>
      </c>
      <c r="E66" s="105"/>
      <c r="F66" s="105"/>
      <c r="G66" s="105"/>
      <c r="H66" s="105"/>
      <c r="I66" s="105"/>
      <c r="J66" s="106">
        <f>J260</f>
        <v>0</v>
      </c>
      <c r="L66" s="103"/>
    </row>
    <row r="67" spans="2:12" s="9" customFormat="1" ht="19.899999999999999" customHeight="1">
      <c r="B67" s="103"/>
      <c r="D67" s="104" t="s">
        <v>104</v>
      </c>
      <c r="E67" s="105"/>
      <c r="F67" s="105"/>
      <c r="G67" s="105"/>
      <c r="H67" s="105"/>
      <c r="I67" s="105"/>
      <c r="J67" s="106">
        <f>J271</f>
        <v>0</v>
      </c>
      <c r="L67" s="103"/>
    </row>
    <row r="68" spans="2:12" s="9" customFormat="1" ht="19.899999999999999" customHeight="1">
      <c r="B68" s="103"/>
      <c r="D68" s="104" t="s">
        <v>105</v>
      </c>
      <c r="E68" s="105"/>
      <c r="F68" s="105"/>
      <c r="G68" s="105"/>
      <c r="H68" s="105"/>
      <c r="I68" s="105"/>
      <c r="J68" s="106">
        <f>J277</f>
        <v>0</v>
      </c>
      <c r="L68" s="103"/>
    </row>
    <row r="69" spans="2:12" s="9" customFormat="1" ht="19.899999999999999" customHeight="1">
      <c r="B69" s="103"/>
      <c r="D69" s="104" t="s">
        <v>106</v>
      </c>
      <c r="E69" s="105"/>
      <c r="F69" s="105"/>
      <c r="G69" s="105"/>
      <c r="H69" s="105"/>
      <c r="I69" s="105"/>
      <c r="J69" s="106">
        <f>J338</f>
        <v>0</v>
      </c>
      <c r="L69" s="103"/>
    </row>
    <row r="70" spans="2:12" s="9" customFormat="1" ht="19.899999999999999" customHeight="1">
      <c r="B70" s="103"/>
      <c r="D70" s="104" t="s">
        <v>107</v>
      </c>
      <c r="E70" s="105"/>
      <c r="F70" s="105"/>
      <c r="G70" s="105"/>
      <c r="H70" s="105"/>
      <c r="I70" s="105"/>
      <c r="J70" s="106">
        <f>J346</f>
        <v>0</v>
      </c>
      <c r="L70" s="103"/>
    </row>
    <row r="71" spans="2:12" s="8" customFormat="1" ht="24.95" customHeight="1">
      <c r="B71" s="99"/>
      <c r="D71" s="100" t="s">
        <v>108</v>
      </c>
      <c r="E71" s="101"/>
      <c r="F71" s="101"/>
      <c r="G71" s="101"/>
      <c r="H71" s="101"/>
      <c r="I71" s="101"/>
      <c r="J71" s="102">
        <f>J350</f>
        <v>0</v>
      </c>
      <c r="L71" s="99"/>
    </row>
    <row r="72" spans="2:12" s="9" customFormat="1" ht="19.899999999999999" customHeight="1">
      <c r="B72" s="103"/>
      <c r="D72" s="104" t="s">
        <v>109</v>
      </c>
      <c r="E72" s="105"/>
      <c r="F72" s="105"/>
      <c r="G72" s="105"/>
      <c r="H72" s="105"/>
      <c r="I72" s="105"/>
      <c r="J72" s="106">
        <f>J351</f>
        <v>0</v>
      </c>
      <c r="L72" s="103"/>
    </row>
    <row r="73" spans="2:12" s="9" customFormat="1" ht="19.899999999999999" customHeight="1">
      <c r="B73" s="103"/>
      <c r="D73" s="104" t="s">
        <v>111</v>
      </c>
      <c r="E73" s="105"/>
      <c r="F73" s="105"/>
      <c r="G73" s="105"/>
      <c r="H73" s="105"/>
      <c r="I73" s="105"/>
      <c r="J73" s="106">
        <f>J368</f>
        <v>0</v>
      </c>
      <c r="L73" s="103"/>
    </row>
    <row r="74" spans="2:12" s="8" customFormat="1" ht="24.95" customHeight="1">
      <c r="B74" s="99"/>
      <c r="D74" s="100" t="s">
        <v>112</v>
      </c>
      <c r="E74" s="101"/>
      <c r="F74" s="101"/>
      <c r="G74" s="101"/>
      <c r="H74" s="101"/>
      <c r="I74" s="101"/>
      <c r="J74" s="102">
        <f>J374</f>
        <v>0</v>
      </c>
      <c r="L74" s="99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113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01" t="str">
        <f>E7</f>
        <v>OPRAVA VOZOVKY S OPĚRNOU ZDÍ</v>
      </c>
      <c r="F84" s="302"/>
      <c r="G84" s="302"/>
      <c r="H84" s="302"/>
      <c r="L84" s="32"/>
    </row>
    <row r="85" spans="2:63" s="1" customFormat="1" ht="12" customHeight="1">
      <c r="B85" s="32"/>
      <c r="C85" s="27" t="s">
        <v>93</v>
      </c>
      <c r="L85" s="32"/>
    </row>
    <row r="86" spans="2:63" s="1" customFormat="1" ht="16.5" customHeight="1">
      <c r="B86" s="32"/>
      <c r="E86" s="284" t="str">
        <f>E9</f>
        <v>2023-02-D.2.1 - LEŠANY-OPĚRNÁ ZEĎ</v>
      </c>
      <c r="F86" s="300"/>
      <c r="G86" s="300"/>
      <c r="H86" s="300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F12</f>
        <v xml:space="preserve">Lešany </v>
      </c>
      <c r="I88" s="27" t="s">
        <v>23</v>
      </c>
      <c r="J88" s="49">
        <f>IF(J12="","",J12)</f>
        <v>44928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24</v>
      </c>
      <c r="F90" s="25" t="str">
        <f>E15</f>
        <v>Středočeský kraj,Zborovská 11,Praha 5</v>
      </c>
      <c r="I90" s="27" t="s">
        <v>31</v>
      </c>
      <c r="J90" s="30" t="str">
        <f>E21</f>
        <v>DiK Janák s.r.o.</v>
      </c>
      <c r="L90" s="32"/>
    </row>
    <row r="91" spans="2:63" s="1" customFormat="1" ht="15.2" customHeight="1">
      <c r="B91" s="32"/>
      <c r="C91" s="27" t="s">
        <v>29</v>
      </c>
      <c r="F91" s="25" t="str">
        <f>IF(E18="","",E18)</f>
        <v>Vyplň údaj</v>
      </c>
      <c r="I91" s="27" t="s">
        <v>34</v>
      </c>
      <c r="J91" s="30" t="str">
        <f>E24</f>
        <v>ing. Stanislav Janák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07"/>
      <c r="C93" s="108" t="s">
        <v>114</v>
      </c>
      <c r="D93" s="109" t="s">
        <v>57</v>
      </c>
      <c r="E93" s="109" t="s">
        <v>53</v>
      </c>
      <c r="F93" s="109" t="s">
        <v>54</v>
      </c>
      <c r="G93" s="109" t="s">
        <v>115</v>
      </c>
      <c r="H93" s="109" t="s">
        <v>116</v>
      </c>
      <c r="I93" s="109" t="s">
        <v>117</v>
      </c>
      <c r="J93" s="109" t="s">
        <v>97</v>
      </c>
      <c r="K93" s="110" t="s">
        <v>118</v>
      </c>
      <c r="L93" s="107"/>
      <c r="M93" s="56" t="s">
        <v>19</v>
      </c>
      <c r="N93" s="57" t="s">
        <v>42</v>
      </c>
      <c r="O93" s="57" t="s">
        <v>119</v>
      </c>
      <c r="P93" s="57" t="s">
        <v>120</v>
      </c>
      <c r="Q93" s="57" t="s">
        <v>121</v>
      </c>
      <c r="R93" s="57" t="s">
        <v>122</v>
      </c>
      <c r="S93" s="57" t="s">
        <v>123</v>
      </c>
      <c r="T93" s="58" t="s">
        <v>124</v>
      </c>
    </row>
    <row r="94" spans="2:63" s="1" customFormat="1" ht="22.9" customHeight="1">
      <c r="B94" s="32"/>
      <c r="C94" s="61" t="s">
        <v>125</v>
      </c>
      <c r="J94" s="111">
        <f>BK94</f>
        <v>0</v>
      </c>
      <c r="L94" s="32"/>
      <c r="M94" s="59"/>
      <c r="N94" s="50"/>
      <c r="O94" s="50"/>
      <c r="P94" s="112">
        <f>P95+P350+P374</f>
        <v>0</v>
      </c>
      <c r="Q94" s="50"/>
      <c r="R94" s="112">
        <f>R95+R350+R374</f>
        <v>359.78662567000003</v>
      </c>
      <c r="S94" s="50"/>
      <c r="T94" s="113">
        <f>T95+T350+T374</f>
        <v>2.2557440000000004</v>
      </c>
      <c r="AT94" s="17" t="s">
        <v>71</v>
      </c>
      <c r="AU94" s="17" t="s">
        <v>98</v>
      </c>
      <c r="BK94" s="114">
        <f>BK95+BK350+BK374</f>
        <v>0</v>
      </c>
    </row>
    <row r="95" spans="2:63" s="11" customFormat="1" ht="25.9" customHeight="1">
      <c r="B95" s="115"/>
      <c r="D95" s="116" t="s">
        <v>71</v>
      </c>
      <c r="E95" s="117" t="s">
        <v>126</v>
      </c>
      <c r="F95" s="117" t="s">
        <v>127</v>
      </c>
      <c r="I95" s="118"/>
      <c r="J95" s="119">
        <f>BK95</f>
        <v>0</v>
      </c>
      <c r="L95" s="115"/>
      <c r="M95" s="120"/>
      <c r="P95" s="121">
        <f>P96+P136+P213+P248+P254+P260+P271+P277+P338+P346</f>
        <v>0</v>
      </c>
      <c r="R95" s="121">
        <f>R96+R136+R213+R248+R254+R260+R271+R277+R338+R346</f>
        <v>359.68856667000006</v>
      </c>
      <c r="T95" s="122">
        <f>T96+T136+T213+T248+T254+T260+T271+T277+T338+T346</f>
        <v>2.2557440000000004</v>
      </c>
      <c r="AR95" s="116" t="s">
        <v>80</v>
      </c>
      <c r="AT95" s="123" t="s">
        <v>71</v>
      </c>
      <c r="AU95" s="123" t="s">
        <v>72</v>
      </c>
      <c r="AY95" s="116" t="s">
        <v>128</v>
      </c>
      <c r="BK95" s="124">
        <f>BK96+BK136+BK213+BK248+BK254+BK260+BK271+BK277+BK338+BK346</f>
        <v>0</v>
      </c>
    </row>
    <row r="96" spans="2:63" s="11" customFormat="1" ht="22.9" customHeight="1">
      <c r="B96" s="115"/>
      <c r="D96" s="116" t="s">
        <v>71</v>
      </c>
      <c r="E96" s="125" t="s">
        <v>80</v>
      </c>
      <c r="F96" s="125" t="s">
        <v>129</v>
      </c>
      <c r="I96" s="118"/>
      <c r="J96" s="126">
        <f>BK96</f>
        <v>0</v>
      </c>
      <c r="L96" s="115"/>
      <c r="M96" s="120"/>
      <c r="P96" s="121">
        <f>SUM(P97:P135)</f>
        <v>0</v>
      </c>
      <c r="R96" s="121">
        <f>SUM(R97:R135)</f>
        <v>1.1459039999999998</v>
      </c>
      <c r="T96" s="122">
        <f>SUM(T97:T135)</f>
        <v>0</v>
      </c>
      <c r="AR96" s="116" t="s">
        <v>80</v>
      </c>
      <c r="AT96" s="123" t="s">
        <v>71</v>
      </c>
      <c r="AU96" s="123" t="s">
        <v>80</v>
      </c>
      <c r="AY96" s="116" t="s">
        <v>128</v>
      </c>
      <c r="BK96" s="124">
        <f>SUM(BK97:BK135)</f>
        <v>0</v>
      </c>
    </row>
    <row r="97" spans="2:65" s="1" customFormat="1" ht="21.75" customHeight="1">
      <c r="B97" s="32"/>
      <c r="C97" s="127" t="s">
        <v>633</v>
      </c>
      <c r="D97" s="127" t="s">
        <v>131</v>
      </c>
      <c r="E97" s="128" t="s">
        <v>759</v>
      </c>
      <c r="F97" s="129" t="s">
        <v>760</v>
      </c>
      <c r="G97" s="130" t="s">
        <v>155</v>
      </c>
      <c r="H97" s="131">
        <v>88.2</v>
      </c>
      <c r="I97" s="132"/>
      <c r="J97" s="133">
        <f>ROUND(I97*H97,2)</f>
        <v>0</v>
      </c>
      <c r="K97" s="129" t="s">
        <v>761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136</v>
      </c>
      <c r="AT97" s="138" t="s">
        <v>131</v>
      </c>
      <c r="AU97" s="138" t="s">
        <v>82</v>
      </c>
      <c r="AY97" s="17" t="s">
        <v>128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136</v>
      </c>
      <c r="BM97" s="138" t="s">
        <v>762</v>
      </c>
    </row>
    <row r="98" spans="2:65" s="1" customFormat="1">
      <c r="B98" s="32"/>
      <c r="D98" s="140" t="s">
        <v>138</v>
      </c>
      <c r="F98" s="141" t="s">
        <v>763</v>
      </c>
      <c r="I98" s="142"/>
      <c r="L98" s="32"/>
      <c r="M98" s="143"/>
      <c r="T98" s="53"/>
      <c r="AT98" s="17" t="s">
        <v>138</v>
      </c>
      <c r="AU98" s="17" t="s">
        <v>82</v>
      </c>
    </row>
    <row r="99" spans="2:65" s="1" customFormat="1">
      <c r="B99" s="32"/>
      <c r="D99" s="144" t="s">
        <v>140</v>
      </c>
      <c r="F99" s="145" t="s">
        <v>764</v>
      </c>
      <c r="I99" s="142"/>
      <c r="L99" s="32"/>
      <c r="M99" s="143"/>
      <c r="T99" s="53"/>
      <c r="AT99" s="17" t="s">
        <v>140</v>
      </c>
      <c r="AU99" s="17" t="s">
        <v>82</v>
      </c>
    </row>
    <row r="100" spans="2:65" s="12" customFormat="1">
      <c r="B100" s="146"/>
      <c r="D100" s="140" t="s">
        <v>142</v>
      </c>
      <c r="E100" s="147" t="s">
        <v>19</v>
      </c>
      <c r="F100" s="148" t="s">
        <v>765</v>
      </c>
      <c r="H100" s="147" t="s">
        <v>19</v>
      </c>
      <c r="I100" s="149"/>
      <c r="L100" s="146"/>
      <c r="M100" s="150"/>
      <c r="T100" s="151"/>
      <c r="AT100" s="147" t="s">
        <v>142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128</v>
      </c>
    </row>
    <row r="101" spans="2:65" s="13" customFormat="1">
      <c r="B101" s="152"/>
      <c r="D101" s="140" t="s">
        <v>142</v>
      </c>
      <c r="E101" s="153" t="s">
        <v>19</v>
      </c>
      <c r="F101" s="154" t="s">
        <v>766</v>
      </c>
      <c r="H101" s="155">
        <v>88.2</v>
      </c>
      <c r="I101" s="156"/>
      <c r="L101" s="152"/>
      <c r="M101" s="157"/>
      <c r="T101" s="158"/>
      <c r="AT101" s="153" t="s">
        <v>142</v>
      </c>
      <c r="AU101" s="153" t="s">
        <v>82</v>
      </c>
      <c r="AV101" s="13" t="s">
        <v>82</v>
      </c>
      <c r="AW101" s="13" t="s">
        <v>33</v>
      </c>
      <c r="AX101" s="13" t="s">
        <v>80</v>
      </c>
      <c r="AY101" s="153" t="s">
        <v>128</v>
      </c>
    </row>
    <row r="102" spans="2:65" s="1" customFormat="1" ht="16.5" customHeight="1">
      <c r="B102" s="32"/>
      <c r="C102" s="127" t="s">
        <v>508</v>
      </c>
      <c r="D102" s="127" t="s">
        <v>131</v>
      </c>
      <c r="E102" s="128" t="s">
        <v>767</v>
      </c>
      <c r="F102" s="129" t="s">
        <v>768</v>
      </c>
      <c r="G102" s="130" t="s">
        <v>155</v>
      </c>
      <c r="H102" s="131">
        <v>4.8</v>
      </c>
      <c r="I102" s="132"/>
      <c r="J102" s="133">
        <f>ROUND(I102*H102,2)</f>
        <v>0</v>
      </c>
      <c r="K102" s="129" t="s">
        <v>135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1.23E-3</v>
      </c>
      <c r="R102" s="136">
        <f>Q102*H102</f>
        <v>5.9039999999999995E-3</v>
      </c>
      <c r="S102" s="136">
        <v>0</v>
      </c>
      <c r="T102" s="137">
        <f>S102*H102</f>
        <v>0</v>
      </c>
      <c r="AR102" s="138" t="s">
        <v>136</v>
      </c>
      <c r="AT102" s="138" t="s">
        <v>131</v>
      </c>
      <c r="AU102" s="138" t="s">
        <v>82</v>
      </c>
      <c r="AY102" s="17" t="s">
        <v>128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136</v>
      </c>
      <c r="BM102" s="138" t="s">
        <v>769</v>
      </c>
    </row>
    <row r="103" spans="2:65" s="1" customFormat="1">
      <c r="B103" s="32"/>
      <c r="D103" s="140" t="s">
        <v>138</v>
      </c>
      <c r="F103" s="141" t="s">
        <v>770</v>
      </c>
      <c r="I103" s="142"/>
      <c r="L103" s="32"/>
      <c r="M103" s="143"/>
      <c r="T103" s="53"/>
      <c r="AT103" s="17" t="s">
        <v>138</v>
      </c>
      <c r="AU103" s="17" t="s">
        <v>82</v>
      </c>
    </row>
    <row r="104" spans="2:65" s="1" customFormat="1">
      <c r="B104" s="32"/>
      <c r="D104" s="144" t="s">
        <v>140</v>
      </c>
      <c r="F104" s="145" t="s">
        <v>771</v>
      </c>
      <c r="I104" s="142"/>
      <c r="L104" s="32"/>
      <c r="M104" s="143"/>
      <c r="T104" s="53"/>
      <c r="AT104" s="17" t="s">
        <v>140</v>
      </c>
      <c r="AU104" s="17" t="s">
        <v>82</v>
      </c>
    </row>
    <row r="105" spans="2:65" s="12" customFormat="1">
      <c r="B105" s="146"/>
      <c r="D105" s="140" t="s">
        <v>142</v>
      </c>
      <c r="E105" s="147" t="s">
        <v>19</v>
      </c>
      <c r="F105" s="148" t="s">
        <v>772</v>
      </c>
      <c r="H105" s="147" t="s">
        <v>19</v>
      </c>
      <c r="I105" s="149"/>
      <c r="L105" s="146"/>
      <c r="M105" s="150"/>
      <c r="T105" s="151"/>
      <c r="AT105" s="147" t="s">
        <v>142</v>
      </c>
      <c r="AU105" s="147" t="s">
        <v>82</v>
      </c>
      <c r="AV105" s="12" t="s">
        <v>80</v>
      </c>
      <c r="AW105" s="12" t="s">
        <v>33</v>
      </c>
      <c r="AX105" s="12" t="s">
        <v>72</v>
      </c>
      <c r="AY105" s="147" t="s">
        <v>128</v>
      </c>
    </row>
    <row r="106" spans="2:65" s="13" customFormat="1">
      <c r="B106" s="152"/>
      <c r="D106" s="140" t="s">
        <v>142</v>
      </c>
      <c r="E106" s="153" t="s">
        <v>19</v>
      </c>
      <c r="F106" s="154" t="s">
        <v>773</v>
      </c>
      <c r="H106" s="155">
        <v>4.8</v>
      </c>
      <c r="I106" s="156"/>
      <c r="L106" s="152"/>
      <c r="M106" s="157"/>
      <c r="T106" s="158"/>
      <c r="AT106" s="153" t="s">
        <v>142</v>
      </c>
      <c r="AU106" s="153" t="s">
        <v>82</v>
      </c>
      <c r="AV106" s="13" t="s">
        <v>82</v>
      </c>
      <c r="AW106" s="13" t="s">
        <v>33</v>
      </c>
      <c r="AX106" s="13" t="s">
        <v>80</v>
      </c>
      <c r="AY106" s="153" t="s">
        <v>128</v>
      </c>
    </row>
    <row r="107" spans="2:65" s="1" customFormat="1" ht="21.75" customHeight="1">
      <c r="B107" s="32"/>
      <c r="C107" s="127" t="s">
        <v>628</v>
      </c>
      <c r="D107" s="127" t="s">
        <v>131</v>
      </c>
      <c r="E107" s="128" t="s">
        <v>774</v>
      </c>
      <c r="F107" s="129" t="s">
        <v>775</v>
      </c>
      <c r="G107" s="130" t="s">
        <v>155</v>
      </c>
      <c r="H107" s="131">
        <v>5.28</v>
      </c>
      <c r="I107" s="132"/>
      <c r="J107" s="133">
        <f>ROUND(I107*H107,2)</f>
        <v>0</v>
      </c>
      <c r="K107" s="129" t="s">
        <v>761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136</v>
      </c>
      <c r="AT107" s="138" t="s">
        <v>131</v>
      </c>
      <c r="AU107" s="138" t="s">
        <v>82</v>
      </c>
      <c r="AY107" s="17" t="s">
        <v>128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136</v>
      </c>
      <c r="BM107" s="138" t="s">
        <v>776</v>
      </c>
    </row>
    <row r="108" spans="2:65" s="1" customFormat="1" ht="19.5">
      <c r="B108" s="32"/>
      <c r="D108" s="140" t="s">
        <v>138</v>
      </c>
      <c r="F108" s="141" t="s">
        <v>777</v>
      </c>
      <c r="I108" s="142"/>
      <c r="L108" s="32"/>
      <c r="M108" s="143"/>
      <c r="T108" s="53"/>
      <c r="AT108" s="17" t="s">
        <v>138</v>
      </c>
      <c r="AU108" s="17" t="s">
        <v>82</v>
      </c>
    </row>
    <row r="109" spans="2:65" s="1" customFormat="1">
      <c r="B109" s="32"/>
      <c r="D109" s="144" t="s">
        <v>140</v>
      </c>
      <c r="F109" s="145" t="s">
        <v>778</v>
      </c>
      <c r="I109" s="142"/>
      <c r="L109" s="32"/>
      <c r="M109" s="143"/>
      <c r="T109" s="53"/>
      <c r="AT109" s="17" t="s">
        <v>140</v>
      </c>
      <c r="AU109" s="17" t="s">
        <v>82</v>
      </c>
    </row>
    <row r="110" spans="2:65" s="12" customFormat="1">
      <c r="B110" s="146"/>
      <c r="D110" s="140" t="s">
        <v>142</v>
      </c>
      <c r="E110" s="147" t="s">
        <v>19</v>
      </c>
      <c r="F110" s="148" t="s">
        <v>779</v>
      </c>
      <c r="H110" s="147" t="s">
        <v>19</v>
      </c>
      <c r="I110" s="149"/>
      <c r="L110" s="146"/>
      <c r="M110" s="150"/>
      <c r="T110" s="151"/>
      <c r="AT110" s="147" t="s">
        <v>142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128</v>
      </c>
    </row>
    <row r="111" spans="2:65" s="13" customFormat="1">
      <c r="B111" s="152"/>
      <c r="D111" s="140" t="s">
        <v>142</v>
      </c>
      <c r="E111" s="153" t="s">
        <v>19</v>
      </c>
      <c r="F111" s="154" t="s">
        <v>780</v>
      </c>
      <c r="H111" s="155">
        <v>5.28</v>
      </c>
      <c r="I111" s="156"/>
      <c r="L111" s="152"/>
      <c r="M111" s="157"/>
      <c r="T111" s="158"/>
      <c r="AT111" s="153" t="s">
        <v>142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128</v>
      </c>
    </row>
    <row r="112" spans="2:65" s="1" customFormat="1" ht="16.5" customHeight="1">
      <c r="B112" s="32"/>
      <c r="C112" s="127" t="s">
        <v>326</v>
      </c>
      <c r="D112" s="127" t="s">
        <v>131</v>
      </c>
      <c r="E112" s="128" t="s">
        <v>781</v>
      </c>
      <c r="F112" s="129" t="s">
        <v>782</v>
      </c>
      <c r="G112" s="130" t="s">
        <v>433</v>
      </c>
      <c r="H112" s="131">
        <v>60</v>
      </c>
      <c r="I112" s="132"/>
      <c r="J112" s="133">
        <f>ROUND(I112*H112,2)</f>
        <v>0</v>
      </c>
      <c r="K112" s="129" t="s">
        <v>135</v>
      </c>
      <c r="L112" s="32"/>
      <c r="M112" s="134" t="s">
        <v>19</v>
      </c>
      <c r="N112" s="135" t="s">
        <v>43</v>
      </c>
      <c r="P112" s="136">
        <f>O112*H112</f>
        <v>0</v>
      </c>
      <c r="Q112" s="136">
        <v>1.9E-2</v>
      </c>
      <c r="R112" s="136">
        <f>Q112*H112</f>
        <v>1.1399999999999999</v>
      </c>
      <c r="S112" s="136">
        <v>0</v>
      </c>
      <c r="T112" s="137">
        <f>S112*H112</f>
        <v>0</v>
      </c>
      <c r="AR112" s="138" t="s">
        <v>136</v>
      </c>
      <c r="AT112" s="138" t="s">
        <v>131</v>
      </c>
      <c r="AU112" s="138" t="s">
        <v>82</v>
      </c>
      <c r="AY112" s="17" t="s">
        <v>128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80</v>
      </c>
      <c r="BK112" s="139">
        <f>ROUND(I112*H112,2)</f>
        <v>0</v>
      </c>
      <c r="BL112" s="17" t="s">
        <v>136</v>
      </c>
      <c r="BM112" s="138" t="s">
        <v>783</v>
      </c>
    </row>
    <row r="113" spans="2:65" s="1" customFormat="1">
      <c r="B113" s="32"/>
      <c r="D113" s="140" t="s">
        <v>138</v>
      </c>
      <c r="F113" s="141" t="s">
        <v>784</v>
      </c>
      <c r="I113" s="142"/>
      <c r="L113" s="32"/>
      <c r="M113" s="143"/>
      <c r="T113" s="53"/>
      <c r="AT113" s="17" t="s">
        <v>138</v>
      </c>
      <c r="AU113" s="17" t="s">
        <v>82</v>
      </c>
    </row>
    <row r="114" spans="2:65" s="1" customFormat="1">
      <c r="B114" s="32"/>
      <c r="D114" s="144" t="s">
        <v>140</v>
      </c>
      <c r="F114" s="145" t="s">
        <v>785</v>
      </c>
      <c r="I114" s="142"/>
      <c r="L114" s="32"/>
      <c r="M114" s="143"/>
      <c r="T114" s="53"/>
      <c r="AT114" s="17" t="s">
        <v>140</v>
      </c>
      <c r="AU114" s="17" t="s">
        <v>82</v>
      </c>
    </row>
    <row r="115" spans="2:65" s="12" customFormat="1">
      <c r="B115" s="146"/>
      <c r="D115" s="140" t="s">
        <v>142</v>
      </c>
      <c r="E115" s="147" t="s">
        <v>19</v>
      </c>
      <c r="F115" s="148" t="s">
        <v>786</v>
      </c>
      <c r="H115" s="147" t="s">
        <v>19</v>
      </c>
      <c r="I115" s="149"/>
      <c r="L115" s="146"/>
      <c r="M115" s="150"/>
      <c r="T115" s="151"/>
      <c r="AT115" s="147" t="s">
        <v>142</v>
      </c>
      <c r="AU115" s="147" t="s">
        <v>82</v>
      </c>
      <c r="AV115" s="12" t="s">
        <v>80</v>
      </c>
      <c r="AW115" s="12" t="s">
        <v>33</v>
      </c>
      <c r="AX115" s="12" t="s">
        <v>72</v>
      </c>
      <c r="AY115" s="147" t="s">
        <v>128</v>
      </c>
    </row>
    <row r="116" spans="2:65" s="13" customFormat="1">
      <c r="B116" s="152"/>
      <c r="D116" s="140" t="s">
        <v>142</v>
      </c>
      <c r="E116" s="153" t="s">
        <v>19</v>
      </c>
      <c r="F116" s="154" t="s">
        <v>176</v>
      </c>
      <c r="H116" s="155">
        <v>60</v>
      </c>
      <c r="I116" s="156"/>
      <c r="L116" s="152"/>
      <c r="M116" s="157"/>
      <c r="T116" s="158"/>
      <c r="AT116" s="153" t="s">
        <v>142</v>
      </c>
      <c r="AU116" s="153" t="s">
        <v>82</v>
      </c>
      <c r="AV116" s="13" t="s">
        <v>82</v>
      </c>
      <c r="AW116" s="13" t="s">
        <v>33</v>
      </c>
      <c r="AX116" s="13" t="s">
        <v>80</v>
      </c>
      <c r="AY116" s="153" t="s">
        <v>128</v>
      </c>
    </row>
    <row r="117" spans="2:65" s="1" customFormat="1" ht="21.75" customHeight="1">
      <c r="B117" s="32"/>
      <c r="C117" s="127" t="s">
        <v>480</v>
      </c>
      <c r="D117" s="127" t="s">
        <v>131</v>
      </c>
      <c r="E117" s="128" t="s">
        <v>185</v>
      </c>
      <c r="F117" s="129" t="s">
        <v>186</v>
      </c>
      <c r="G117" s="130" t="s">
        <v>155</v>
      </c>
      <c r="H117" s="131">
        <v>98.28</v>
      </c>
      <c r="I117" s="132"/>
      <c r="J117" s="133">
        <f>ROUND(I117*H117,2)</f>
        <v>0</v>
      </c>
      <c r="K117" s="129" t="s">
        <v>135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136</v>
      </c>
      <c r="AT117" s="138" t="s">
        <v>131</v>
      </c>
      <c r="AU117" s="138" t="s">
        <v>82</v>
      </c>
      <c r="AY117" s="17" t="s">
        <v>128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136</v>
      </c>
      <c r="BM117" s="138" t="s">
        <v>787</v>
      </c>
    </row>
    <row r="118" spans="2:65" s="1" customFormat="1" ht="19.5">
      <c r="B118" s="32"/>
      <c r="D118" s="140" t="s">
        <v>138</v>
      </c>
      <c r="F118" s="141" t="s">
        <v>188</v>
      </c>
      <c r="I118" s="142"/>
      <c r="L118" s="32"/>
      <c r="M118" s="143"/>
      <c r="T118" s="53"/>
      <c r="AT118" s="17" t="s">
        <v>138</v>
      </c>
      <c r="AU118" s="17" t="s">
        <v>82</v>
      </c>
    </row>
    <row r="119" spans="2:65" s="1" customFormat="1">
      <c r="B119" s="32"/>
      <c r="D119" s="144" t="s">
        <v>140</v>
      </c>
      <c r="F119" s="145" t="s">
        <v>189</v>
      </c>
      <c r="I119" s="142"/>
      <c r="L119" s="32"/>
      <c r="M119" s="143"/>
      <c r="T119" s="53"/>
      <c r="AT119" s="17" t="s">
        <v>140</v>
      </c>
      <c r="AU119" s="17" t="s">
        <v>82</v>
      </c>
    </row>
    <row r="120" spans="2:65" s="13" customFormat="1">
      <c r="B120" s="152"/>
      <c r="D120" s="140" t="s">
        <v>142</v>
      </c>
      <c r="E120" s="153" t="s">
        <v>19</v>
      </c>
      <c r="F120" s="154" t="s">
        <v>788</v>
      </c>
      <c r="H120" s="155">
        <v>98.28</v>
      </c>
      <c r="I120" s="156"/>
      <c r="L120" s="152"/>
      <c r="M120" s="157"/>
      <c r="T120" s="158"/>
      <c r="AT120" s="153" t="s">
        <v>142</v>
      </c>
      <c r="AU120" s="153" t="s">
        <v>82</v>
      </c>
      <c r="AV120" s="13" t="s">
        <v>82</v>
      </c>
      <c r="AW120" s="13" t="s">
        <v>33</v>
      </c>
      <c r="AX120" s="13" t="s">
        <v>80</v>
      </c>
      <c r="AY120" s="153" t="s">
        <v>128</v>
      </c>
    </row>
    <row r="121" spans="2:65" s="1" customFormat="1" ht="24.2" customHeight="1">
      <c r="B121" s="32"/>
      <c r="C121" s="127" t="s">
        <v>488</v>
      </c>
      <c r="D121" s="127" t="s">
        <v>131</v>
      </c>
      <c r="E121" s="128" t="s">
        <v>193</v>
      </c>
      <c r="F121" s="129" t="s">
        <v>194</v>
      </c>
      <c r="G121" s="130" t="s">
        <v>155</v>
      </c>
      <c r="H121" s="131">
        <v>491.4</v>
      </c>
      <c r="I121" s="132"/>
      <c r="J121" s="133">
        <f>ROUND(I121*H121,2)</f>
        <v>0</v>
      </c>
      <c r="K121" s="129" t="s">
        <v>135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136</v>
      </c>
      <c r="AT121" s="138" t="s">
        <v>131</v>
      </c>
      <c r="AU121" s="138" t="s">
        <v>82</v>
      </c>
      <c r="AY121" s="17" t="s">
        <v>128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136</v>
      </c>
      <c r="BM121" s="138" t="s">
        <v>789</v>
      </c>
    </row>
    <row r="122" spans="2:65" s="1" customFormat="1" ht="19.5">
      <c r="B122" s="32"/>
      <c r="D122" s="140" t="s">
        <v>138</v>
      </c>
      <c r="F122" s="141" t="s">
        <v>196</v>
      </c>
      <c r="I122" s="142"/>
      <c r="L122" s="32"/>
      <c r="M122" s="143"/>
      <c r="T122" s="53"/>
      <c r="AT122" s="17" t="s">
        <v>138</v>
      </c>
      <c r="AU122" s="17" t="s">
        <v>82</v>
      </c>
    </row>
    <row r="123" spans="2:65" s="1" customFormat="1">
      <c r="B123" s="32"/>
      <c r="D123" s="144" t="s">
        <v>140</v>
      </c>
      <c r="F123" s="145" t="s">
        <v>197</v>
      </c>
      <c r="I123" s="142"/>
      <c r="L123" s="32"/>
      <c r="M123" s="143"/>
      <c r="T123" s="53"/>
      <c r="AT123" s="17" t="s">
        <v>140</v>
      </c>
      <c r="AU123" s="17" t="s">
        <v>82</v>
      </c>
    </row>
    <row r="124" spans="2:65" s="13" customFormat="1">
      <c r="B124" s="152"/>
      <c r="D124" s="140" t="s">
        <v>142</v>
      </c>
      <c r="E124" s="153" t="s">
        <v>19</v>
      </c>
      <c r="F124" s="154" t="s">
        <v>790</v>
      </c>
      <c r="H124" s="155">
        <v>98.28</v>
      </c>
      <c r="I124" s="156"/>
      <c r="L124" s="152"/>
      <c r="M124" s="157"/>
      <c r="T124" s="158"/>
      <c r="AT124" s="153" t="s">
        <v>142</v>
      </c>
      <c r="AU124" s="153" t="s">
        <v>82</v>
      </c>
      <c r="AV124" s="13" t="s">
        <v>82</v>
      </c>
      <c r="AW124" s="13" t="s">
        <v>33</v>
      </c>
      <c r="AX124" s="13" t="s">
        <v>80</v>
      </c>
      <c r="AY124" s="153" t="s">
        <v>128</v>
      </c>
    </row>
    <row r="125" spans="2:65" s="13" customFormat="1">
      <c r="B125" s="152"/>
      <c r="D125" s="140" t="s">
        <v>142</v>
      </c>
      <c r="F125" s="154" t="s">
        <v>791</v>
      </c>
      <c r="H125" s="155">
        <v>491.4</v>
      </c>
      <c r="I125" s="156"/>
      <c r="L125" s="152"/>
      <c r="M125" s="157"/>
      <c r="T125" s="158"/>
      <c r="AT125" s="153" t="s">
        <v>142</v>
      </c>
      <c r="AU125" s="153" t="s">
        <v>82</v>
      </c>
      <c r="AV125" s="13" t="s">
        <v>82</v>
      </c>
      <c r="AW125" s="13" t="s">
        <v>4</v>
      </c>
      <c r="AX125" s="13" t="s">
        <v>80</v>
      </c>
      <c r="AY125" s="153" t="s">
        <v>128</v>
      </c>
    </row>
    <row r="126" spans="2:65" s="1" customFormat="1" ht="16.5" customHeight="1">
      <c r="B126" s="32"/>
      <c r="C126" s="127" t="s">
        <v>293</v>
      </c>
      <c r="D126" s="127" t="s">
        <v>131</v>
      </c>
      <c r="E126" s="128" t="s">
        <v>792</v>
      </c>
      <c r="F126" s="129" t="s">
        <v>793</v>
      </c>
      <c r="G126" s="130" t="s">
        <v>155</v>
      </c>
      <c r="H126" s="131">
        <v>98.28</v>
      </c>
      <c r="I126" s="132"/>
      <c r="J126" s="133">
        <f>ROUND(I126*H126,2)</f>
        <v>0</v>
      </c>
      <c r="K126" s="129" t="s">
        <v>135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136</v>
      </c>
      <c r="AT126" s="138" t="s">
        <v>131</v>
      </c>
      <c r="AU126" s="138" t="s">
        <v>82</v>
      </c>
      <c r="AY126" s="17" t="s">
        <v>128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136</v>
      </c>
      <c r="BM126" s="138" t="s">
        <v>794</v>
      </c>
    </row>
    <row r="127" spans="2:65" s="1" customFormat="1" ht="19.5">
      <c r="B127" s="32"/>
      <c r="D127" s="140" t="s">
        <v>138</v>
      </c>
      <c r="F127" s="141" t="s">
        <v>795</v>
      </c>
      <c r="I127" s="142"/>
      <c r="L127" s="32"/>
      <c r="M127" s="143"/>
      <c r="T127" s="53"/>
      <c r="AT127" s="17" t="s">
        <v>138</v>
      </c>
      <c r="AU127" s="17" t="s">
        <v>82</v>
      </c>
    </row>
    <row r="128" spans="2:65" s="1" customFormat="1">
      <c r="B128" s="32"/>
      <c r="D128" s="144" t="s">
        <v>140</v>
      </c>
      <c r="F128" s="145" t="s">
        <v>796</v>
      </c>
      <c r="I128" s="142"/>
      <c r="L128" s="32"/>
      <c r="M128" s="143"/>
      <c r="T128" s="53"/>
      <c r="AT128" s="17" t="s">
        <v>140</v>
      </c>
      <c r="AU128" s="17" t="s">
        <v>82</v>
      </c>
    </row>
    <row r="129" spans="2:65" s="1" customFormat="1" ht="16.5" customHeight="1">
      <c r="B129" s="32"/>
      <c r="C129" s="127" t="s">
        <v>213</v>
      </c>
      <c r="D129" s="127" t="s">
        <v>131</v>
      </c>
      <c r="E129" s="128" t="s">
        <v>797</v>
      </c>
      <c r="F129" s="129" t="s">
        <v>591</v>
      </c>
      <c r="G129" s="130" t="s">
        <v>225</v>
      </c>
      <c r="H129" s="131">
        <v>186.732</v>
      </c>
      <c r="I129" s="132"/>
      <c r="J129" s="133">
        <f>ROUND(I129*H129,2)</f>
        <v>0</v>
      </c>
      <c r="K129" s="129" t="s">
        <v>135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136</v>
      </c>
      <c r="AT129" s="138" t="s">
        <v>131</v>
      </c>
      <c r="AU129" s="138" t="s">
        <v>82</v>
      </c>
      <c r="AY129" s="17" t="s">
        <v>128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136</v>
      </c>
      <c r="BM129" s="138" t="s">
        <v>798</v>
      </c>
    </row>
    <row r="130" spans="2:65" s="1" customFormat="1">
      <c r="B130" s="32"/>
      <c r="D130" s="140" t="s">
        <v>138</v>
      </c>
      <c r="F130" s="141" t="s">
        <v>593</v>
      </c>
      <c r="I130" s="142"/>
      <c r="L130" s="32"/>
      <c r="M130" s="143"/>
      <c r="T130" s="53"/>
      <c r="AT130" s="17" t="s">
        <v>138</v>
      </c>
      <c r="AU130" s="17" t="s">
        <v>82</v>
      </c>
    </row>
    <row r="131" spans="2:65" s="1" customFormat="1">
      <c r="B131" s="32"/>
      <c r="D131" s="144" t="s">
        <v>140</v>
      </c>
      <c r="F131" s="145" t="s">
        <v>799</v>
      </c>
      <c r="I131" s="142"/>
      <c r="L131" s="32"/>
      <c r="M131" s="143"/>
      <c r="T131" s="53"/>
      <c r="AT131" s="17" t="s">
        <v>140</v>
      </c>
      <c r="AU131" s="17" t="s">
        <v>82</v>
      </c>
    </row>
    <row r="132" spans="2:65" s="13" customFormat="1">
      <c r="B132" s="152"/>
      <c r="D132" s="140" t="s">
        <v>142</v>
      </c>
      <c r="E132" s="153" t="s">
        <v>19</v>
      </c>
      <c r="F132" s="154" t="s">
        <v>800</v>
      </c>
      <c r="H132" s="155">
        <v>186.732</v>
      </c>
      <c r="I132" s="156"/>
      <c r="L132" s="152"/>
      <c r="M132" s="157"/>
      <c r="T132" s="158"/>
      <c r="AT132" s="153" t="s">
        <v>142</v>
      </c>
      <c r="AU132" s="153" t="s">
        <v>82</v>
      </c>
      <c r="AV132" s="13" t="s">
        <v>82</v>
      </c>
      <c r="AW132" s="13" t="s">
        <v>33</v>
      </c>
      <c r="AX132" s="13" t="s">
        <v>80</v>
      </c>
      <c r="AY132" s="153" t="s">
        <v>128</v>
      </c>
    </row>
    <row r="133" spans="2:65" s="1" customFormat="1" ht="16.5" customHeight="1">
      <c r="B133" s="32"/>
      <c r="C133" s="127" t="s">
        <v>301</v>
      </c>
      <c r="D133" s="127" t="s">
        <v>131</v>
      </c>
      <c r="E133" s="128" t="s">
        <v>801</v>
      </c>
      <c r="F133" s="129" t="s">
        <v>802</v>
      </c>
      <c r="G133" s="130" t="s">
        <v>155</v>
      </c>
      <c r="H133" s="131">
        <v>98.28</v>
      </c>
      <c r="I133" s="132"/>
      <c r="J133" s="133">
        <f>ROUND(I133*H133,2)</f>
        <v>0</v>
      </c>
      <c r="K133" s="129" t="s">
        <v>135</v>
      </c>
      <c r="L133" s="32"/>
      <c r="M133" s="134" t="s">
        <v>19</v>
      </c>
      <c r="N133" s="135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136</v>
      </c>
      <c r="AT133" s="138" t="s">
        <v>131</v>
      </c>
      <c r="AU133" s="138" t="s">
        <v>82</v>
      </c>
      <c r="AY133" s="17" t="s">
        <v>128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136</v>
      </c>
      <c r="BM133" s="138" t="s">
        <v>803</v>
      </c>
    </row>
    <row r="134" spans="2:65" s="1" customFormat="1">
      <c r="B134" s="32"/>
      <c r="D134" s="140" t="s">
        <v>138</v>
      </c>
      <c r="F134" s="141" t="s">
        <v>804</v>
      </c>
      <c r="I134" s="142"/>
      <c r="L134" s="32"/>
      <c r="M134" s="143"/>
      <c r="T134" s="53"/>
      <c r="AT134" s="17" t="s">
        <v>138</v>
      </c>
      <c r="AU134" s="17" t="s">
        <v>82</v>
      </c>
    </row>
    <row r="135" spans="2:65" s="1" customFormat="1">
      <c r="B135" s="32"/>
      <c r="D135" s="144" t="s">
        <v>140</v>
      </c>
      <c r="F135" s="145" t="s">
        <v>805</v>
      </c>
      <c r="I135" s="142"/>
      <c r="L135" s="32"/>
      <c r="M135" s="143"/>
      <c r="T135" s="53"/>
      <c r="AT135" s="17" t="s">
        <v>140</v>
      </c>
      <c r="AU135" s="17" t="s">
        <v>82</v>
      </c>
    </row>
    <row r="136" spans="2:65" s="11" customFormat="1" ht="22.9" customHeight="1">
      <c r="B136" s="115"/>
      <c r="D136" s="116" t="s">
        <v>71</v>
      </c>
      <c r="E136" s="125" t="s">
        <v>82</v>
      </c>
      <c r="F136" s="125" t="s">
        <v>246</v>
      </c>
      <c r="I136" s="118"/>
      <c r="J136" s="126">
        <f>BK136</f>
        <v>0</v>
      </c>
      <c r="L136" s="115"/>
      <c r="M136" s="120"/>
      <c r="P136" s="121">
        <f>SUM(P137:P212)</f>
        <v>0</v>
      </c>
      <c r="R136" s="121">
        <f>SUM(R137:R212)</f>
        <v>96.736091109999975</v>
      </c>
      <c r="T136" s="122">
        <f>SUM(T137:T212)</f>
        <v>0</v>
      </c>
      <c r="AR136" s="116" t="s">
        <v>80</v>
      </c>
      <c r="AT136" s="123" t="s">
        <v>71</v>
      </c>
      <c r="AU136" s="123" t="s">
        <v>80</v>
      </c>
      <c r="AY136" s="116" t="s">
        <v>128</v>
      </c>
      <c r="BK136" s="124">
        <f>SUM(BK137:BK212)</f>
        <v>0</v>
      </c>
    </row>
    <row r="137" spans="2:65" s="1" customFormat="1" ht="16.5" customHeight="1">
      <c r="B137" s="32"/>
      <c r="C137" s="127" t="s">
        <v>80</v>
      </c>
      <c r="D137" s="127" t="s">
        <v>131</v>
      </c>
      <c r="E137" s="128" t="s">
        <v>806</v>
      </c>
      <c r="F137" s="129" t="s">
        <v>807</v>
      </c>
      <c r="G137" s="130" t="s">
        <v>134</v>
      </c>
      <c r="H137" s="131">
        <v>60</v>
      </c>
      <c r="I137" s="132"/>
      <c r="J137" s="133">
        <f>ROUND(I137*H137,2)</f>
        <v>0</v>
      </c>
      <c r="K137" s="129" t="s">
        <v>135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136</v>
      </c>
      <c r="AT137" s="138" t="s">
        <v>131</v>
      </c>
      <c r="AU137" s="138" t="s">
        <v>82</v>
      </c>
      <c r="AY137" s="17" t="s">
        <v>128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136</v>
      </c>
      <c r="BM137" s="138" t="s">
        <v>808</v>
      </c>
    </row>
    <row r="138" spans="2:65" s="1" customFormat="1">
      <c r="B138" s="32"/>
      <c r="D138" s="140" t="s">
        <v>138</v>
      </c>
      <c r="F138" s="141" t="s">
        <v>809</v>
      </c>
      <c r="I138" s="142"/>
      <c r="L138" s="32"/>
      <c r="M138" s="143"/>
      <c r="T138" s="53"/>
      <c r="AT138" s="17" t="s">
        <v>138</v>
      </c>
      <c r="AU138" s="17" t="s">
        <v>82</v>
      </c>
    </row>
    <row r="139" spans="2:65" s="1" customFormat="1">
      <c r="B139" s="32"/>
      <c r="D139" s="144" t="s">
        <v>140</v>
      </c>
      <c r="F139" s="145" t="s">
        <v>810</v>
      </c>
      <c r="I139" s="142"/>
      <c r="L139" s="32"/>
      <c r="M139" s="143"/>
      <c r="T139" s="53"/>
      <c r="AT139" s="17" t="s">
        <v>140</v>
      </c>
      <c r="AU139" s="17" t="s">
        <v>82</v>
      </c>
    </row>
    <row r="140" spans="2:65" s="12" customFormat="1">
      <c r="B140" s="146"/>
      <c r="D140" s="140" t="s">
        <v>142</v>
      </c>
      <c r="E140" s="147" t="s">
        <v>19</v>
      </c>
      <c r="F140" s="148" t="s">
        <v>811</v>
      </c>
      <c r="H140" s="147" t="s">
        <v>19</v>
      </c>
      <c r="I140" s="149"/>
      <c r="L140" s="146"/>
      <c r="M140" s="150"/>
      <c r="T140" s="151"/>
      <c r="AT140" s="147" t="s">
        <v>142</v>
      </c>
      <c r="AU140" s="147" t="s">
        <v>82</v>
      </c>
      <c r="AV140" s="12" t="s">
        <v>80</v>
      </c>
      <c r="AW140" s="12" t="s">
        <v>33</v>
      </c>
      <c r="AX140" s="12" t="s">
        <v>72</v>
      </c>
      <c r="AY140" s="147" t="s">
        <v>128</v>
      </c>
    </row>
    <row r="141" spans="2:65" s="13" customFormat="1">
      <c r="B141" s="152"/>
      <c r="D141" s="140" t="s">
        <v>142</v>
      </c>
      <c r="E141" s="153" t="s">
        <v>19</v>
      </c>
      <c r="F141" s="154" t="s">
        <v>812</v>
      </c>
      <c r="H141" s="155">
        <v>60</v>
      </c>
      <c r="I141" s="156"/>
      <c r="L141" s="152"/>
      <c r="M141" s="157"/>
      <c r="T141" s="158"/>
      <c r="AT141" s="153" t="s">
        <v>142</v>
      </c>
      <c r="AU141" s="153" t="s">
        <v>82</v>
      </c>
      <c r="AV141" s="13" t="s">
        <v>82</v>
      </c>
      <c r="AW141" s="13" t="s">
        <v>33</v>
      </c>
      <c r="AX141" s="13" t="s">
        <v>80</v>
      </c>
      <c r="AY141" s="153" t="s">
        <v>128</v>
      </c>
    </row>
    <row r="142" spans="2:65" s="1" customFormat="1" ht="16.5" customHeight="1">
      <c r="B142" s="32"/>
      <c r="C142" s="159" t="s">
        <v>82</v>
      </c>
      <c r="D142" s="159" t="s">
        <v>222</v>
      </c>
      <c r="E142" s="160" t="s">
        <v>813</v>
      </c>
      <c r="F142" s="161" t="s">
        <v>814</v>
      </c>
      <c r="G142" s="162" t="s">
        <v>155</v>
      </c>
      <c r="H142" s="163">
        <v>20.7</v>
      </c>
      <c r="I142" s="164"/>
      <c r="J142" s="165">
        <f>ROUND(I142*H142,2)</f>
        <v>0</v>
      </c>
      <c r="K142" s="161" t="s">
        <v>135</v>
      </c>
      <c r="L142" s="166"/>
      <c r="M142" s="167" t="s">
        <v>19</v>
      </c>
      <c r="N142" s="168" t="s">
        <v>43</v>
      </c>
      <c r="P142" s="136">
        <f>O142*H142</f>
        <v>0</v>
      </c>
      <c r="Q142" s="136">
        <v>2.4289999999999998</v>
      </c>
      <c r="R142" s="136">
        <f>Q142*H142</f>
        <v>50.280299999999997</v>
      </c>
      <c r="S142" s="136">
        <v>0</v>
      </c>
      <c r="T142" s="137">
        <f>S142*H142</f>
        <v>0</v>
      </c>
      <c r="AR142" s="138" t="s">
        <v>226</v>
      </c>
      <c r="AT142" s="138" t="s">
        <v>222</v>
      </c>
      <c r="AU142" s="138" t="s">
        <v>82</v>
      </c>
      <c r="AY142" s="17" t="s">
        <v>128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136</v>
      </c>
      <c r="BM142" s="138" t="s">
        <v>815</v>
      </c>
    </row>
    <row r="143" spans="2:65" s="1" customFormat="1">
      <c r="B143" s="32"/>
      <c r="D143" s="140" t="s">
        <v>138</v>
      </c>
      <c r="F143" s="141" t="s">
        <v>814</v>
      </c>
      <c r="I143" s="142"/>
      <c r="L143" s="32"/>
      <c r="M143" s="143"/>
      <c r="T143" s="53"/>
      <c r="AT143" s="17" t="s">
        <v>138</v>
      </c>
      <c r="AU143" s="17" t="s">
        <v>82</v>
      </c>
    </row>
    <row r="144" spans="2:65" s="13" customFormat="1">
      <c r="B144" s="152"/>
      <c r="D144" s="140" t="s">
        <v>142</v>
      </c>
      <c r="F144" s="154" t="s">
        <v>816</v>
      </c>
      <c r="H144" s="155">
        <v>20.7</v>
      </c>
      <c r="I144" s="156"/>
      <c r="L144" s="152"/>
      <c r="M144" s="157"/>
      <c r="T144" s="158"/>
      <c r="AT144" s="153" t="s">
        <v>142</v>
      </c>
      <c r="AU144" s="153" t="s">
        <v>82</v>
      </c>
      <c r="AV144" s="13" t="s">
        <v>82</v>
      </c>
      <c r="AW144" s="13" t="s">
        <v>4</v>
      </c>
      <c r="AX144" s="13" t="s">
        <v>80</v>
      </c>
      <c r="AY144" s="153" t="s">
        <v>128</v>
      </c>
    </row>
    <row r="145" spans="2:65" s="1" customFormat="1" ht="21.75" customHeight="1">
      <c r="B145" s="32"/>
      <c r="C145" s="127" t="s">
        <v>136</v>
      </c>
      <c r="D145" s="127" t="s">
        <v>131</v>
      </c>
      <c r="E145" s="128" t="s">
        <v>817</v>
      </c>
      <c r="F145" s="129" t="s">
        <v>818</v>
      </c>
      <c r="G145" s="130" t="s">
        <v>134</v>
      </c>
      <c r="H145" s="131">
        <v>60</v>
      </c>
      <c r="I145" s="132"/>
      <c r="J145" s="133">
        <f>ROUND(I145*H145,2)</f>
        <v>0</v>
      </c>
      <c r="K145" s="129" t="s">
        <v>135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9.4999999999999998E-3</v>
      </c>
      <c r="R145" s="136">
        <f>Q145*H145</f>
        <v>0.56999999999999995</v>
      </c>
      <c r="S145" s="136">
        <v>0</v>
      </c>
      <c r="T145" s="137">
        <f>S145*H145</f>
        <v>0</v>
      </c>
      <c r="AR145" s="138" t="s">
        <v>136</v>
      </c>
      <c r="AT145" s="138" t="s">
        <v>131</v>
      </c>
      <c r="AU145" s="138" t="s">
        <v>82</v>
      </c>
      <c r="AY145" s="17" t="s">
        <v>128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136</v>
      </c>
      <c r="BM145" s="138" t="s">
        <v>819</v>
      </c>
    </row>
    <row r="146" spans="2:65" s="1" customFormat="1">
      <c r="B146" s="32"/>
      <c r="D146" s="140" t="s">
        <v>138</v>
      </c>
      <c r="F146" s="141" t="s">
        <v>820</v>
      </c>
      <c r="I146" s="142"/>
      <c r="L146" s="32"/>
      <c r="M146" s="143"/>
      <c r="T146" s="53"/>
      <c r="AT146" s="17" t="s">
        <v>138</v>
      </c>
      <c r="AU146" s="17" t="s">
        <v>82</v>
      </c>
    </row>
    <row r="147" spans="2:65" s="1" customFormat="1">
      <c r="B147" s="32"/>
      <c r="D147" s="144" t="s">
        <v>140</v>
      </c>
      <c r="F147" s="145" t="s">
        <v>821</v>
      </c>
      <c r="I147" s="142"/>
      <c r="L147" s="32"/>
      <c r="M147" s="143"/>
      <c r="T147" s="53"/>
      <c r="AT147" s="17" t="s">
        <v>140</v>
      </c>
      <c r="AU147" s="17" t="s">
        <v>82</v>
      </c>
    </row>
    <row r="148" spans="2:65" s="12" customFormat="1">
      <c r="B148" s="146"/>
      <c r="D148" s="140" t="s">
        <v>142</v>
      </c>
      <c r="E148" s="147" t="s">
        <v>19</v>
      </c>
      <c r="F148" s="148" t="s">
        <v>786</v>
      </c>
      <c r="H148" s="147" t="s">
        <v>19</v>
      </c>
      <c r="I148" s="149"/>
      <c r="L148" s="146"/>
      <c r="M148" s="150"/>
      <c r="T148" s="151"/>
      <c r="AT148" s="147" t="s">
        <v>142</v>
      </c>
      <c r="AU148" s="147" t="s">
        <v>82</v>
      </c>
      <c r="AV148" s="12" t="s">
        <v>80</v>
      </c>
      <c r="AW148" s="12" t="s">
        <v>33</v>
      </c>
      <c r="AX148" s="12" t="s">
        <v>72</v>
      </c>
      <c r="AY148" s="147" t="s">
        <v>128</v>
      </c>
    </row>
    <row r="149" spans="2:65" s="13" customFormat="1">
      <c r="B149" s="152"/>
      <c r="D149" s="140" t="s">
        <v>142</v>
      </c>
      <c r="E149" s="153" t="s">
        <v>19</v>
      </c>
      <c r="F149" s="154" t="s">
        <v>176</v>
      </c>
      <c r="H149" s="155">
        <v>60</v>
      </c>
      <c r="I149" s="156"/>
      <c r="L149" s="152"/>
      <c r="M149" s="157"/>
      <c r="T149" s="158"/>
      <c r="AT149" s="153" t="s">
        <v>142</v>
      </c>
      <c r="AU149" s="153" t="s">
        <v>82</v>
      </c>
      <c r="AV149" s="13" t="s">
        <v>82</v>
      </c>
      <c r="AW149" s="13" t="s">
        <v>33</v>
      </c>
      <c r="AX149" s="13" t="s">
        <v>80</v>
      </c>
      <c r="AY149" s="153" t="s">
        <v>128</v>
      </c>
    </row>
    <row r="150" spans="2:65" s="1" customFormat="1" ht="16.5" customHeight="1">
      <c r="B150" s="32"/>
      <c r="C150" s="127" t="s">
        <v>308</v>
      </c>
      <c r="D150" s="127" t="s">
        <v>131</v>
      </c>
      <c r="E150" s="128" t="s">
        <v>822</v>
      </c>
      <c r="F150" s="129" t="s">
        <v>823</v>
      </c>
      <c r="G150" s="130" t="s">
        <v>155</v>
      </c>
      <c r="H150" s="131">
        <v>2.86</v>
      </c>
      <c r="I150" s="132"/>
      <c r="J150" s="133">
        <f>ROUND(I150*H150,2)</f>
        <v>0</v>
      </c>
      <c r="K150" s="129" t="s">
        <v>135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1.665</v>
      </c>
      <c r="R150" s="136">
        <f>Q150*H150</f>
        <v>4.7618999999999998</v>
      </c>
      <c r="S150" s="136">
        <v>0</v>
      </c>
      <c r="T150" s="137">
        <f>S150*H150</f>
        <v>0</v>
      </c>
      <c r="AR150" s="138" t="s">
        <v>136</v>
      </c>
      <c r="AT150" s="138" t="s">
        <v>131</v>
      </c>
      <c r="AU150" s="138" t="s">
        <v>82</v>
      </c>
      <c r="AY150" s="17" t="s">
        <v>128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136</v>
      </c>
      <c r="BM150" s="138" t="s">
        <v>824</v>
      </c>
    </row>
    <row r="151" spans="2:65" s="1" customFormat="1" ht="19.5">
      <c r="B151" s="32"/>
      <c r="D151" s="140" t="s">
        <v>138</v>
      </c>
      <c r="F151" s="141" t="s">
        <v>825</v>
      </c>
      <c r="I151" s="142"/>
      <c r="L151" s="32"/>
      <c r="M151" s="143"/>
      <c r="T151" s="53"/>
      <c r="AT151" s="17" t="s">
        <v>138</v>
      </c>
      <c r="AU151" s="17" t="s">
        <v>82</v>
      </c>
    </row>
    <row r="152" spans="2:65" s="1" customFormat="1">
      <c r="B152" s="32"/>
      <c r="D152" s="144" t="s">
        <v>140</v>
      </c>
      <c r="F152" s="145" t="s">
        <v>826</v>
      </c>
      <c r="I152" s="142"/>
      <c r="L152" s="32"/>
      <c r="M152" s="143"/>
      <c r="T152" s="53"/>
      <c r="AT152" s="17" t="s">
        <v>140</v>
      </c>
      <c r="AU152" s="17" t="s">
        <v>82</v>
      </c>
    </row>
    <row r="153" spans="2:65" s="12" customFormat="1">
      <c r="B153" s="146"/>
      <c r="D153" s="140" t="s">
        <v>142</v>
      </c>
      <c r="E153" s="147" t="s">
        <v>19</v>
      </c>
      <c r="F153" s="148" t="s">
        <v>827</v>
      </c>
      <c r="H153" s="147" t="s">
        <v>19</v>
      </c>
      <c r="I153" s="149"/>
      <c r="L153" s="146"/>
      <c r="M153" s="150"/>
      <c r="T153" s="151"/>
      <c r="AT153" s="147" t="s">
        <v>142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128</v>
      </c>
    </row>
    <row r="154" spans="2:65" s="13" customFormat="1">
      <c r="B154" s="152"/>
      <c r="D154" s="140" t="s">
        <v>142</v>
      </c>
      <c r="E154" s="153" t="s">
        <v>19</v>
      </c>
      <c r="F154" s="154" t="s">
        <v>828</v>
      </c>
      <c r="H154" s="155">
        <v>2.86</v>
      </c>
      <c r="I154" s="156"/>
      <c r="L154" s="152"/>
      <c r="M154" s="157"/>
      <c r="T154" s="158"/>
      <c r="AT154" s="153" t="s">
        <v>142</v>
      </c>
      <c r="AU154" s="153" t="s">
        <v>82</v>
      </c>
      <c r="AV154" s="13" t="s">
        <v>82</v>
      </c>
      <c r="AW154" s="13" t="s">
        <v>33</v>
      </c>
      <c r="AX154" s="13" t="s">
        <v>80</v>
      </c>
      <c r="AY154" s="153" t="s">
        <v>128</v>
      </c>
    </row>
    <row r="155" spans="2:65" s="1" customFormat="1" ht="16.5" customHeight="1">
      <c r="B155" s="32"/>
      <c r="C155" s="127" t="s">
        <v>318</v>
      </c>
      <c r="D155" s="127" t="s">
        <v>131</v>
      </c>
      <c r="E155" s="128" t="s">
        <v>829</v>
      </c>
      <c r="F155" s="129" t="s">
        <v>830</v>
      </c>
      <c r="G155" s="130" t="s">
        <v>134</v>
      </c>
      <c r="H155" s="131">
        <v>12.433999999999999</v>
      </c>
      <c r="I155" s="132"/>
      <c r="J155" s="133">
        <f>ROUND(I155*H155,2)</f>
        <v>0</v>
      </c>
      <c r="K155" s="129" t="s">
        <v>135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3.1E-4</v>
      </c>
      <c r="R155" s="136">
        <f>Q155*H155</f>
        <v>3.8545399999999996E-3</v>
      </c>
      <c r="S155" s="136">
        <v>0</v>
      </c>
      <c r="T155" s="137">
        <f>S155*H155</f>
        <v>0</v>
      </c>
      <c r="AR155" s="138" t="s">
        <v>136</v>
      </c>
      <c r="AT155" s="138" t="s">
        <v>131</v>
      </c>
      <c r="AU155" s="138" t="s">
        <v>82</v>
      </c>
      <c r="AY155" s="17" t="s">
        <v>128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136</v>
      </c>
      <c r="BM155" s="138" t="s">
        <v>831</v>
      </c>
    </row>
    <row r="156" spans="2:65" s="1" customFormat="1" ht="19.5">
      <c r="B156" s="32"/>
      <c r="D156" s="140" t="s">
        <v>138</v>
      </c>
      <c r="F156" s="141" t="s">
        <v>832</v>
      </c>
      <c r="I156" s="142"/>
      <c r="L156" s="32"/>
      <c r="M156" s="143"/>
      <c r="T156" s="53"/>
      <c r="AT156" s="17" t="s">
        <v>138</v>
      </c>
      <c r="AU156" s="17" t="s">
        <v>82</v>
      </c>
    </row>
    <row r="157" spans="2:65" s="1" customFormat="1">
      <c r="B157" s="32"/>
      <c r="D157" s="144" t="s">
        <v>140</v>
      </c>
      <c r="F157" s="145" t="s">
        <v>833</v>
      </c>
      <c r="I157" s="142"/>
      <c r="L157" s="32"/>
      <c r="M157" s="143"/>
      <c r="T157" s="53"/>
      <c r="AT157" s="17" t="s">
        <v>140</v>
      </c>
      <c r="AU157" s="17" t="s">
        <v>82</v>
      </c>
    </row>
    <row r="158" spans="2:65" s="12" customFormat="1">
      <c r="B158" s="146"/>
      <c r="D158" s="140" t="s">
        <v>142</v>
      </c>
      <c r="E158" s="147" t="s">
        <v>19</v>
      </c>
      <c r="F158" s="148" t="s">
        <v>827</v>
      </c>
      <c r="H158" s="147" t="s">
        <v>19</v>
      </c>
      <c r="I158" s="149"/>
      <c r="L158" s="146"/>
      <c r="M158" s="150"/>
      <c r="T158" s="151"/>
      <c r="AT158" s="147" t="s">
        <v>142</v>
      </c>
      <c r="AU158" s="147" t="s">
        <v>82</v>
      </c>
      <c r="AV158" s="12" t="s">
        <v>80</v>
      </c>
      <c r="AW158" s="12" t="s">
        <v>33</v>
      </c>
      <c r="AX158" s="12" t="s">
        <v>72</v>
      </c>
      <c r="AY158" s="147" t="s">
        <v>128</v>
      </c>
    </row>
    <row r="159" spans="2:65" s="13" customFormat="1">
      <c r="B159" s="152"/>
      <c r="D159" s="140" t="s">
        <v>142</v>
      </c>
      <c r="E159" s="153" t="s">
        <v>19</v>
      </c>
      <c r="F159" s="154" t="s">
        <v>834</v>
      </c>
      <c r="H159" s="155">
        <v>12.433999999999999</v>
      </c>
      <c r="I159" s="156"/>
      <c r="L159" s="152"/>
      <c r="M159" s="157"/>
      <c r="T159" s="158"/>
      <c r="AT159" s="153" t="s">
        <v>142</v>
      </c>
      <c r="AU159" s="153" t="s">
        <v>82</v>
      </c>
      <c r="AV159" s="13" t="s">
        <v>82</v>
      </c>
      <c r="AW159" s="13" t="s">
        <v>33</v>
      </c>
      <c r="AX159" s="13" t="s">
        <v>80</v>
      </c>
      <c r="AY159" s="153" t="s">
        <v>128</v>
      </c>
    </row>
    <row r="160" spans="2:65" s="1" customFormat="1" ht="16.5" customHeight="1">
      <c r="B160" s="32"/>
      <c r="C160" s="159" t="s">
        <v>310</v>
      </c>
      <c r="D160" s="159" t="s">
        <v>222</v>
      </c>
      <c r="E160" s="160" t="s">
        <v>835</v>
      </c>
      <c r="F160" s="161" t="s">
        <v>836</v>
      </c>
      <c r="G160" s="162" t="s">
        <v>134</v>
      </c>
      <c r="H160" s="163">
        <v>14.728</v>
      </c>
      <c r="I160" s="164"/>
      <c r="J160" s="165">
        <f>ROUND(I160*H160,2)</f>
        <v>0</v>
      </c>
      <c r="K160" s="161" t="s">
        <v>135</v>
      </c>
      <c r="L160" s="166"/>
      <c r="M160" s="167" t="s">
        <v>19</v>
      </c>
      <c r="N160" s="168" t="s">
        <v>43</v>
      </c>
      <c r="P160" s="136">
        <f>O160*H160</f>
        <v>0</v>
      </c>
      <c r="Q160" s="136">
        <v>2.0000000000000001E-4</v>
      </c>
      <c r="R160" s="136">
        <f>Q160*H160</f>
        <v>2.9456E-3</v>
      </c>
      <c r="S160" s="136">
        <v>0</v>
      </c>
      <c r="T160" s="137">
        <f>S160*H160</f>
        <v>0</v>
      </c>
      <c r="AR160" s="138" t="s">
        <v>226</v>
      </c>
      <c r="AT160" s="138" t="s">
        <v>222</v>
      </c>
      <c r="AU160" s="138" t="s">
        <v>82</v>
      </c>
      <c r="AY160" s="17" t="s">
        <v>128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136</v>
      </c>
      <c r="BM160" s="138" t="s">
        <v>837</v>
      </c>
    </row>
    <row r="161" spans="2:65" s="1" customFormat="1">
      <c r="B161" s="32"/>
      <c r="D161" s="140" t="s">
        <v>138</v>
      </c>
      <c r="F161" s="141" t="s">
        <v>836</v>
      </c>
      <c r="I161" s="142"/>
      <c r="L161" s="32"/>
      <c r="M161" s="143"/>
      <c r="T161" s="53"/>
      <c r="AT161" s="17" t="s">
        <v>138</v>
      </c>
      <c r="AU161" s="17" t="s">
        <v>82</v>
      </c>
    </row>
    <row r="162" spans="2:65" s="13" customFormat="1">
      <c r="B162" s="152"/>
      <c r="D162" s="140" t="s">
        <v>142</v>
      </c>
      <c r="F162" s="154" t="s">
        <v>838</v>
      </c>
      <c r="H162" s="155">
        <v>14.728</v>
      </c>
      <c r="I162" s="156"/>
      <c r="L162" s="152"/>
      <c r="M162" s="157"/>
      <c r="T162" s="158"/>
      <c r="AT162" s="153" t="s">
        <v>142</v>
      </c>
      <c r="AU162" s="153" t="s">
        <v>82</v>
      </c>
      <c r="AV162" s="13" t="s">
        <v>82</v>
      </c>
      <c r="AW162" s="13" t="s">
        <v>4</v>
      </c>
      <c r="AX162" s="13" t="s">
        <v>80</v>
      </c>
      <c r="AY162" s="153" t="s">
        <v>128</v>
      </c>
    </row>
    <row r="163" spans="2:65" s="1" customFormat="1" ht="16.5" customHeight="1">
      <c r="B163" s="32"/>
      <c r="C163" s="127" t="s">
        <v>226</v>
      </c>
      <c r="D163" s="127" t="s">
        <v>131</v>
      </c>
      <c r="E163" s="128" t="s">
        <v>839</v>
      </c>
      <c r="F163" s="129" t="s">
        <v>840</v>
      </c>
      <c r="G163" s="130" t="s">
        <v>155</v>
      </c>
      <c r="H163" s="131">
        <v>2.64</v>
      </c>
      <c r="I163" s="132"/>
      <c r="J163" s="133">
        <f>ROUND(I163*H163,2)</f>
        <v>0</v>
      </c>
      <c r="K163" s="129" t="s">
        <v>135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2.3010199999999998</v>
      </c>
      <c r="R163" s="136">
        <f>Q163*H163</f>
        <v>6.0746928000000002</v>
      </c>
      <c r="S163" s="136">
        <v>0</v>
      </c>
      <c r="T163" s="137">
        <f>S163*H163</f>
        <v>0</v>
      </c>
      <c r="AR163" s="138" t="s">
        <v>136</v>
      </c>
      <c r="AT163" s="138" t="s">
        <v>131</v>
      </c>
      <c r="AU163" s="138" t="s">
        <v>82</v>
      </c>
      <c r="AY163" s="17" t="s">
        <v>128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136</v>
      </c>
      <c r="BM163" s="138" t="s">
        <v>841</v>
      </c>
    </row>
    <row r="164" spans="2:65" s="1" customFormat="1">
      <c r="B164" s="32"/>
      <c r="D164" s="140" t="s">
        <v>138</v>
      </c>
      <c r="F164" s="141" t="s">
        <v>840</v>
      </c>
      <c r="I164" s="142"/>
      <c r="L164" s="32"/>
      <c r="M164" s="143"/>
      <c r="T164" s="53"/>
      <c r="AT164" s="17" t="s">
        <v>138</v>
      </c>
      <c r="AU164" s="17" t="s">
        <v>82</v>
      </c>
    </row>
    <row r="165" spans="2:65" s="1" customFormat="1">
      <c r="B165" s="32"/>
      <c r="D165" s="144" t="s">
        <v>140</v>
      </c>
      <c r="F165" s="145" t="s">
        <v>842</v>
      </c>
      <c r="I165" s="142"/>
      <c r="L165" s="32"/>
      <c r="M165" s="143"/>
      <c r="T165" s="53"/>
      <c r="AT165" s="17" t="s">
        <v>140</v>
      </c>
      <c r="AU165" s="17" t="s">
        <v>82</v>
      </c>
    </row>
    <row r="166" spans="2:65" s="12" customFormat="1">
      <c r="B166" s="146"/>
      <c r="D166" s="140" t="s">
        <v>142</v>
      </c>
      <c r="E166" s="147" t="s">
        <v>19</v>
      </c>
      <c r="F166" s="148" t="s">
        <v>843</v>
      </c>
      <c r="H166" s="147" t="s">
        <v>19</v>
      </c>
      <c r="I166" s="149"/>
      <c r="L166" s="146"/>
      <c r="M166" s="150"/>
      <c r="T166" s="151"/>
      <c r="AT166" s="147" t="s">
        <v>142</v>
      </c>
      <c r="AU166" s="147" t="s">
        <v>82</v>
      </c>
      <c r="AV166" s="12" t="s">
        <v>80</v>
      </c>
      <c r="AW166" s="12" t="s">
        <v>33</v>
      </c>
      <c r="AX166" s="12" t="s">
        <v>72</v>
      </c>
      <c r="AY166" s="147" t="s">
        <v>128</v>
      </c>
    </row>
    <row r="167" spans="2:65" s="13" customFormat="1">
      <c r="B167" s="152"/>
      <c r="D167" s="140" t="s">
        <v>142</v>
      </c>
      <c r="E167" s="153" t="s">
        <v>19</v>
      </c>
      <c r="F167" s="154" t="s">
        <v>844</v>
      </c>
      <c r="H167" s="155">
        <v>2.64</v>
      </c>
      <c r="I167" s="156"/>
      <c r="L167" s="152"/>
      <c r="M167" s="157"/>
      <c r="T167" s="158"/>
      <c r="AT167" s="153" t="s">
        <v>142</v>
      </c>
      <c r="AU167" s="153" t="s">
        <v>82</v>
      </c>
      <c r="AV167" s="13" t="s">
        <v>82</v>
      </c>
      <c r="AW167" s="13" t="s">
        <v>33</v>
      </c>
      <c r="AX167" s="13" t="s">
        <v>80</v>
      </c>
      <c r="AY167" s="153" t="s">
        <v>128</v>
      </c>
    </row>
    <row r="168" spans="2:65" s="1" customFormat="1" ht="16.5" customHeight="1">
      <c r="B168" s="32"/>
      <c r="C168" s="127" t="s">
        <v>439</v>
      </c>
      <c r="D168" s="127" t="s">
        <v>131</v>
      </c>
      <c r="E168" s="128" t="s">
        <v>845</v>
      </c>
      <c r="F168" s="129" t="s">
        <v>846</v>
      </c>
      <c r="G168" s="130" t="s">
        <v>470</v>
      </c>
      <c r="H168" s="131">
        <v>6</v>
      </c>
      <c r="I168" s="132"/>
      <c r="J168" s="133">
        <f>ROUND(I168*H168,2)</f>
        <v>0</v>
      </c>
      <c r="K168" s="129" t="s">
        <v>135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7.9000000000000001E-4</v>
      </c>
      <c r="R168" s="136">
        <f>Q168*H168</f>
        <v>4.7400000000000003E-3</v>
      </c>
      <c r="S168" s="136">
        <v>0</v>
      </c>
      <c r="T168" s="137">
        <f>S168*H168</f>
        <v>0</v>
      </c>
      <c r="AR168" s="138" t="s">
        <v>136</v>
      </c>
      <c r="AT168" s="138" t="s">
        <v>131</v>
      </c>
      <c r="AU168" s="138" t="s">
        <v>82</v>
      </c>
      <c r="AY168" s="17" t="s">
        <v>128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136</v>
      </c>
      <c r="BM168" s="138" t="s">
        <v>847</v>
      </c>
    </row>
    <row r="169" spans="2:65" s="1" customFormat="1">
      <c r="B169" s="32"/>
      <c r="D169" s="140" t="s">
        <v>138</v>
      </c>
      <c r="F169" s="141" t="s">
        <v>848</v>
      </c>
      <c r="I169" s="142"/>
      <c r="L169" s="32"/>
      <c r="M169" s="143"/>
      <c r="T169" s="53"/>
      <c r="AT169" s="17" t="s">
        <v>138</v>
      </c>
      <c r="AU169" s="17" t="s">
        <v>82</v>
      </c>
    </row>
    <row r="170" spans="2:65" s="1" customFormat="1">
      <c r="B170" s="32"/>
      <c r="D170" s="144" t="s">
        <v>140</v>
      </c>
      <c r="F170" s="145" t="s">
        <v>849</v>
      </c>
      <c r="I170" s="142"/>
      <c r="L170" s="32"/>
      <c r="M170" s="143"/>
      <c r="T170" s="53"/>
      <c r="AT170" s="17" t="s">
        <v>140</v>
      </c>
      <c r="AU170" s="17" t="s">
        <v>82</v>
      </c>
    </row>
    <row r="171" spans="2:65" s="12" customFormat="1">
      <c r="B171" s="146"/>
      <c r="D171" s="140" t="s">
        <v>142</v>
      </c>
      <c r="E171" s="147" t="s">
        <v>19</v>
      </c>
      <c r="F171" s="148" t="s">
        <v>850</v>
      </c>
      <c r="H171" s="147" t="s">
        <v>19</v>
      </c>
      <c r="I171" s="149"/>
      <c r="L171" s="146"/>
      <c r="M171" s="150"/>
      <c r="T171" s="151"/>
      <c r="AT171" s="147" t="s">
        <v>142</v>
      </c>
      <c r="AU171" s="147" t="s">
        <v>82</v>
      </c>
      <c r="AV171" s="12" t="s">
        <v>80</v>
      </c>
      <c r="AW171" s="12" t="s">
        <v>33</v>
      </c>
      <c r="AX171" s="12" t="s">
        <v>72</v>
      </c>
      <c r="AY171" s="147" t="s">
        <v>128</v>
      </c>
    </row>
    <row r="172" spans="2:65" s="13" customFormat="1">
      <c r="B172" s="152"/>
      <c r="D172" s="140" t="s">
        <v>142</v>
      </c>
      <c r="E172" s="153" t="s">
        <v>19</v>
      </c>
      <c r="F172" s="154" t="s">
        <v>851</v>
      </c>
      <c r="H172" s="155">
        <v>6</v>
      </c>
      <c r="I172" s="156"/>
      <c r="L172" s="152"/>
      <c r="M172" s="157"/>
      <c r="T172" s="158"/>
      <c r="AT172" s="153" t="s">
        <v>142</v>
      </c>
      <c r="AU172" s="153" t="s">
        <v>82</v>
      </c>
      <c r="AV172" s="13" t="s">
        <v>82</v>
      </c>
      <c r="AW172" s="13" t="s">
        <v>33</v>
      </c>
      <c r="AX172" s="13" t="s">
        <v>80</v>
      </c>
      <c r="AY172" s="153" t="s">
        <v>128</v>
      </c>
    </row>
    <row r="173" spans="2:65" s="1" customFormat="1" ht="16.5" customHeight="1">
      <c r="B173" s="32"/>
      <c r="C173" s="127" t="s">
        <v>467</v>
      </c>
      <c r="D173" s="127" t="s">
        <v>131</v>
      </c>
      <c r="E173" s="128" t="s">
        <v>852</v>
      </c>
      <c r="F173" s="129" t="s">
        <v>853</v>
      </c>
      <c r="G173" s="130" t="s">
        <v>470</v>
      </c>
      <c r="H173" s="131">
        <v>22</v>
      </c>
      <c r="I173" s="132"/>
      <c r="J173" s="133">
        <f>ROUND(I173*H173,2)</f>
        <v>0</v>
      </c>
      <c r="K173" s="129" t="s">
        <v>135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1.42E-3</v>
      </c>
      <c r="R173" s="136">
        <f>Q173*H173</f>
        <v>3.124E-2</v>
      </c>
      <c r="S173" s="136">
        <v>0</v>
      </c>
      <c r="T173" s="137">
        <f>S173*H173</f>
        <v>0</v>
      </c>
      <c r="AR173" s="138" t="s">
        <v>136</v>
      </c>
      <c r="AT173" s="138" t="s">
        <v>131</v>
      </c>
      <c r="AU173" s="138" t="s">
        <v>82</v>
      </c>
      <c r="AY173" s="17" t="s">
        <v>128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136</v>
      </c>
      <c r="BM173" s="138" t="s">
        <v>854</v>
      </c>
    </row>
    <row r="174" spans="2:65" s="1" customFormat="1">
      <c r="B174" s="32"/>
      <c r="D174" s="140" t="s">
        <v>138</v>
      </c>
      <c r="F174" s="141" t="s">
        <v>855</v>
      </c>
      <c r="I174" s="142"/>
      <c r="L174" s="32"/>
      <c r="M174" s="143"/>
      <c r="T174" s="53"/>
      <c r="AT174" s="17" t="s">
        <v>138</v>
      </c>
      <c r="AU174" s="17" t="s">
        <v>82</v>
      </c>
    </row>
    <row r="175" spans="2:65" s="1" customFormat="1">
      <c r="B175" s="32"/>
      <c r="D175" s="144" t="s">
        <v>140</v>
      </c>
      <c r="F175" s="145" t="s">
        <v>856</v>
      </c>
      <c r="I175" s="142"/>
      <c r="L175" s="32"/>
      <c r="M175" s="143"/>
      <c r="T175" s="53"/>
      <c r="AT175" s="17" t="s">
        <v>140</v>
      </c>
      <c r="AU175" s="17" t="s">
        <v>82</v>
      </c>
    </row>
    <row r="176" spans="2:65" s="12" customFormat="1">
      <c r="B176" s="146"/>
      <c r="D176" s="140" t="s">
        <v>142</v>
      </c>
      <c r="E176" s="147" t="s">
        <v>19</v>
      </c>
      <c r="F176" s="148" t="s">
        <v>827</v>
      </c>
      <c r="H176" s="147" t="s">
        <v>19</v>
      </c>
      <c r="I176" s="149"/>
      <c r="L176" s="146"/>
      <c r="M176" s="150"/>
      <c r="T176" s="151"/>
      <c r="AT176" s="147" t="s">
        <v>142</v>
      </c>
      <c r="AU176" s="147" t="s">
        <v>82</v>
      </c>
      <c r="AV176" s="12" t="s">
        <v>80</v>
      </c>
      <c r="AW176" s="12" t="s">
        <v>33</v>
      </c>
      <c r="AX176" s="12" t="s">
        <v>72</v>
      </c>
      <c r="AY176" s="147" t="s">
        <v>128</v>
      </c>
    </row>
    <row r="177" spans="2:65" s="13" customFormat="1">
      <c r="B177" s="152"/>
      <c r="D177" s="140" t="s">
        <v>142</v>
      </c>
      <c r="E177" s="153" t="s">
        <v>19</v>
      </c>
      <c r="F177" s="154" t="s">
        <v>388</v>
      </c>
      <c r="H177" s="155">
        <v>22</v>
      </c>
      <c r="I177" s="156"/>
      <c r="L177" s="152"/>
      <c r="M177" s="157"/>
      <c r="T177" s="158"/>
      <c r="AT177" s="153" t="s">
        <v>142</v>
      </c>
      <c r="AU177" s="153" t="s">
        <v>82</v>
      </c>
      <c r="AV177" s="13" t="s">
        <v>82</v>
      </c>
      <c r="AW177" s="13" t="s">
        <v>33</v>
      </c>
      <c r="AX177" s="13" t="s">
        <v>80</v>
      </c>
      <c r="AY177" s="153" t="s">
        <v>128</v>
      </c>
    </row>
    <row r="178" spans="2:65" s="1" customFormat="1" ht="16.5" customHeight="1">
      <c r="B178" s="32"/>
      <c r="C178" s="127" t="s">
        <v>475</v>
      </c>
      <c r="D178" s="127" t="s">
        <v>131</v>
      </c>
      <c r="E178" s="128" t="s">
        <v>857</v>
      </c>
      <c r="F178" s="129" t="s">
        <v>858</v>
      </c>
      <c r="G178" s="130" t="s">
        <v>470</v>
      </c>
      <c r="H178" s="131">
        <v>30</v>
      </c>
      <c r="I178" s="132"/>
      <c r="J178" s="133">
        <f>ROUND(I178*H178,2)</f>
        <v>0</v>
      </c>
      <c r="K178" s="129" t="s">
        <v>135</v>
      </c>
      <c r="L178" s="32"/>
      <c r="M178" s="134" t="s">
        <v>19</v>
      </c>
      <c r="N178" s="135" t="s">
        <v>43</v>
      </c>
      <c r="P178" s="136">
        <f>O178*H178</f>
        <v>0</v>
      </c>
      <c r="Q178" s="136">
        <v>1.1E-4</v>
      </c>
      <c r="R178" s="136">
        <f>Q178*H178</f>
        <v>3.3E-3</v>
      </c>
      <c r="S178" s="136">
        <v>0</v>
      </c>
      <c r="T178" s="137">
        <f>S178*H178</f>
        <v>0</v>
      </c>
      <c r="AR178" s="138" t="s">
        <v>136</v>
      </c>
      <c r="AT178" s="138" t="s">
        <v>131</v>
      </c>
      <c r="AU178" s="138" t="s">
        <v>82</v>
      </c>
      <c r="AY178" s="17" t="s">
        <v>128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80</v>
      </c>
      <c r="BK178" s="139">
        <f>ROUND(I178*H178,2)</f>
        <v>0</v>
      </c>
      <c r="BL178" s="17" t="s">
        <v>136</v>
      </c>
      <c r="BM178" s="138" t="s">
        <v>859</v>
      </c>
    </row>
    <row r="179" spans="2:65" s="1" customFormat="1" ht="19.5">
      <c r="B179" s="32"/>
      <c r="D179" s="140" t="s">
        <v>138</v>
      </c>
      <c r="F179" s="141" t="s">
        <v>860</v>
      </c>
      <c r="I179" s="142"/>
      <c r="L179" s="32"/>
      <c r="M179" s="143"/>
      <c r="T179" s="53"/>
      <c r="AT179" s="17" t="s">
        <v>138</v>
      </c>
      <c r="AU179" s="17" t="s">
        <v>82</v>
      </c>
    </row>
    <row r="180" spans="2:65" s="1" customFormat="1">
      <c r="B180" s="32"/>
      <c r="D180" s="144" t="s">
        <v>140</v>
      </c>
      <c r="F180" s="145" t="s">
        <v>861</v>
      </c>
      <c r="I180" s="142"/>
      <c r="L180" s="32"/>
      <c r="M180" s="143"/>
      <c r="T180" s="53"/>
      <c r="AT180" s="17" t="s">
        <v>140</v>
      </c>
      <c r="AU180" s="17" t="s">
        <v>82</v>
      </c>
    </row>
    <row r="181" spans="2:65" s="12" customFormat="1">
      <c r="B181" s="146"/>
      <c r="D181" s="140" t="s">
        <v>142</v>
      </c>
      <c r="E181" s="147" t="s">
        <v>19</v>
      </c>
      <c r="F181" s="148" t="s">
        <v>862</v>
      </c>
      <c r="H181" s="147" t="s">
        <v>19</v>
      </c>
      <c r="I181" s="149"/>
      <c r="L181" s="146"/>
      <c r="M181" s="150"/>
      <c r="T181" s="151"/>
      <c r="AT181" s="147" t="s">
        <v>142</v>
      </c>
      <c r="AU181" s="147" t="s">
        <v>82</v>
      </c>
      <c r="AV181" s="12" t="s">
        <v>80</v>
      </c>
      <c r="AW181" s="12" t="s">
        <v>33</v>
      </c>
      <c r="AX181" s="12" t="s">
        <v>72</v>
      </c>
      <c r="AY181" s="147" t="s">
        <v>128</v>
      </c>
    </row>
    <row r="182" spans="2:65" s="13" customFormat="1">
      <c r="B182" s="152"/>
      <c r="D182" s="140" t="s">
        <v>142</v>
      </c>
      <c r="E182" s="153" t="s">
        <v>19</v>
      </c>
      <c r="F182" s="154" t="s">
        <v>863</v>
      </c>
      <c r="H182" s="155">
        <v>30</v>
      </c>
      <c r="I182" s="156"/>
      <c r="L182" s="152"/>
      <c r="M182" s="157"/>
      <c r="T182" s="158"/>
      <c r="AT182" s="153" t="s">
        <v>142</v>
      </c>
      <c r="AU182" s="153" t="s">
        <v>82</v>
      </c>
      <c r="AV182" s="13" t="s">
        <v>82</v>
      </c>
      <c r="AW182" s="13" t="s">
        <v>33</v>
      </c>
      <c r="AX182" s="13" t="s">
        <v>80</v>
      </c>
      <c r="AY182" s="153" t="s">
        <v>128</v>
      </c>
    </row>
    <row r="183" spans="2:65" s="1" customFormat="1" ht="16.5" customHeight="1">
      <c r="B183" s="32"/>
      <c r="C183" s="127" t="s">
        <v>640</v>
      </c>
      <c r="D183" s="127" t="s">
        <v>131</v>
      </c>
      <c r="E183" s="128" t="s">
        <v>248</v>
      </c>
      <c r="F183" s="129" t="s">
        <v>249</v>
      </c>
      <c r="G183" s="130" t="s">
        <v>155</v>
      </c>
      <c r="H183" s="131">
        <v>3.3</v>
      </c>
      <c r="I183" s="132"/>
      <c r="J183" s="133">
        <f>ROUND(I183*H183,2)</f>
        <v>0</v>
      </c>
      <c r="K183" s="129" t="s">
        <v>135</v>
      </c>
      <c r="L183" s="32"/>
      <c r="M183" s="134" t="s">
        <v>19</v>
      </c>
      <c r="N183" s="135" t="s">
        <v>43</v>
      </c>
      <c r="P183" s="136">
        <f>O183*H183</f>
        <v>0</v>
      </c>
      <c r="Q183" s="136">
        <v>1.98</v>
      </c>
      <c r="R183" s="136">
        <f>Q183*H183</f>
        <v>6.5339999999999998</v>
      </c>
      <c r="S183" s="136">
        <v>0</v>
      </c>
      <c r="T183" s="137">
        <f>S183*H183</f>
        <v>0</v>
      </c>
      <c r="AR183" s="138" t="s">
        <v>136</v>
      </c>
      <c r="AT183" s="138" t="s">
        <v>131</v>
      </c>
      <c r="AU183" s="138" t="s">
        <v>82</v>
      </c>
      <c r="AY183" s="17" t="s">
        <v>128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80</v>
      </c>
      <c r="BK183" s="139">
        <f>ROUND(I183*H183,2)</f>
        <v>0</v>
      </c>
      <c r="BL183" s="17" t="s">
        <v>136</v>
      </c>
      <c r="BM183" s="138" t="s">
        <v>864</v>
      </c>
    </row>
    <row r="184" spans="2:65" s="1" customFormat="1">
      <c r="B184" s="32"/>
      <c r="D184" s="140" t="s">
        <v>138</v>
      </c>
      <c r="F184" s="141" t="s">
        <v>251</v>
      </c>
      <c r="I184" s="142"/>
      <c r="L184" s="32"/>
      <c r="M184" s="143"/>
      <c r="T184" s="53"/>
      <c r="AT184" s="17" t="s">
        <v>138</v>
      </c>
      <c r="AU184" s="17" t="s">
        <v>82</v>
      </c>
    </row>
    <row r="185" spans="2:65" s="1" customFormat="1">
      <c r="B185" s="32"/>
      <c r="D185" s="144" t="s">
        <v>140</v>
      </c>
      <c r="F185" s="145" t="s">
        <v>252</v>
      </c>
      <c r="I185" s="142"/>
      <c r="L185" s="32"/>
      <c r="M185" s="143"/>
      <c r="T185" s="53"/>
      <c r="AT185" s="17" t="s">
        <v>140</v>
      </c>
      <c r="AU185" s="17" t="s">
        <v>82</v>
      </c>
    </row>
    <row r="186" spans="2:65" s="12" customFormat="1">
      <c r="B186" s="146"/>
      <c r="D186" s="140" t="s">
        <v>142</v>
      </c>
      <c r="E186" s="147" t="s">
        <v>19</v>
      </c>
      <c r="F186" s="148" t="s">
        <v>865</v>
      </c>
      <c r="H186" s="147" t="s">
        <v>19</v>
      </c>
      <c r="I186" s="149"/>
      <c r="L186" s="146"/>
      <c r="M186" s="150"/>
      <c r="T186" s="151"/>
      <c r="AT186" s="147" t="s">
        <v>142</v>
      </c>
      <c r="AU186" s="147" t="s">
        <v>82</v>
      </c>
      <c r="AV186" s="12" t="s">
        <v>80</v>
      </c>
      <c r="AW186" s="12" t="s">
        <v>33</v>
      </c>
      <c r="AX186" s="12" t="s">
        <v>72</v>
      </c>
      <c r="AY186" s="147" t="s">
        <v>128</v>
      </c>
    </row>
    <row r="187" spans="2:65" s="13" customFormat="1">
      <c r="B187" s="152"/>
      <c r="D187" s="140" t="s">
        <v>142</v>
      </c>
      <c r="E187" s="153" t="s">
        <v>19</v>
      </c>
      <c r="F187" s="154" t="s">
        <v>866</v>
      </c>
      <c r="H187" s="155">
        <v>3.3</v>
      </c>
      <c r="I187" s="156"/>
      <c r="L187" s="152"/>
      <c r="M187" s="157"/>
      <c r="T187" s="158"/>
      <c r="AT187" s="153" t="s">
        <v>142</v>
      </c>
      <c r="AU187" s="153" t="s">
        <v>82</v>
      </c>
      <c r="AV187" s="13" t="s">
        <v>82</v>
      </c>
      <c r="AW187" s="13" t="s">
        <v>33</v>
      </c>
      <c r="AX187" s="13" t="s">
        <v>80</v>
      </c>
      <c r="AY187" s="153" t="s">
        <v>128</v>
      </c>
    </row>
    <row r="188" spans="2:65" s="1" customFormat="1" ht="16.5" customHeight="1">
      <c r="B188" s="32"/>
      <c r="C188" s="127" t="s">
        <v>501</v>
      </c>
      <c r="D188" s="127" t="s">
        <v>131</v>
      </c>
      <c r="E188" s="128" t="s">
        <v>867</v>
      </c>
      <c r="F188" s="129" t="s">
        <v>868</v>
      </c>
      <c r="G188" s="130" t="s">
        <v>155</v>
      </c>
      <c r="H188" s="131">
        <v>9.0749999999999993</v>
      </c>
      <c r="I188" s="132"/>
      <c r="J188" s="133">
        <f>ROUND(I188*H188,2)</f>
        <v>0</v>
      </c>
      <c r="K188" s="129" t="s">
        <v>135</v>
      </c>
      <c r="L188" s="32"/>
      <c r="M188" s="134" t="s">
        <v>19</v>
      </c>
      <c r="N188" s="135" t="s">
        <v>43</v>
      </c>
      <c r="P188" s="136">
        <f>O188*H188</f>
        <v>0</v>
      </c>
      <c r="Q188" s="136">
        <v>2.55328</v>
      </c>
      <c r="R188" s="136">
        <f>Q188*H188</f>
        <v>23.171015999999998</v>
      </c>
      <c r="S188" s="136">
        <v>0</v>
      </c>
      <c r="T188" s="137">
        <f>S188*H188</f>
        <v>0</v>
      </c>
      <c r="AR188" s="138" t="s">
        <v>136</v>
      </c>
      <c r="AT188" s="138" t="s">
        <v>131</v>
      </c>
      <c r="AU188" s="138" t="s">
        <v>82</v>
      </c>
      <c r="AY188" s="17" t="s">
        <v>128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80</v>
      </c>
      <c r="BK188" s="139">
        <f>ROUND(I188*H188,2)</f>
        <v>0</v>
      </c>
      <c r="BL188" s="17" t="s">
        <v>136</v>
      </c>
      <c r="BM188" s="138" t="s">
        <v>869</v>
      </c>
    </row>
    <row r="189" spans="2:65" s="1" customFormat="1">
      <c r="B189" s="32"/>
      <c r="D189" s="140" t="s">
        <v>138</v>
      </c>
      <c r="F189" s="141" t="s">
        <v>870</v>
      </c>
      <c r="I189" s="142"/>
      <c r="L189" s="32"/>
      <c r="M189" s="143"/>
      <c r="T189" s="53"/>
      <c r="AT189" s="17" t="s">
        <v>138</v>
      </c>
      <c r="AU189" s="17" t="s">
        <v>82</v>
      </c>
    </row>
    <row r="190" spans="2:65" s="1" customFormat="1">
      <c r="B190" s="32"/>
      <c r="D190" s="144" t="s">
        <v>140</v>
      </c>
      <c r="F190" s="145" t="s">
        <v>871</v>
      </c>
      <c r="I190" s="142"/>
      <c r="L190" s="32"/>
      <c r="M190" s="143"/>
      <c r="T190" s="53"/>
      <c r="AT190" s="17" t="s">
        <v>140</v>
      </c>
      <c r="AU190" s="17" t="s">
        <v>82</v>
      </c>
    </row>
    <row r="191" spans="2:65" s="12" customFormat="1">
      <c r="B191" s="146"/>
      <c r="D191" s="140" t="s">
        <v>142</v>
      </c>
      <c r="E191" s="147" t="s">
        <v>19</v>
      </c>
      <c r="F191" s="148" t="s">
        <v>872</v>
      </c>
      <c r="H191" s="147" t="s">
        <v>19</v>
      </c>
      <c r="I191" s="149"/>
      <c r="L191" s="146"/>
      <c r="M191" s="150"/>
      <c r="T191" s="151"/>
      <c r="AT191" s="147" t="s">
        <v>142</v>
      </c>
      <c r="AU191" s="147" t="s">
        <v>82</v>
      </c>
      <c r="AV191" s="12" t="s">
        <v>80</v>
      </c>
      <c r="AW191" s="12" t="s">
        <v>33</v>
      </c>
      <c r="AX191" s="12" t="s">
        <v>72</v>
      </c>
      <c r="AY191" s="147" t="s">
        <v>128</v>
      </c>
    </row>
    <row r="192" spans="2:65" s="13" customFormat="1">
      <c r="B192" s="152"/>
      <c r="D192" s="140" t="s">
        <v>142</v>
      </c>
      <c r="E192" s="153" t="s">
        <v>19</v>
      </c>
      <c r="F192" s="154" t="s">
        <v>873</v>
      </c>
      <c r="H192" s="155">
        <v>9.0749999999999993</v>
      </c>
      <c r="I192" s="156"/>
      <c r="L192" s="152"/>
      <c r="M192" s="157"/>
      <c r="T192" s="158"/>
      <c r="AT192" s="153" t="s">
        <v>142</v>
      </c>
      <c r="AU192" s="153" t="s">
        <v>82</v>
      </c>
      <c r="AV192" s="13" t="s">
        <v>82</v>
      </c>
      <c r="AW192" s="13" t="s">
        <v>33</v>
      </c>
      <c r="AX192" s="13" t="s">
        <v>80</v>
      </c>
      <c r="AY192" s="153" t="s">
        <v>128</v>
      </c>
    </row>
    <row r="193" spans="2:65" s="1" customFormat="1" ht="16.5" customHeight="1">
      <c r="B193" s="32"/>
      <c r="C193" s="127" t="s">
        <v>145</v>
      </c>
      <c r="D193" s="127" t="s">
        <v>131</v>
      </c>
      <c r="E193" s="128" t="s">
        <v>874</v>
      </c>
      <c r="F193" s="129" t="s">
        <v>875</v>
      </c>
      <c r="G193" s="130" t="s">
        <v>134</v>
      </c>
      <c r="H193" s="131">
        <v>17.16</v>
      </c>
      <c r="I193" s="132"/>
      <c r="J193" s="133">
        <f>ROUND(I193*H193,2)</f>
        <v>0</v>
      </c>
      <c r="K193" s="129" t="s">
        <v>135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4.5799999999999999E-3</v>
      </c>
      <c r="R193" s="136">
        <f>Q193*H193</f>
        <v>7.8592800000000004E-2</v>
      </c>
      <c r="S193" s="136">
        <v>0</v>
      </c>
      <c r="T193" s="137">
        <f>S193*H193</f>
        <v>0</v>
      </c>
      <c r="AR193" s="138" t="s">
        <v>136</v>
      </c>
      <c r="AT193" s="138" t="s">
        <v>131</v>
      </c>
      <c r="AU193" s="138" t="s">
        <v>82</v>
      </c>
      <c r="AY193" s="17" t="s">
        <v>128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136</v>
      </c>
      <c r="BM193" s="138" t="s">
        <v>876</v>
      </c>
    </row>
    <row r="194" spans="2:65" s="1" customFormat="1">
      <c r="B194" s="32"/>
      <c r="D194" s="140" t="s">
        <v>138</v>
      </c>
      <c r="F194" s="141" t="s">
        <v>877</v>
      </c>
      <c r="I194" s="142"/>
      <c r="L194" s="32"/>
      <c r="M194" s="143"/>
      <c r="T194" s="53"/>
      <c r="AT194" s="17" t="s">
        <v>138</v>
      </c>
      <c r="AU194" s="17" t="s">
        <v>82</v>
      </c>
    </row>
    <row r="195" spans="2:65" s="1" customFormat="1">
      <c r="B195" s="32"/>
      <c r="D195" s="144" t="s">
        <v>140</v>
      </c>
      <c r="F195" s="145" t="s">
        <v>878</v>
      </c>
      <c r="I195" s="142"/>
      <c r="L195" s="32"/>
      <c r="M195" s="143"/>
      <c r="T195" s="53"/>
      <c r="AT195" s="17" t="s">
        <v>140</v>
      </c>
      <c r="AU195" s="17" t="s">
        <v>82</v>
      </c>
    </row>
    <row r="196" spans="2:65" s="12" customFormat="1">
      <c r="B196" s="146"/>
      <c r="D196" s="140" t="s">
        <v>142</v>
      </c>
      <c r="E196" s="147" t="s">
        <v>19</v>
      </c>
      <c r="F196" s="148" t="s">
        <v>879</v>
      </c>
      <c r="H196" s="147" t="s">
        <v>19</v>
      </c>
      <c r="I196" s="149"/>
      <c r="L196" s="146"/>
      <c r="M196" s="150"/>
      <c r="T196" s="151"/>
      <c r="AT196" s="147" t="s">
        <v>142</v>
      </c>
      <c r="AU196" s="147" t="s">
        <v>82</v>
      </c>
      <c r="AV196" s="12" t="s">
        <v>80</v>
      </c>
      <c r="AW196" s="12" t="s">
        <v>33</v>
      </c>
      <c r="AX196" s="12" t="s">
        <v>72</v>
      </c>
      <c r="AY196" s="147" t="s">
        <v>128</v>
      </c>
    </row>
    <row r="197" spans="2:65" s="13" customFormat="1">
      <c r="B197" s="152"/>
      <c r="D197" s="140" t="s">
        <v>142</v>
      </c>
      <c r="E197" s="153" t="s">
        <v>19</v>
      </c>
      <c r="F197" s="154" t="s">
        <v>880</v>
      </c>
      <c r="H197" s="155">
        <v>17.16</v>
      </c>
      <c r="I197" s="156"/>
      <c r="L197" s="152"/>
      <c r="M197" s="157"/>
      <c r="T197" s="158"/>
      <c r="AT197" s="153" t="s">
        <v>142</v>
      </c>
      <c r="AU197" s="153" t="s">
        <v>82</v>
      </c>
      <c r="AV197" s="13" t="s">
        <v>82</v>
      </c>
      <c r="AW197" s="13" t="s">
        <v>33</v>
      </c>
      <c r="AX197" s="13" t="s">
        <v>80</v>
      </c>
      <c r="AY197" s="153" t="s">
        <v>128</v>
      </c>
    </row>
    <row r="198" spans="2:65" s="1" customFormat="1" ht="16.5" customHeight="1">
      <c r="B198" s="32"/>
      <c r="C198" s="127" t="s">
        <v>130</v>
      </c>
      <c r="D198" s="127" t="s">
        <v>131</v>
      </c>
      <c r="E198" s="128" t="s">
        <v>881</v>
      </c>
      <c r="F198" s="129" t="s">
        <v>882</v>
      </c>
      <c r="G198" s="130" t="s">
        <v>134</v>
      </c>
      <c r="H198" s="131">
        <v>17.16</v>
      </c>
      <c r="I198" s="132"/>
      <c r="J198" s="133">
        <f>ROUND(I198*H198,2)</f>
        <v>0</v>
      </c>
      <c r="K198" s="129" t="s">
        <v>135</v>
      </c>
      <c r="L198" s="32"/>
      <c r="M198" s="134" t="s">
        <v>19</v>
      </c>
      <c r="N198" s="135" t="s">
        <v>43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136</v>
      </c>
      <c r="AT198" s="138" t="s">
        <v>131</v>
      </c>
      <c r="AU198" s="138" t="s">
        <v>82</v>
      </c>
      <c r="AY198" s="17" t="s">
        <v>128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80</v>
      </c>
      <c r="BK198" s="139">
        <f>ROUND(I198*H198,2)</f>
        <v>0</v>
      </c>
      <c r="BL198" s="17" t="s">
        <v>136</v>
      </c>
      <c r="BM198" s="138" t="s">
        <v>883</v>
      </c>
    </row>
    <row r="199" spans="2:65" s="1" customFormat="1">
      <c r="B199" s="32"/>
      <c r="D199" s="140" t="s">
        <v>138</v>
      </c>
      <c r="F199" s="141" t="s">
        <v>884</v>
      </c>
      <c r="I199" s="142"/>
      <c r="L199" s="32"/>
      <c r="M199" s="143"/>
      <c r="T199" s="53"/>
      <c r="AT199" s="17" t="s">
        <v>138</v>
      </c>
      <c r="AU199" s="17" t="s">
        <v>82</v>
      </c>
    </row>
    <row r="200" spans="2:65" s="1" customFormat="1">
      <c r="B200" s="32"/>
      <c r="D200" s="144" t="s">
        <v>140</v>
      </c>
      <c r="F200" s="145" t="s">
        <v>885</v>
      </c>
      <c r="I200" s="142"/>
      <c r="L200" s="32"/>
      <c r="M200" s="143"/>
      <c r="T200" s="53"/>
      <c r="AT200" s="17" t="s">
        <v>140</v>
      </c>
      <c r="AU200" s="17" t="s">
        <v>82</v>
      </c>
    </row>
    <row r="201" spans="2:65" s="12" customFormat="1">
      <c r="B201" s="146"/>
      <c r="D201" s="140" t="s">
        <v>142</v>
      </c>
      <c r="E201" s="147" t="s">
        <v>19</v>
      </c>
      <c r="F201" s="148" t="s">
        <v>886</v>
      </c>
      <c r="H201" s="147" t="s">
        <v>19</v>
      </c>
      <c r="I201" s="149"/>
      <c r="L201" s="146"/>
      <c r="M201" s="150"/>
      <c r="T201" s="151"/>
      <c r="AT201" s="147" t="s">
        <v>142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128</v>
      </c>
    </row>
    <row r="202" spans="2:65" s="13" customFormat="1">
      <c r="B202" s="152"/>
      <c r="D202" s="140" t="s">
        <v>142</v>
      </c>
      <c r="E202" s="153" t="s">
        <v>19</v>
      </c>
      <c r="F202" s="154" t="s">
        <v>880</v>
      </c>
      <c r="H202" s="155">
        <v>17.16</v>
      </c>
      <c r="I202" s="156"/>
      <c r="L202" s="152"/>
      <c r="M202" s="157"/>
      <c r="T202" s="158"/>
      <c r="AT202" s="153" t="s">
        <v>142</v>
      </c>
      <c r="AU202" s="153" t="s">
        <v>82</v>
      </c>
      <c r="AV202" s="13" t="s">
        <v>82</v>
      </c>
      <c r="AW202" s="13" t="s">
        <v>33</v>
      </c>
      <c r="AX202" s="13" t="s">
        <v>80</v>
      </c>
      <c r="AY202" s="153" t="s">
        <v>128</v>
      </c>
    </row>
    <row r="203" spans="2:65" s="1" customFormat="1" ht="16.5" customHeight="1">
      <c r="B203" s="32"/>
      <c r="C203" s="127" t="s">
        <v>239</v>
      </c>
      <c r="D203" s="127" t="s">
        <v>131</v>
      </c>
      <c r="E203" s="128" t="s">
        <v>887</v>
      </c>
      <c r="F203" s="129" t="s">
        <v>888</v>
      </c>
      <c r="G203" s="130" t="s">
        <v>225</v>
      </c>
      <c r="H203" s="131">
        <v>0.58099999999999996</v>
      </c>
      <c r="I203" s="132"/>
      <c r="J203" s="133">
        <f>ROUND(I203*H203,2)</f>
        <v>0</v>
      </c>
      <c r="K203" s="129" t="s">
        <v>135</v>
      </c>
      <c r="L203" s="32"/>
      <c r="M203" s="134" t="s">
        <v>19</v>
      </c>
      <c r="N203" s="135" t="s">
        <v>43</v>
      </c>
      <c r="P203" s="136">
        <f>O203*H203</f>
        <v>0</v>
      </c>
      <c r="Q203" s="136">
        <v>1.06277</v>
      </c>
      <c r="R203" s="136">
        <f>Q203*H203</f>
        <v>0.61746936999999991</v>
      </c>
      <c r="S203" s="136">
        <v>0</v>
      </c>
      <c r="T203" s="137">
        <f>S203*H203</f>
        <v>0</v>
      </c>
      <c r="AR203" s="138" t="s">
        <v>136</v>
      </c>
      <c r="AT203" s="138" t="s">
        <v>131</v>
      </c>
      <c r="AU203" s="138" t="s">
        <v>82</v>
      </c>
      <c r="AY203" s="17" t="s">
        <v>128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80</v>
      </c>
      <c r="BK203" s="139">
        <f>ROUND(I203*H203,2)</f>
        <v>0</v>
      </c>
      <c r="BL203" s="17" t="s">
        <v>136</v>
      </c>
      <c r="BM203" s="138" t="s">
        <v>889</v>
      </c>
    </row>
    <row r="204" spans="2:65" s="1" customFormat="1">
      <c r="B204" s="32"/>
      <c r="D204" s="140" t="s">
        <v>138</v>
      </c>
      <c r="F204" s="141" t="s">
        <v>890</v>
      </c>
      <c r="I204" s="142"/>
      <c r="L204" s="32"/>
      <c r="M204" s="143"/>
      <c r="T204" s="53"/>
      <c r="AT204" s="17" t="s">
        <v>138</v>
      </c>
      <c r="AU204" s="17" t="s">
        <v>82</v>
      </c>
    </row>
    <row r="205" spans="2:65" s="1" customFormat="1">
      <c r="B205" s="32"/>
      <c r="D205" s="144" t="s">
        <v>140</v>
      </c>
      <c r="F205" s="145" t="s">
        <v>891</v>
      </c>
      <c r="I205" s="142"/>
      <c r="L205" s="32"/>
      <c r="M205" s="143"/>
      <c r="T205" s="53"/>
      <c r="AT205" s="17" t="s">
        <v>140</v>
      </c>
      <c r="AU205" s="17" t="s">
        <v>82</v>
      </c>
    </row>
    <row r="206" spans="2:65" s="12" customFormat="1">
      <c r="B206" s="146"/>
      <c r="D206" s="140" t="s">
        <v>142</v>
      </c>
      <c r="E206" s="147" t="s">
        <v>19</v>
      </c>
      <c r="F206" s="148" t="s">
        <v>892</v>
      </c>
      <c r="H206" s="147" t="s">
        <v>19</v>
      </c>
      <c r="I206" s="149"/>
      <c r="L206" s="146"/>
      <c r="M206" s="150"/>
      <c r="T206" s="151"/>
      <c r="AT206" s="147" t="s">
        <v>142</v>
      </c>
      <c r="AU206" s="147" t="s">
        <v>82</v>
      </c>
      <c r="AV206" s="12" t="s">
        <v>80</v>
      </c>
      <c r="AW206" s="12" t="s">
        <v>33</v>
      </c>
      <c r="AX206" s="12" t="s">
        <v>72</v>
      </c>
      <c r="AY206" s="147" t="s">
        <v>128</v>
      </c>
    </row>
    <row r="207" spans="2:65" s="13" customFormat="1">
      <c r="B207" s="152"/>
      <c r="D207" s="140" t="s">
        <v>142</v>
      </c>
      <c r="E207" s="153" t="s">
        <v>19</v>
      </c>
      <c r="F207" s="154" t="s">
        <v>893</v>
      </c>
      <c r="H207" s="155">
        <v>0.58099999999999996</v>
      </c>
      <c r="I207" s="156"/>
      <c r="L207" s="152"/>
      <c r="M207" s="157"/>
      <c r="T207" s="158"/>
      <c r="AT207" s="153" t="s">
        <v>142</v>
      </c>
      <c r="AU207" s="153" t="s">
        <v>82</v>
      </c>
      <c r="AV207" s="13" t="s">
        <v>82</v>
      </c>
      <c r="AW207" s="13" t="s">
        <v>33</v>
      </c>
      <c r="AX207" s="13" t="s">
        <v>80</v>
      </c>
      <c r="AY207" s="153" t="s">
        <v>128</v>
      </c>
    </row>
    <row r="208" spans="2:65" s="1" customFormat="1" ht="16.5" customHeight="1">
      <c r="B208" s="32"/>
      <c r="C208" s="127" t="s">
        <v>515</v>
      </c>
      <c r="D208" s="127" t="s">
        <v>131</v>
      </c>
      <c r="E208" s="128" t="s">
        <v>894</v>
      </c>
      <c r="F208" s="129" t="s">
        <v>895</v>
      </c>
      <c r="G208" s="130" t="s">
        <v>155</v>
      </c>
      <c r="H208" s="131">
        <v>2</v>
      </c>
      <c r="I208" s="132"/>
      <c r="J208" s="133">
        <f>ROUND(I208*H208,2)</f>
        <v>0</v>
      </c>
      <c r="K208" s="129" t="s">
        <v>135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2.3010199999999998</v>
      </c>
      <c r="R208" s="136">
        <f>Q208*H208</f>
        <v>4.6020399999999997</v>
      </c>
      <c r="S208" s="136">
        <v>0</v>
      </c>
      <c r="T208" s="137">
        <f>S208*H208</f>
        <v>0</v>
      </c>
      <c r="AR208" s="138" t="s">
        <v>136</v>
      </c>
      <c r="AT208" s="138" t="s">
        <v>131</v>
      </c>
      <c r="AU208" s="138" t="s">
        <v>82</v>
      </c>
      <c r="AY208" s="17" t="s">
        <v>128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136</v>
      </c>
      <c r="BM208" s="138" t="s">
        <v>896</v>
      </c>
    </row>
    <row r="209" spans="2:65" s="1" customFormat="1">
      <c r="B209" s="32"/>
      <c r="D209" s="140" t="s">
        <v>138</v>
      </c>
      <c r="F209" s="141" t="s">
        <v>897</v>
      </c>
      <c r="I209" s="142"/>
      <c r="L209" s="32"/>
      <c r="M209" s="143"/>
      <c r="T209" s="53"/>
      <c r="AT209" s="17" t="s">
        <v>138</v>
      </c>
      <c r="AU209" s="17" t="s">
        <v>82</v>
      </c>
    </row>
    <row r="210" spans="2:65" s="1" customFormat="1">
      <c r="B210" s="32"/>
      <c r="D210" s="144" t="s">
        <v>140</v>
      </c>
      <c r="F210" s="145" t="s">
        <v>898</v>
      </c>
      <c r="I210" s="142"/>
      <c r="L210" s="32"/>
      <c r="M210" s="143"/>
      <c r="T210" s="53"/>
      <c r="AT210" s="17" t="s">
        <v>140</v>
      </c>
      <c r="AU210" s="17" t="s">
        <v>82</v>
      </c>
    </row>
    <row r="211" spans="2:65" s="12" customFormat="1">
      <c r="B211" s="146"/>
      <c r="D211" s="140" t="s">
        <v>142</v>
      </c>
      <c r="E211" s="147" t="s">
        <v>19</v>
      </c>
      <c r="F211" s="148" t="s">
        <v>899</v>
      </c>
      <c r="H211" s="147" t="s">
        <v>19</v>
      </c>
      <c r="I211" s="149"/>
      <c r="L211" s="146"/>
      <c r="M211" s="150"/>
      <c r="T211" s="151"/>
      <c r="AT211" s="147" t="s">
        <v>142</v>
      </c>
      <c r="AU211" s="147" t="s">
        <v>82</v>
      </c>
      <c r="AV211" s="12" t="s">
        <v>80</v>
      </c>
      <c r="AW211" s="12" t="s">
        <v>33</v>
      </c>
      <c r="AX211" s="12" t="s">
        <v>72</v>
      </c>
      <c r="AY211" s="147" t="s">
        <v>128</v>
      </c>
    </row>
    <row r="212" spans="2:65" s="13" customFormat="1">
      <c r="B212" s="152"/>
      <c r="D212" s="140" t="s">
        <v>142</v>
      </c>
      <c r="E212" s="153" t="s">
        <v>19</v>
      </c>
      <c r="F212" s="154" t="s">
        <v>900</v>
      </c>
      <c r="H212" s="155">
        <v>2</v>
      </c>
      <c r="I212" s="156"/>
      <c r="L212" s="152"/>
      <c r="M212" s="157"/>
      <c r="T212" s="158"/>
      <c r="AT212" s="153" t="s">
        <v>142</v>
      </c>
      <c r="AU212" s="153" t="s">
        <v>82</v>
      </c>
      <c r="AV212" s="13" t="s">
        <v>82</v>
      </c>
      <c r="AW212" s="13" t="s">
        <v>33</v>
      </c>
      <c r="AX212" s="13" t="s">
        <v>80</v>
      </c>
      <c r="AY212" s="153" t="s">
        <v>128</v>
      </c>
    </row>
    <row r="213" spans="2:65" s="11" customFormat="1" ht="22.9" customHeight="1">
      <c r="B213" s="115"/>
      <c r="D213" s="116" t="s">
        <v>71</v>
      </c>
      <c r="E213" s="125" t="s">
        <v>326</v>
      </c>
      <c r="F213" s="125" t="s">
        <v>901</v>
      </c>
      <c r="I213" s="118"/>
      <c r="J213" s="126">
        <f>BK213</f>
        <v>0</v>
      </c>
      <c r="L213" s="115"/>
      <c r="M213" s="120"/>
      <c r="P213" s="121">
        <f>SUM(P214:P247)</f>
        <v>0</v>
      </c>
      <c r="R213" s="121">
        <f>SUM(R214:R247)</f>
        <v>134.11346570000001</v>
      </c>
      <c r="T213" s="122">
        <f>SUM(T214:T247)</f>
        <v>0</v>
      </c>
      <c r="AR213" s="116" t="s">
        <v>80</v>
      </c>
      <c r="AT213" s="123" t="s">
        <v>71</v>
      </c>
      <c r="AU213" s="123" t="s">
        <v>80</v>
      </c>
      <c r="AY213" s="116" t="s">
        <v>128</v>
      </c>
      <c r="BK213" s="124">
        <f>SUM(BK214:BK247)</f>
        <v>0</v>
      </c>
    </row>
    <row r="214" spans="2:65" s="1" customFormat="1" ht="21.75" customHeight="1">
      <c r="B214" s="32"/>
      <c r="C214" s="127" t="s">
        <v>396</v>
      </c>
      <c r="D214" s="127" t="s">
        <v>131</v>
      </c>
      <c r="E214" s="128" t="s">
        <v>902</v>
      </c>
      <c r="F214" s="129" t="s">
        <v>903</v>
      </c>
      <c r="G214" s="130" t="s">
        <v>134</v>
      </c>
      <c r="H214" s="131">
        <v>51.3</v>
      </c>
      <c r="I214" s="132"/>
      <c r="J214" s="133">
        <f>ROUND(I214*H214,2)</f>
        <v>0</v>
      </c>
      <c r="K214" s="129" t="s">
        <v>135</v>
      </c>
      <c r="L214" s="32"/>
      <c r="M214" s="134" t="s">
        <v>19</v>
      </c>
      <c r="N214" s="135" t="s">
        <v>43</v>
      </c>
      <c r="P214" s="136">
        <f>O214*H214</f>
        <v>0</v>
      </c>
      <c r="Q214" s="136">
        <v>1.0203599999999999</v>
      </c>
      <c r="R214" s="136">
        <f>Q214*H214</f>
        <v>52.344467999999992</v>
      </c>
      <c r="S214" s="136">
        <v>0</v>
      </c>
      <c r="T214" s="137">
        <f>S214*H214</f>
        <v>0</v>
      </c>
      <c r="AR214" s="138" t="s">
        <v>136</v>
      </c>
      <c r="AT214" s="138" t="s">
        <v>131</v>
      </c>
      <c r="AU214" s="138" t="s">
        <v>82</v>
      </c>
      <c r="AY214" s="17" t="s">
        <v>128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80</v>
      </c>
      <c r="BK214" s="139">
        <f>ROUND(I214*H214,2)</f>
        <v>0</v>
      </c>
      <c r="BL214" s="17" t="s">
        <v>136</v>
      </c>
      <c r="BM214" s="138" t="s">
        <v>904</v>
      </c>
    </row>
    <row r="215" spans="2:65" s="1" customFormat="1" ht="19.5">
      <c r="B215" s="32"/>
      <c r="D215" s="140" t="s">
        <v>138</v>
      </c>
      <c r="F215" s="141" t="s">
        <v>905</v>
      </c>
      <c r="I215" s="142"/>
      <c r="L215" s="32"/>
      <c r="M215" s="143"/>
      <c r="T215" s="53"/>
      <c r="AT215" s="17" t="s">
        <v>138</v>
      </c>
      <c r="AU215" s="17" t="s">
        <v>82</v>
      </c>
    </row>
    <row r="216" spans="2:65" s="1" customFormat="1">
      <c r="B216" s="32"/>
      <c r="D216" s="144" t="s">
        <v>140</v>
      </c>
      <c r="F216" s="145" t="s">
        <v>906</v>
      </c>
      <c r="I216" s="142"/>
      <c r="L216" s="32"/>
      <c r="M216" s="143"/>
      <c r="T216" s="53"/>
      <c r="AT216" s="17" t="s">
        <v>140</v>
      </c>
      <c r="AU216" s="17" t="s">
        <v>82</v>
      </c>
    </row>
    <row r="217" spans="2:65" s="12" customFormat="1">
      <c r="B217" s="146"/>
      <c r="D217" s="140" t="s">
        <v>142</v>
      </c>
      <c r="E217" s="147" t="s">
        <v>19</v>
      </c>
      <c r="F217" s="148" t="s">
        <v>907</v>
      </c>
      <c r="H217" s="147" t="s">
        <v>19</v>
      </c>
      <c r="I217" s="149"/>
      <c r="L217" s="146"/>
      <c r="M217" s="150"/>
      <c r="T217" s="151"/>
      <c r="AT217" s="147" t="s">
        <v>142</v>
      </c>
      <c r="AU217" s="147" t="s">
        <v>82</v>
      </c>
      <c r="AV217" s="12" t="s">
        <v>80</v>
      </c>
      <c r="AW217" s="12" t="s">
        <v>33</v>
      </c>
      <c r="AX217" s="12" t="s">
        <v>72</v>
      </c>
      <c r="AY217" s="147" t="s">
        <v>128</v>
      </c>
    </row>
    <row r="218" spans="2:65" s="13" customFormat="1">
      <c r="B218" s="152"/>
      <c r="D218" s="140" t="s">
        <v>142</v>
      </c>
      <c r="E218" s="153" t="s">
        <v>19</v>
      </c>
      <c r="F218" s="154" t="s">
        <v>908</v>
      </c>
      <c r="H218" s="155">
        <v>51.3</v>
      </c>
      <c r="I218" s="156"/>
      <c r="L218" s="152"/>
      <c r="M218" s="157"/>
      <c r="T218" s="158"/>
      <c r="AT218" s="153" t="s">
        <v>142</v>
      </c>
      <c r="AU218" s="153" t="s">
        <v>82</v>
      </c>
      <c r="AV218" s="13" t="s">
        <v>82</v>
      </c>
      <c r="AW218" s="13" t="s">
        <v>33</v>
      </c>
      <c r="AX218" s="13" t="s">
        <v>80</v>
      </c>
      <c r="AY218" s="153" t="s">
        <v>128</v>
      </c>
    </row>
    <row r="219" spans="2:65" s="1" customFormat="1" ht="16.5" customHeight="1">
      <c r="B219" s="32"/>
      <c r="C219" s="127" t="s">
        <v>412</v>
      </c>
      <c r="D219" s="127" t="s">
        <v>131</v>
      </c>
      <c r="E219" s="128" t="s">
        <v>909</v>
      </c>
      <c r="F219" s="129" t="s">
        <v>910</v>
      </c>
      <c r="G219" s="130" t="s">
        <v>225</v>
      </c>
      <c r="H219" s="131">
        <v>1.1659999999999999</v>
      </c>
      <c r="I219" s="132"/>
      <c r="J219" s="133">
        <f>ROUND(I219*H219,2)</f>
        <v>0</v>
      </c>
      <c r="K219" s="129" t="s">
        <v>135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1.04922</v>
      </c>
      <c r="R219" s="136">
        <f>Q219*H219</f>
        <v>1.2233905199999999</v>
      </c>
      <c r="S219" s="136">
        <v>0</v>
      </c>
      <c r="T219" s="137">
        <f>S219*H219</f>
        <v>0</v>
      </c>
      <c r="AR219" s="138" t="s">
        <v>136</v>
      </c>
      <c r="AT219" s="138" t="s">
        <v>131</v>
      </c>
      <c r="AU219" s="138" t="s">
        <v>82</v>
      </c>
      <c r="AY219" s="17" t="s">
        <v>128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136</v>
      </c>
      <c r="BM219" s="138" t="s">
        <v>911</v>
      </c>
    </row>
    <row r="220" spans="2:65" s="1" customFormat="1" ht="19.5">
      <c r="B220" s="32"/>
      <c r="D220" s="140" t="s">
        <v>138</v>
      </c>
      <c r="F220" s="141" t="s">
        <v>912</v>
      </c>
      <c r="I220" s="142"/>
      <c r="L220" s="32"/>
      <c r="M220" s="143"/>
      <c r="T220" s="53"/>
      <c r="AT220" s="17" t="s">
        <v>138</v>
      </c>
      <c r="AU220" s="17" t="s">
        <v>82</v>
      </c>
    </row>
    <row r="221" spans="2:65" s="1" customFormat="1">
      <c r="B221" s="32"/>
      <c r="D221" s="144" t="s">
        <v>140</v>
      </c>
      <c r="F221" s="145" t="s">
        <v>913</v>
      </c>
      <c r="I221" s="142"/>
      <c r="L221" s="32"/>
      <c r="M221" s="143"/>
      <c r="T221" s="53"/>
      <c r="AT221" s="17" t="s">
        <v>140</v>
      </c>
      <c r="AU221" s="17" t="s">
        <v>82</v>
      </c>
    </row>
    <row r="222" spans="2:65" s="12" customFormat="1">
      <c r="B222" s="146"/>
      <c r="D222" s="140" t="s">
        <v>142</v>
      </c>
      <c r="E222" s="147" t="s">
        <v>19</v>
      </c>
      <c r="F222" s="148" t="s">
        <v>914</v>
      </c>
      <c r="H222" s="147" t="s">
        <v>19</v>
      </c>
      <c r="I222" s="149"/>
      <c r="L222" s="146"/>
      <c r="M222" s="150"/>
      <c r="T222" s="151"/>
      <c r="AT222" s="147" t="s">
        <v>142</v>
      </c>
      <c r="AU222" s="147" t="s">
        <v>82</v>
      </c>
      <c r="AV222" s="12" t="s">
        <v>80</v>
      </c>
      <c r="AW222" s="12" t="s">
        <v>33</v>
      </c>
      <c r="AX222" s="12" t="s">
        <v>72</v>
      </c>
      <c r="AY222" s="147" t="s">
        <v>128</v>
      </c>
    </row>
    <row r="223" spans="2:65" s="13" customFormat="1">
      <c r="B223" s="152"/>
      <c r="D223" s="140" t="s">
        <v>142</v>
      </c>
      <c r="E223" s="153" t="s">
        <v>19</v>
      </c>
      <c r="F223" s="154" t="s">
        <v>915</v>
      </c>
      <c r="H223" s="155">
        <v>0.51800000000000002</v>
      </c>
      <c r="I223" s="156"/>
      <c r="L223" s="152"/>
      <c r="M223" s="157"/>
      <c r="T223" s="158"/>
      <c r="AT223" s="153" t="s">
        <v>142</v>
      </c>
      <c r="AU223" s="153" t="s">
        <v>82</v>
      </c>
      <c r="AV223" s="13" t="s">
        <v>82</v>
      </c>
      <c r="AW223" s="13" t="s">
        <v>33</v>
      </c>
      <c r="AX223" s="13" t="s">
        <v>72</v>
      </c>
      <c r="AY223" s="153" t="s">
        <v>128</v>
      </c>
    </row>
    <row r="224" spans="2:65" s="13" customFormat="1">
      <c r="B224" s="152"/>
      <c r="D224" s="140" t="s">
        <v>142</v>
      </c>
      <c r="E224" s="153" t="s">
        <v>19</v>
      </c>
      <c r="F224" s="154" t="s">
        <v>916</v>
      </c>
      <c r="H224" s="155">
        <v>0.64800000000000002</v>
      </c>
      <c r="I224" s="156"/>
      <c r="L224" s="152"/>
      <c r="M224" s="157"/>
      <c r="T224" s="158"/>
      <c r="AT224" s="153" t="s">
        <v>142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128</v>
      </c>
    </row>
    <row r="225" spans="2:65" s="14" customFormat="1">
      <c r="B225" s="169"/>
      <c r="D225" s="140" t="s">
        <v>142</v>
      </c>
      <c r="E225" s="170" t="s">
        <v>19</v>
      </c>
      <c r="F225" s="171" t="s">
        <v>238</v>
      </c>
      <c r="H225" s="172">
        <v>1.1659999999999999</v>
      </c>
      <c r="I225" s="173"/>
      <c r="L225" s="169"/>
      <c r="M225" s="174"/>
      <c r="T225" s="175"/>
      <c r="AT225" s="170" t="s">
        <v>142</v>
      </c>
      <c r="AU225" s="170" t="s">
        <v>82</v>
      </c>
      <c r="AV225" s="14" t="s">
        <v>136</v>
      </c>
      <c r="AW225" s="14" t="s">
        <v>33</v>
      </c>
      <c r="AX225" s="14" t="s">
        <v>80</v>
      </c>
      <c r="AY225" s="170" t="s">
        <v>128</v>
      </c>
    </row>
    <row r="226" spans="2:65" s="1" customFormat="1" ht="16.5" customHeight="1">
      <c r="B226" s="32"/>
      <c r="C226" s="127" t="s">
        <v>255</v>
      </c>
      <c r="D226" s="127" t="s">
        <v>131</v>
      </c>
      <c r="E226" s="128" t="s">
        <v>917</v>
      </c>
      <c r="F226" s="129" t="s">
        <v>918</v>
      </c>
      <c r="G226" s="130" t="s">
        <v>155</v>
      </c>
      <c r="H226" s="131">
        <v>5.94</v>
      </c>
      <c r="I226" s="132"/>
      <c r="J226" s="133">
        <f>ROUND(I226*H226,2)</f>
        <v>0</v>
      </c>
      <c r="K226" s="129" t="s">
        <v>135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2.5021499999999999</v>
      </c>
      <c r="R226" s="136">
        <f>Q226*H226</f>
        <v>14.862771</v>
      </c>
      <c r="S226" s="136">
        <v>0</v>
      </c>
      <c r="T226" s="137">
        <f>S226*H226</f>
        <v>0</v>
      </c>
      <c r="AR226" s="138" t="s">
        <v>136</v>
      </c>
      <c r="AT226" s="138" t="s">
        <v>131</v>
      </c>
      <c r="AU226" s="138" t="s">
        <v>82</v>
      </c>
      <c r="AY226" s="17" t="s">
        <v>128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136</v>
      </c>
      <c r="BM226" s="138" t="s">
        <v>919</v>
      </c>
    </row>
    <row r="227" spans="2:65" s="1" customFormat="1">
      <c r="B227" s="32"/>
      <c r="D227" s="140" t="s">
        <v>138</v>
      </c>
      <c r="F227" s="141" t="s">
        <v>920</v>
      </c>
      <c r="I227" s="142"/>
      <c r="L227" s="32"/>
      <c r="M227" s="143"/>
      <c r="T227" s="53"/>
      <c r="AT227" s="17" t="s">
        <v>138</v>
      </c>
      <c r="AU227" s="17" t="s">
        <v>82</v>
      </c>
    </row>
    <row r="228" spans="2:65" s="1" customFormat="1">
      <c r="B228" s="32"/>
      <c r="D228" s="144" t="s">
        <v>140</v>
      </c>
      <c r="F228" s="145" t="s">
        <v>921</v>
      </c>
      <c r="I228" s="142"/>
      <c r="L228" s="32"/>
      <c r="M228" s="143"/>
      <c r="T228" s="53"/>
      <c r="AT228" s="17" t="s">
        <v>140</v>
      </c>
      <c r="AU228" s="17" t="s">
        <v>82</v>
      </c>
    </row>
    <row r="229" spans="2:65" s="13" customFormat="1">
      <c r="B229" s="152"/>
      <c r="D229" s="140" t="s">
        <v>142</v>
      </c>
      <c r="E229" s="153" t="s">
        <v>19</v>
      </c>
      <c r="F229" s="154" t="s">
        <v>922</v>
      </c>
      <c r="H229" s="155">
        <v>5.94</v>
      </c>
      <c r="I229" s="156"/>
      <c r="L229" s="152"/>
      <c r="M229" s="157"/>
      <c r="T229" s="158"/>
      <c r="AT229" s="153" t="s">
        <v>142</v>
      </c>
      <c r="AU229" s="153" t="s">
        <v>82</v>
      </c>
      <c r="AV229" s="13" t="s">
        <v>82</v>
      </c>
      <c r="AW229" s="13" t="s">
        <v>33</v>
      </c>
      <c r="AX229" s="13" t="s">
        <v>80</v>
      </c>
      <c r="AY229" s="153" t="s">
        <v>128</v>
      </c>
    </row>
    <row r="230" spans="2:65" s="1" customFormat="1" ht="16.5" customHeight="1">
      <c r="B230" s="32"/>
      <c r="C230" s="127" t="s">
        <v>247</v>
      </c>
      <c r="D230" s="127" t="s">
        <v>131</v>
      </c>
      <c r="E230" s="128" t="s">
        <v>923</v>
      </c>
      <c r="F230" s="129" t="s">
        <v>924</v>
      </c>
      <c r="G230" s="130" t="s">
        <v>134</v>
      </c>
      <c r="H230" s="131">
        <v>25.65</v>
      </c>
      <c r="I230" s="132"/>
      <c r="J230" s="133">
        <f>ROUND(I230*H230,2)</f>
        <v>0</v>
      </c>
      <c r="K230" s="129" t="s">
        <v>135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2.5190000000000001E-2</v>
      </c>
      <c r="R230" s="136">
        <f>Q230*H230</f>
        <v>0.64612349999999996</v>
      </c>
      <c r="S230" s="136">
        <v>0</v>
      </c>
      <c r="T230" s="137">
        <f>S230*H230</f>
        <v>0</v>
      </c>
      <c r="AR230" s="138" t="s">
        <v>136</v>
      </c>
      <c r="AT230" s="138" t="s">
        <v>131</v>
      </c>
      <c r="AU230" s="138" t="s">
        <v>82</v>
      </c>
      <c r="AY230" s="17" t="s">
        <v>128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136</v>
      </c>
      <c r="BM230" s="138" t="s">
        <v>925</v>
      </c>
    </row>
    <row r="231" spans="2:65" s="1" customFormat="1">
      <c r="B231" s="32"/>
      <c r="D231" s="140" t="s">
        <v>138</v>
      </c>
      <c r="F231" s="141" t="s">
        <v>926</v>
      </c>
      <c r="I231" s="142"/>
      <c r="L231" s="32"/>
      <c r="M231" s="143"/>
      <c r="T231" s="53"/>
      <c r="AT231" s="17" t="s">
        <v>138</v>
      </c>
      <c r="AU231" s="17" t="s">
        <v>82</v>
      </c>
    </row>
    <row r="232" spans="2:65" s="1" customFormat="1">
      <c r="B232" s="32"/>
      <c r="D232" s="144" t="s">
        <v>140</v>
      </c>
      <c r="F232" s="145" t="s">
        <v>927</v>
      </c>
      <c r="I232" s="142"/>
      <c r="L232" s="32"/>
      <c r="M232" s="143"/>
      <c r="T232" s="53"/>
      <c r="AT232" s="17" t="s">
        <v>140</v>
      </c>
      <c r="AU232" s="17" t="s">
        <v>82</v>
      </c>
    </row>
    <row r="233" spans="2:65" s="12" customFormat="1">
      <c r="B233" s="146"/>
      <c r="D233" s="140" t="s">
        <v>142</v>
      </c>
      <c r="E233" s="147" t="s">
        <v>19</v>
      </c>
      <c r="F233" s="148" t="s">
        <v>928</v>
      </c>
      <c r="H233" s="147" t="s">
        <v>19</v>
      </c>
      <c r="I233" s="149"/>
      <c r="L233" s="146"/>
      <c r="M233" s="150"/>
      <c r="T233" s="151"/>
      <c r="AT233" s="147" t="s">
        <v>142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128</v>
      </c>
    </row>
    <row r="234" spans="2:65" s="13" customFormat="1">
      <c r="B234" s="152"/>
      <c r="D234" s="140" t="s">
        <v>142</v>
      </c>
      <c r="E234" s="153" t="s">
        <v>19</v>
      </c>
      <c r="F234" s="154" t="s">
        <v>929</v>
      </c>
      <c r="H234" s="155">
        <v>25.65</v>
      </c>
      <c r="I234" s="156"/>
      <c r="L234" s="152"/>
      <c r="M234" s="157"/>
      <c r="T234" s="158"/>
      <c r="AT234" s="153" t="s">
        <v>142</v>
      </c>
      <c r="AU234" s="153" t="s">
        <v>82</v>
      </c>
      <c r="AV234" s="13" t="s">
        <v>82</v>
      </c>
      <c r="AW234" s="13" t="s">
        <v>33</v>
      </c>
      <c r="AX234" s="13" t="s">
        <v>80</v>
      </c>
      <c r="AY234" s="153" t="s">
        <v>128</v>
      </c>
    </row>
    <row r="235" spans="2:65" s="1" customFormat="1" ht="16.5" customHeight="1">
      <c r="B235" s="32"/>
      <c r="C235" s="127" t="s">
        <v>263</v>
      </c>
      <c r="D235" s="127" t="s">
        <v>131</v>
      </c>
      <c r="E235" s="128" t="s">
        <v>930</v>
      </c>
      <c r="F235" s="129" t="s">
        <v>931</v>
      </c>
      <c r="G235" s="130" t="s">
        <v>134</v>
      </c>
      <c r="H235" s="131">
        <v>25.65</v>
      </c>
      <c r="I235" s="132"/>
      <c r="J235" s="133">
        <f>ROUND(I235*H235,2)</f>
        <v>0</v>
      </c>
      <c r="K235" s="129" t="s">
        <v>135</v>
      </c>
      <c r="L235" s="32"/>
      <c r="M235" s="134" t="s">
        <v>19</v>
      </c>
      <c r="N235" s="135" t="s">
        <v>43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136</v>
      </c>
      <c r="AT235" s="138" t="s">
        <v>131</v>
      </c>
      <c r="AU235" s="138" t="s">
        <v>82</v>
      </c>
      <c r="AY235" s="17" t="s">
        <v>128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80</v>
      </c>
      <c r="BK235" s="139">
        <f>ROUND(I235*H235,2)</f>
        <v>0</v>
      </c>
      <c r="BL235" s="17" t="s">
        <v>136</v>
      </c>
      <c r="BM235" s="138" t="s">
        <v>932</v>
      </c>
    </row>
    <row r="236" spans="2:65" s="1" customFormat="1">
      <c r="B236" s="32"/>
      <c r="D236" s="140" t="s">
        <v>138</v>
      </c>
      <c r="F236" s="141" t="s">
        <v>933</v>
      </c>
      <c r="I236" s="142"/>
      <c r="L236" s="32"/>
      <c r="M236" s="143"/>
      <c r="T236" s="53"/>
      <c r="AT236" s="17" t="s">
        <v>138</v>
      </c>
      <c r="AU236" s="17" t="s">
        <v>82</v>
      </c>
    </row>
    <row r="237" spans="2:65" s="1" customFormat="1">
      <c r="B237" s="32"/>
      <c r="D237" s="144" t="s">
        <v>140</v>
      </c>
      <c r="F237" s="145" t="s">
        <v>934</v>
      </c>
      <c r="I237" s="142"/>
      <c r="L237" s="32"/>
      <c r="M237" s="143"/>
      <c r="T237" s="53"/>
      <c r="AT237" s="17" t="s">
        <v>140</v>
      </c>
      <c r="AU237" s="17" t="s">
        <v>82</v>
      </c>
    </row>
    <row r="238" spans="2:65" s="1" customFormat="1" ht="16.5" customHeight="1">
      <c r="B238" s="32"/>
      <c r="C238" s="127" t="s">
        <v>271</v>
      </c>
      <c r="D238" s="127" t="s">
        <v>131</v>
      </c>
      <c r="E238" s="128" t="s">
        <v>935</v>
      </c>
      <c r="F238" s="129" t="s">
        <v>936</v>
      </c>
      <c r="G238" s="130" t="s">
        <v>225</v>
      </c>
      <c r="H238" s="131">
        <v>0.748</v>
      </c>
      <c r="I238" s="132"/>
      <c r="J238" s="133">
        <f>ROUND(I238*H238,2)</f>
        <v>0</v>
      </c>
      <c r="K238" s="129" t="s">
        <v>135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1.04741</v>
      </c>
      <c r="R238" s="136">
        <f>Q238*H238</f>
        <v>0.78346267999999997</v>
      </c>
      <c r="S238" s="136">
        <v>0</v>
      </c>
      <c r="T238" s="137">
        <f>S238*H238</f>
        <v>0</v>
      </c>
      <c r="AR238" s="138" t="s">
        <v>136</v>
      </c>
      <c r="AT238" s="138" t="s">
        <v>131</v>
      </c>
      <c r="AU238" s="138" t="s">
        <v>82</v>
      </c>
      <c r="AY238" s="17" t="s">
        <v>128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136</v>
      </c>
      <c r="BM238" s="138" t="s">
        <v>937</v>
      </c>
    </row>
    <row r="239" spans="2:65" s="1" customFormat="1">
      <c r="B239" s="32"/>
      <c r="D239" s="140" t="s">
        <v>138</v>
      </c>
      <c r="F239" s="141" t="s">
        <v>938</v>
      </c>
      <c r="I239" s="142"/>
      <c r="L239" s="32"/>
      <c r="M239" s="143"/>
      <c r="T239" s="53"/>
      <c r="AT239" s="17" t="s">
        <v>138</v>
      </c>
      <c r="AU239" s="17" t="s">
        <v>82</v>
      </c>
    </row>
    <row r="240" spans="2:65" s="1" customFormat="1">
      <c r="B240" s="32"/>
      <c r="D240" s="144" t="s">
        <v>140</v>
      </c>
      <c r="F240" s="145" t="s">
        <v>939</v>
      </c>
      <c r="I240" s="142"/>
      <c r="L240" s="32"/>
      <c r="M240" s="143"/>
      <c r="T240" s="53"/>
      <c r="AT240" s="17" t="s">
        <v>140</v>
      </c>
      <c r="AU240" s="17" t="s">
        <v>82</v>
      </c>
    </row>
    <row r="241" spans="2:65" s="12" customFormat="1">
      <c r="B241" s="146"/>
      <c r="D241" s="140" t="s">
        <v>142</v>
      </c>
      <c r="E241" s="147" t="s">
        <v>19</v>
      </c>
      <c r="F241" s="148" t="s">
        <v>940</v>
      </c>
      <c r="H241" s="147" t="s">
        <v>19</v>
      </c>
      <c r="I241" s="149"/>
      <c r="L241" s="146"/>
      <c r="M241" s="150"/>
      <c r="T241" s="151"/>
      <c r="AT241" s="147" t="s">
        <v>142</v>
      </c>
      <c r="AU241" s="147" t="s">
        <v>82</v>
      </c>
      <c r="AV241" s="12" t="s">
        <v>80</v>
      </c>
      <c r="AW241" s="12" t="s">
        <v>33</v>
      </c>
      <c r="AX241" s="12" t="s">
        <v>72</v>
      </c>
      <c r="AY241" s="147" t="s">
        <v>128</v>
      </c>
    </row>
    <row r="242" spans="2:65" s="13" customFormat="1">
      <c r="B242" s="152"/>
      <c r="D242" s="140" t="s">
        <v>142</v>
      </c>
      <c r="E242" s="153" t="s">
        <v>19</v>
      </c>
      <c r="F242" s="154" t="s">
        <v>941</v>
      </c>
      <c r="H242" s="155">
        <v>0.748</v>
      </c>
      <c r="I242" s="156"/>
      <c r="L242" s="152"/>
      <c r="M242" s="157"/>
      <c r="T242" s="158"/>
      <c r="AT242" s="153" t="s">
        <v>142</v>
      </c>
      <c r="AU242" s="153" t="s">
        <v>82</v>
      </c>
      <c r="AV242" s="13" t="s">
        <v>82</v>
      </c>
      <c r="AW242" s="13" t="s">
        <v>33</v>
      </c>
      <c r="AX242" s="13" t="s">
        <v>80</v>
      </c>
      <c r="AY242" s="153" t="s">
        <v>128</v>
      </c>
    </row>
    <row r="243" spans="2:65" s="1" customFormat="1" ht="16.5" customHeight="1">
      <c r="B243" s="32"/>
      <c r="C243" s="127" t="s">
        <v>277</v>
      </c>
      <c r="D243" s="127" t="s">
        <v>131</v>
      </c>
      <c r="E243" s="128" t="s">
        <v>942</v>
      </c>
      <c r="F243" s="129" t="s">
        <v>943</v>
      </c>
      <c r="G243" s="130" t="s">
        <v>155</v>
      </c>
      <c r="H243" s="131">
        <v>30.78</v>
      </c>
      <c r="I243" s="132"/>
      <c r="J243" s="133">
        <f>ROUND(I243*H243,2)</f>
        <v>0</v>
      </c>
      <c r="K243" s="129" t="s">
        <v>135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2.0874999999999999</v>
      </c>
      <c r="R243" s="136">
        <f>Q243*H243</f>
        <v>64.253249999999994</v>
      </c>
      <c r="S243" s="136">
        <v>0</v>
      </c>
      <c r="T243" s="137">
        <f>S243*H243</f>
        <v>0</v>
      </c>
      <c r="AR243" s="138" t="s">
        <v>136</v>
      </c>
      <c r="AT243" s="138" t="s">
        <v>131</v>
      </c>
      <c r="AU243" s="138" t="s">
        <v>82</v>
      </c>
      <c r="AY243" s="17" t="s">
        <v>128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136</v>
      </c>
      <c r="BM243" s="138" t="s">
        <v>944</v>
      </c>
    </row>
    <row r="244" spans="2:65" s="1" customFormat="1">
      <c r="B244" s="32"/>
      <c r="D244" s="140" t="s">
        <v>138</v>
      </c>
      <c r="F244" s="141" t="s">
        <v>945</v>
      </c>
      <c r="I244" s="142"/>
      <c r="L244" s="32"/>
      <c r="M244" s="143"/>
      <c r="T244" s="53"/>
      <c r="AT244" s="17" t="s">
        <v>138</v>
      </c>
      <c r="AU244" s="17" t="s">
        <v>82</v>
      </c>
    </row>
    <row r="245" spans="2:65" s="1" customFormat="1">
      <c r="B245" s="32"/>
      <c r="D245" s="144" t="s">
        <v>140</v>
      </c>
      <c r="F245" s="145" t="s">
        <v>946</v>
      </c>
      <c r="I245" s="142"/>
      <c r="L245" s="32"/>
      <c r="M245" s="143"/>
      <c r="T245" s="53"/>
      <c r="AT245" s="17" t="s">
        <v>140</v>
      </c>
      <c r="AU245" s="17" t="s">
        <v>82</v>
      </c>
    </row>
    <row r="246" spans="2:65" s="12" customFormat="1">
      <c r="B246" s="146"/>
      <c r="D246" s="140" t="s">
        <v>142</v>
      </c>
      <c r="E246" s="147" t="s">
        <v>19</v>
      </c>
      <c r="F246" s="148" t="s">
        <v>947</v>
      </c>
      <c r="H246" s="147" t="s">
        <v>19</v>
      </c>
      <c r="I246" s="149"/>
      <c r="L246" s="146"/>
      <c r="M246" s="150"/>
      <c r="T246" s="151"/>
      <c r="AT246" s="147" t="s">
        <v>142</v>
      </c>
      <c r="AU246" s="147" t="s">
        <v>82</v>
      </c>
      <c r="AV246" s="12" t="s">
        <v>80</v>
      </c>
      <c r="AW246" s="12" t="s">
        <v>33</v>
      </c>
      <c r="AX246" s="12" t="s">
        <v>72</v>
      </c>
      <c r="AY246" s="147" t="s">
        <v>128</v>
      </c>
    </row>
    <row r="247" spans="2:65" s="13" customFormat="1">
      <c r="B247" s="152"/>
      <c r="D247" s="140" t="s">
        <v>142</v>
      </c>
      <c r="E247" s="153" t="s">
        <v>19</v>
      </c>
      <c r="F247" s="154" t="s">
        <v>948</v>
      </c>
      <c r="H247" s="155">
        <v>30.78</v>
      </c>
      <c r="I247" s="156"/>
      <c r="L247" s="152"/>
      <c r="M247" s="157"/>
      <c r="T247" s="158"/>
      <c r="AT247" s="153" t="s">
        <v>142</v>
      </c>
      <c r="AU247" s="153" t="s">
        <v>82</v>
      </c>
      <c r="AV247" s="13" t="s">
        <v>82</v>
      </c>
      <c r="AW247" s="13" t="s">
        <v>33</v>
      </c>
      <c r="AX247" s="13" t="s">
        <v>80</v>
      </c>
      <c r="AY247" s="153" t="s">
        <v>128</v>
      </c>
    </row>
    <row r="248" spans="2:65" s="11" customFormat="1" ht="22.9" customHeight="1">
      <c r="B248" s="115"/>
      <c r="D248" s="116" t="s">
        <v>71</v>
      </c>
      <c r="E248" s="125" t="s">
        <v>136</v>
      </c>
      <c r="F248" s="125" t="s">
        <v>284</v>
      </c>
      <c r="I248" s="118"/>
      <c r="J248" s="126">
        <f>BK248</f>
        <v>0</v>
      </c>
      <c r="L248" s="115"/>
      <c r="M248" s="120"/>
      <c r="P248" s="121">
        <f>SUM(P249:P253)</f>
        <v>0</v>
      </c>
      <c r="R248" s="121">
        <f>SUM(R249:R253)</f>
        <v>33.264000000000003</v>
      </c>
      <c r="T248" s="122">
        <f>SUM(T249:T253)</f>
        <v>0</v>
      </c>
      <c r="AR248" s="116" t="s">
        <v>80</v>
      </c>
      <c r="AT248" s="123" t="s">
        <v>71</v>
      </c>
      <c r="AU248" s="123" t="s">
        <v>80</v>
      </c>
      <c r="AY248" s="116" t="s">
        <v>128</v>
      </c>
      <c r="BK248" s="124">
        <f>SUM(BK249:BK253)</f>
        <v>0</v>
      </c>
    </row>
    <row r="249" spans="2:65" s="1" customFormat="1" ht="21.75" customHeight="1">
      <c r="B249" s="32"/>
      <c r="C249" s="127" t="s">
        <v>688</v>
      </c>
      <c r="D249" s="127" t="s">
        <v>131</v>
      </c>
      <c r="E249" s="128" t="s">
        <v>949</v>
      </c>
      <c r="F249" s="129" t="s">
        <v>950</v>
      </c>
      <c r="G249" s="130" t="s">
        <v>155</v>
      </c>
      <c r="H249" s="131">
        <v>18</v>
      </c>
      <c r="I249" s="132"/>
      <c r="J249" s="133">
        <f>ROUND(I249*H249,2)</f>
        <v>0</v>
      </c>
      <c r="K249" s="129" t="s">
        <v>135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1.8480000000000001</v>
      </c>
      <c r="R249" s="136">
        <f>Q249*H249</f>
        <v>33.264000000000003</v>
      </c>
      <c r="S249" s="136">
        <v>0</v>
      </c>
      <c r="T249" s="137">
        <f>S249*H249</f>
        <v>0</v>
      </c>
      <c r="AR249" s="138" t="s">
        <v>136</v>
      </c>
      <c r="AT249" s="138" t="s">
        <v>131</v>
      </c>
      <c r="AU249" s="138" t="s">
        <v>82</v>
      </c>
      <c r="AY249" s="17" t="s">
        <v>128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136</v>
      </c>
      <c r="BM249" s="138" t="s">
        <v>951</v>
      </c>
    </row>
    <row r="250" spans="2:65" s="1" customFormat="1" ht="19.5">
      <c r="B250" s="32"/>
      <c r="D250" s="140" t="s">
        <v>138</v>
      </c>
      <c r="F250" s="141" t="s">
        <v>952</v>
      </c>
      <c r="I250" s="142"/>
      <c r="L250" s="32"/>
      <c r="M250" s="143"/>
      <c r="T250" s="53"/>
      <c r="AT250" s="17" t="s">
        <v>138</v>
      </c>
      <c r="AU250" s="17" t="s">
        <v>82</v>
      </c>
    </row>
    <row r="251" spans="2:65" s="1" customFormat="1">
      <c r="B251" s="32"/>
      <c r="D251" s="144" t="s">
        <v>140</v>
      </c>
      <c r="F251" s="145" t="s">
        <v>953</v>
      </c>
      <c r="I251" s="142"/>
      <c r="L251" s="32"/>
      <c r="M251" s="143"/>
      <c r="T251" s="53"/>
      <c r="AT251" s="17" t="s">
        <v>140</v>
      </c>
      <c r="AU251" s="17" t="s">
        <v>82</v>
      </c>
    </row>
    <row r="252" spans="2:65" s="12" customFormat="1">
      <c r="B252" s="146"/>
      <c r="D252" s="140" t="s">
        <v>142</v>
      </c>
      <c r="E252" s="147" t="s">
        <v>19</v>
      </c>
      <c r="F252" s="148" t="s">
        <v>954</v>
      </c>
      <c r="H252" s="147" t="s">
        <v>19</v>
      </c>
      <c r="I252" s="149"/>
      <c r="L252" s="146"/>
      <c r="M252" s="150"/>
      <c r="T252" s="151"/>
      <c r="AT252" s="147" t="s">
        <v>142</v>
      </c>
      <c r="AU252" s="147" t="s">
        <v>82</v>
      </c>
      <c r="AV252" s="12" t="s">
        <v>80</v>
      </c>
      <c r="AW252" s="12" t="s">
        <v>33</v>
      </c>
      <c r="AX252" s="12" t="s">
        <v>72</v>
      </c>
      <c r="AY252" s="147" t="s">
        <v>128</v>
      </c>
    </row>
    <row r="253" spans="2:65" s="13" customFormat="1">
      <c r="B253" s="152"/>
      <c r="D253" s="140" t="s">
        <v>142</v>
      </c>
      <c r="E253" s="153" t="s">
        <v>19</v>
      </c>
      <c r="F253" s="154" t="s">
        <v>955</v>
      </c>
      <c r="H253" s="155">
        <v>18</v>
      </c>
      <c r="I253" s="156"/>
      <c r="L253" s="152"/>
      <c r="M253" s="157"/>
      <c r="T253" s="158"/>
      <c r="AT253" s="153" t="s">
        <v>142</v>
      </c>
      <c r="AU253" s="153" t="s">
        <v>82</v>
      </c>
      <c r="AV253" s="13" t="s">
        <v>82</v>
      </c>
      <c r="AW253" s="13" t="s">
        <v>33</v>
      </c>
      <c r="AX253" s="13" t="s">
        <v>80</v>
      </c>
      <c r="AY253" s="153" t="s">
        <v>128</v>
      </c>
    </row>
    <row r="254" spans="2:65" s="11" customFormat="1" ht="22.9" customHeight="1">
      <c r="B254" s="115"/>
      <c r="D254" s="116" t="s">
        <v>71</v>
      </c>
      <c r="E254" s="125" t="s">
        <v>308</v>
      </c>
      <c r="F254" s="125" t="s">
        <v>309</v>
      </c>
      <c r="I254" s="118"/>
      <c r="J254" s="126">
        <f>BK254</f>
        <v>0</v>
      </c>
      <c r="L254" s="115"/>
      <c r="M254" s="120"/>
      <c r="P254" s="121">
        <f>SUM(P255:P259)</f>
        <v>0</v>
      </c>
      <c r="R254" s="121">
        <f>SUM(R255:R259)</f>
        <v>59.400000000000006</v>
      </c>
      <c r="T254" s="122">
        <f>SUM(T255:T259)</f>
        <v>0</v>
      </c>
      <c r="AR254" s="116" t="s">
        <v>80</v>
      </c>
      <c r="AT254" s="123" t="s">
        <v>71</v>
      </c>
      <c r="AU254" s="123" t="s">
        <v>80</v>
      </c>
      <c r="AY254" s="116" t="s">
        <v>128</v>
      </c>
      <c r="BK254" s="124">
        <f>SUM(BK255:BK259)</f>
        <v>0</v>
      </c>
    </row>
    <row r="255" spans="2:65" s="1" customFormat="1" ht="16.5" customHeight="1">
      <c r="B255" s="32"/>
      <c r="C255" s="127" t="s">
        <v>673</v>
      </c>
      <c r="D255" s="127" t="s">
        <v>131</v>
      </c>
      <c r="E255" s="128" t="s">
        <v>956</v>
      </c>
      <c r="F255" s="129" t="s">
        <v>957</v>
      </c>
      <c r="G255" s="130" t="s">
        <v>134</v>
      </c>
      <c r="H255" s="131">
        <v>150</v>
      </c>
      <c r="I255" s="132"/>
      <c r="J255" s="133">
        <f>ROUND(I255*H255,2)</f>
        <v>0</v>
      </c>
      <c r="K255" s="129" t="s">
        <v>135</v>
      </c>
      <c r="L255" s="32"/>
      <c r="M255" s="134" t="s">
        <v>19</v>
      </c>
      <c r="N255" s="135" t="s">
        <v>43</v>
      </c>
      <c r="P255" s="136">
        <f>O255*H255</f>
        <v>0</v>
      </c>
      <c r="Q255" s="136">
        <v>0.39600000000000002</v>
      </c>
      <c r="R255" s="136">
        <f>Q255*H255</f>
        <v>59.400000000000006</v>
      </c>
      <c r="S255" s="136">
        <v>0</v>
      </c>
      <c r="T255" s="137">
        <f>S255*H255</f>
        <v>0</v>
      </c>
      <c r="AR255" s="138" t="s">
        <v>136</v>
      </c>
      <c r="AT255" s="138" t="s">
        <v>131</v>
      </c>
      <c r="AU255" s="138" t="s">
        <v>82</v>
      </c>
      <c r="AY255" s="17" t="s">
        <v>128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80</v>
      </c>
      <c r="BK255" s="139">
        <f>ROUND(I255*H255,2)</f>
        <v>0</v>
      </c>
      <c r="BL255" s="17" t="s">
        <v>136</v>
      </c>
      <c r="BM255" s="138" t="s">
        <v>958</v>
      </c>
    </row>
    <row r="256" spans="2:65" s="1" customFormat="1" ht="19.5">
      <c r="B256" s="32"/>
      <c r="D256" s="140" t="s">
        <v>138</v>
      </c>
      <c r="F256" s="141" t="s">
        <v>959</v>
      </c>
      <c r="I256" s="142"/>
      <c r="L256" s="32"/>
      <c r="M256" s="143"/>
      <c r="T256" s="53"/>
      <c r="AT256" s="17" t="s">
        <v>138</v>
      </c>
      <c r="AU256" s="17" t="s">
        <v>82</v>
      </c>
    </row>
    <row r="257" spans="2:65" s="1" customFormat="1">
      <c r="B257" s="32"/>
      <c r="D257" s="144" t="s">
        <v>140</v>
      </c>
      <c r="F257" s="145" t="s">
        <v>960</v>
      </c>
      <c r="I257" s="142"/>
      <c r="L257" s="32"/>
      <c r="M257" s="143"/>
      <c r="T257" s="53"/>
      <c r="AT257" s="17" t="s">
        <v>140</v>
      </c>
      <c r="AU257" s="17" t="s">
        <v>82</v>
      </c>
    </row>
    <row r="258" spans="2:65" s="12" customFormat="1">
      <c r="B258" s="146"/>
      <c r="D258" s="140" t="s">
        <v>142</v>
      </c>
      <c r="E258" s="147" t="s">
        <v>19</v>
      </c>
      <c r="F258" s="148" t="s">
        <v>961</v>
      </c>
      <c r="H258" s="147" t="s">
        <v>19</v>
      </c>
      <c r="I258" s="149"/>
      <c r="L258" s="146"/>
      <c r="M258" s="150"/>
      <c r="T258" s="151"/>
      <c r="AT258" s="147" t="s">
        <v>142</v>
      </c>
      <c r="AU258" s="147" t="s">
        <v>82</v>
      </c>
      <c r="AV258" s="12" t="s">
        <v>80</v>
      </c>
      <c r="AW258" s="12" t="s">
        <v>33</v>
      </c>
      <c r="AX258" s="12" t="s">
        <v>72</v>
      </c>
      <c r="AY258" s="147" t="s">
        <v>128</v>
      </c>
    </row>
    <row r="259" spans="2:65" s="13" customFormat="1">
      <c r="B259" s="152"/>
      <c r="D259" s="140" t="s">
        <v>142</v>
      </c>
      <c r="E259" s="153" t="s">
        <v>19</v>
      </c>
      <c r="F259" s="154" t="s">
        <v>962</v>
      </c>
      <c r="H259" s="155">
        <v>150</v>
      </c>
      <c r="I259" s="156"/>
      <c r="L259" s="152"/>
      <c r="M259" s="157"/>
      <c r="T259" s="158"/>
      <c r="AT259" s="153" t="s">
        <v>142</v>
      </c>
      <c r="AU259" s="153" t="s">
        <v>82</v>
      </c>
      <c r="AV259" s="13" t="s">
        <v>82</v>
      </c>
      <c r="AW259" s="13" t="s">
        <v>33</v>
      </c>
      <c r="AX259" s="13" t="s">
        <v>80</v>
      </c>
      <c r="AY259" s="153" t="s">
        <v>128</v>
      </c>
    </row>
    <row r="260" spans="2:65" s="11" customFormat="1" ht="22.9" customHeight="1">
      <c r="B260" s="115"/>
      <c r="D260" s="116" t="s">
        <v>71</v>
      </c>
      <c r="E260" s="125" t="s">
        <v>318</v>
      </c>
      <c r="F260" s="125" t="s">
        <v>963</v>
      </c>
      <c r="I260" s="118"/>
      <c r="J260" s="126">
        <f>BK260</f>
        <v>0</v>
      </c>
      <c r="L260" s="115"/>
      <c r="M260" s="120"/>
      <c r="P260" s="121">
        <f>SUM(P261:P270)</f>
        <v>0</v>
      </c>
      <c r="R260" s="121">
        <f>SUM(R261:R270)</f>
        <v>1.2007260000000001E-2</v>
      </c>
      <c r="T260" s="122">
        <f>SUM(T261:T270)</f>
        <v>0</v>
      </c>
      <c r="AR260" s="116" t="s">
        <v>80</v>
      </c>
      <c r="AT260" s="123" t="s">
        <v>71</v>
      </c>
      <c r="AU260" s="123" t="s">
        <v>80</v>
      </c>
      <c r="AY260" s="116" t="s">
        <v>128</v>
      </c>
      <c r="BK260" s="124">
        <f>SUM(BK261:BK270)</f>
        <v>0</v>
      </c>
    </row>
    <row r="261" spans="2:65" s="1" customFormat="1" ht="16.5" customHeight="1">
      <c r="B261" s="32"/>
      <c r="C261" s="127" t="s">
        <v>285</v>
      </c>
      <c r="D261" s="127" t="s">
        <v>131</v>
      </c>
      <c r="E261" s="128" t="s">
        <v>964</v>
      </c>
      <c r="F261" s="129" t="s">
        <v>965</v>
      </c>
      <c r="G261" s="130" t="s">
        <v>134</v>
      </c>
      <c r="H261" s="131">
        <v>1.764</v>
      </c>
      <c r="I261" s="132"/>
      <c r="J261" s="133">
        <f>ROUND(I261*H261,2)</f>
        <v>0</v>
      </c>
      <c r="K261" s="129" t="s">
        <v>135</v>
      </c>
      <c r="L261" s="32"/>
      <c r="M261" s="134" t="s">
        <v>19</v>
      </c>
      <c r="N261" s="135" t="s">
        <v>43</v>
      </c>
      <c r="P261" s="136">
        <f>O261*H261</f>
        <v>0</v>
      </c>
      <c r="Q261" s="136">
        <v>5.1999999999999995E-4</v>
      </c>
      <c r="R261" s="136">
        <f>Q261*H261</f>
        <v>9.1727999999999992E-4</v>
      </c>
      <c r="S261" s="136">
        <v>0</v>
      </c>
      <c r="T261" s="137">
        <f>S261*H261</f>
        <v>0</v>
      </c>
      <c r="AR261" s="138" t="s">
        <v>136</v>
      </c>
      <c r="AT261" s="138" t="s">
        <v>131</v>
      </c>
      <c r="AU261" s="138" t="s">
        <v>82</v>
      </c>
      <c r="AY261" s="17" t="s">
        <v>128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80</v>
      </c>
      <c r="BK261" s="139">
        <f>ROUND(I261*H261,2)</f>
        <v>0</v>
      </c>
      <c r="BL261" s="17" t="s">
        <v>136</v>
      </c>
      <c r="BM261" s="138" t="s">
        <v>966</v>
      </c>
    </row>
    <row r="262" spans="2:65" s="1" customFormat="1">
      <c r="B262" s="32"/>
      <c r="D262" s="140" t="s">
        <v>138</v>
      </c>
      <c r="F262" s="141" t="s">
        <v>967</v>
      </c>
      <c r="I262" s="142"/>
      <c r="L262" s="32"/>
      <c r="M262" s="143"/>
      <c r="T262" s="53"/>
      <c r="AT262" s="17" t="s">
        <v>138</v>
      </c>
      <c r="AU262" s="17" t="s">
        <v>82</v>
      </c>
    </row>
    <row r="263" spans="2:65" s="1" customFormat="1">
      <c r="B263" s="32"/>
      <c r="D263" s="144" t="s">
        <v>140</v>
      </c>
      <c r="F263" s="145" t="s">
        <v>968</v>
      </c>
      <c r="I263" s="142"/>
      <c r="L263" s="32"/>
      <c r="M263" s="143"/>
      <c r="T263" s="53"/>
      <c r="AT263" s="17" t="s">
        <v>140</v>
      </c>
      <c r="AU263" s="17" t="s">
        <v>82</v>
      </c>
    </row>
    <row r="264" spans="2:65" s="12" customFormat="1">
      <c r="B264" s="146"/>
      <c r="D264" s="140" t="s">
        <v>142</v>
      </c>
      <c r="E264" s="147" t="s">
        <v>19</v>
      </c>
      <c r="F264" s="148" t="s">
        <v>969</v>
      </c>
      <c r="H264" s="147" t="s">
        <v>19</v>
      </c>
      <c r="I264" s="149"/>
      <c r="L264" s="146"/>
      <c r="M264" s="150"/>
      <c r="T264" s="151"/>
      <c r="AT264" s="147" t="s">
        <v>142</v>
      </c>
      <c r="AU264" s="147" t="s">
        <v>82</v>
      </c>
      <c r="AV264" s="12" t="s">
        <v>80</v>
      </c>
      <c r="AW264" s="12" t="s">
        <v>33</v>
      </c>
      <c r="AX264" s="12" t="s">
        <v>72</v>
      </c>
      <c r="AY264" s="147" t="s">
        <v>128</v>
      </c>
    </row>
    <row r="265" spans="2:65" s="13" customFormat="1">
      <c r="B265" s="152"/>
      <c r="D265" s="140" t="s">
        <v>142</v>
      </c>
      <c r="E265" s="153" t="s">
        <v>19</v>
      </c>
      <c r="F265" s="154" t="s">
        <v>970</v>
      </c>
      <c r="H265" s="155">
        <v>1.764</v>
      </c>
      <c r="I265" s="156"/>
      <c r="L265" s="152"/>
      <c r="M265" s="157"/>
      <c r="T265" s="158"/>
      <c r="AT265" s="153" t="s">
        <v>142</v>
      </c>
      <c r="AU265" s="153" t="s">
        <v>82</v>
      </c>
      <c r="AV265" s="13" t="s">
        <v>82</v>
      </c>
      <c r="AW265" s="13" t="s">
        <v>33</v>
      </c>
      <c r="AX265" s="13" t="s">
        <v>80</v>
      </c>
      <c r="AY265" s="153" t="s">
        <v>128</v>
      </c>
    </row>
    <row r="266" spans="2:65" s="1" customFormat="1" ht="16.5" customHeight="1">
      <c r="B266" s="32"/>
      <c r="C266" s="127" t="s">
        <v>205</v>
      </c>
      <c r="D266" s="127" t="s">
        <v>131</v>
      </c>
      <c r="E266" s="128" t="s">
        <v>971</v>
      </c>
      <c r="F266" s="129" t="s">
        <v>972</v>
      </c>
      <c r="G266" s="130" t="s">
        <v>134</v>
      </c>
      <c r="H266" s="131">
        <v>33.606000000000002</v>
      </c>
      <c r="I266" s="132"/>
      <c r="J266" s="133">
        <f>ROUND(I266*H266,2)</f>
        <v>0</v>
      </c>
      <c r="K266" s="129" t="s">
        <v>135</v>
      </c>
      <c r="L266" s="32"/>
      <c r="M266" s="134" t="s">
        <v>19</v>
      </c>
      <c r="N266" s="135" t="s">
        <v>43</v>
      </c>
      <c r="P266" s="136">
        <f>O266*H266</f>
        <v>0</v>
      </c>
      <c r="Q266" s="136">
        <v>3.3E-4</v>
      </c>
      <c r="R266" s="136">
        <f>Q266*H266</f>
        <v>1.1089980000000001E-2</v>
      </c>
      <c r="S266" s="136">
        <v>0</v>
      </c>
      <c r="T266" s="137">
        <f>S266*H266</f>
        <v>0</v>
      </c>
      <c r="AR266" s="138" t="s">
        <v>136</v>
      </c>
      <c r="AT266" s="138" t="s">
        <v>131</v>
      </c>
      <c r="AU266" s="138" t="s">
        <v>82</v>
      </c>
      <c r="AY266" s="17" t="s">
        <v>128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80</v>
      </c>
      <c r="BK266" s="139">
        <f>ROUND(I266*H266,2)</f>
        <v>0</v>
      </c>
      <c r="BL266" s="17" t="s">
        <v>136</v>
      </c>
      <c r="BM266" s="138" t="s">
        <v>973</v>
      </c>
    </row>
    <row r="267" spans="2:65" s="1" customFormat="1">
      <c r="B267" s="32"/>
      <c r="D267" s="140" t="s">
        <v>138</v>
      </c>
      <c r="F267" s="141" t="s">
        <v>974</v>
      </c>
      <c r="I267" s="142"/>
      <c r="L267" s="32"/>
      <c r="M267" s="143"/>
      <c r="T267" s="53"/>
      <c r="AT267" s="17" t="s">
        <v>138</v>
      </c>
      <c r="AU267" s="17" t="s">
        <v>82</v>
      </c>
    </row>
    <row r="268" spans="2:65" s="1" customFormat="1">
      <c r="B268" s="32"/>
      <c r="D268" s="144" t="s">
        <v>140</v>
      </c>
      <c r="F268" s="145" t="s">
        <v>975</v>
      </c>
      <c r="I268" s="142"/>
      <c r="L268" s="32"/>
      <c r="M268" s="143"/>
      <c r="T268" s="53"/>
      <c r="AT268" s="17" t="s">
        <v>140</v>
      </c>
      <c r="AU268" s="17" t="s">
        <v>82</v>
      </c>
    </row>
    <row r="269" spans="2:65" s="12" customFormat="1">
      <c r="B269" s="146"/>
      <c r="D269" s="140" t="s">
        <v>142</v>
      </c>
      <c r="E269" s="147" t="s">
        <v>19</v>
      </c>
      <c r="F269" s="148" t="s">
        <v>976</v>
      </c>
      <c r="H269" s="147" t="s">
        <v>19</v>
      </c>
      <c r="I269" s="149"/>
      <c r="L269" s="146"/>
      <c r="M269" s="150"/>
      <c r="T269" s="151"/>
      <c r="AT269" s="147" t="s">
        <v>142</v>
      </c>
      <c r="AU269" s="147" t="s">
        <v>82</v>
      </c>
      <c r="AV269" s="12" t="s">
        <v>80</v>
      </c>
      <c r="AW269" s="12" t="s">
        <v>33</v>
      </c>
      <c r="AX269" s="12" t="s">
        <v>72</v>
      </c>
      <c r="AY269" s="147" t="s">
        <v>128</v>
      </c>
    </row>
    <row r="270" spans="2:65" s="13" customFormat="1">
      <c r="B270" s="152"/>
      <c r="D270" s="140" t="s">
        <v>142</v>
      </c>
      <c r="E270" s="153" t="s">
        <v>19</v>
      </c>
      <c r="F270" s="154" t="s">
        <v>977</v>
      </c>
      <c r="H270" s="155">
        <v>33.606000000000002</v>
      </c>
      <c r="I270" s="156"/>
      <c r="L270" s="152"/>
      <c r="M270" s="157"/>
      <c r="T270" s="158"/>
      <c r="AT270" s="153" t="s">
        <v>142</v>
      </c>
      <c r="AU270" s="153" t="s">
        <v>82</v>
      </c>
      <c r="AV270" s="13" t="s">
        <v>82</v>
      </c>
      <c r="AW270" s="13" t="s">
        <v>33</v>
      </c>
      <c r="AX270" s="13" t="s">
        <v>80</v>
      </c>
      <c r="AY270" s="153" t="s">
        <v>128</v>
      </c>
    </row>
    <row r="271" spans="2:65" s="11" customFormat="1" ht="22.9" customHeight="1">
      <c r="B271" s="115"/>
      <c r="D271" s="116" t="s">
        <v>71</v>
      </c>
      <c r="E271" s="125" t="s">
        <v>226</v>
      </c>
      <c r="F271" s="125" t="s">
        <v>380</v>
      </c>
      <c r="I271" s="118"/>
      <c r="J271" s="126">
        <f>BK271</f>
        <v>0</v>
      </c>
      <c r="L271" s="115"/>
      <c r="M271" s="120"/>
      <c r="P271" s="121">
        <f>SUM(P272:P276)</f>
        <v>0</v>
      </c>
      <c r="R271" s="121">
        <f>SUM(R272:R276)</f>
        <v>31.639024999999997</v>
      </c>
      <c r="T271" s="122">
        <f>SUM(T272:T276)</f>
        <v>0</v>
      </c>
      <c r="AR271" s="116" t="s">
        <v>80</v>
      </c>
      <c r="AT271" s="123" t="s">
        <v>71</v>
      </c>
      <c r="AU271" s="123" t="s">
        <v>80</v>
      </c>
      <c r="AY271" s="116" t="s">
        <v>128</v>
      </c>
      <c r="BK271" s="124">
        <f>SUM(BK272:BK276)</f>
        <v>0</v>
      </c>
    </row>
    <row r="272" spans="2:65" s="1" customFormat="1" ht="16.5" customHeight="1">
      <c r="B272" s="32"/>
      <c r="C272" s="127" t="s">
        <v>404</v>
      </c>
      <c r="D272" s="127" t="s">
        <v>131</v>
      </c>
      <c r="E272" s="128" t="s">
        <v>978</v>
      </c>
      <c r="F272" s="129" t="s">
        <v>979</v>
      </c>
      <c r="G272" s="130" t="s">
        <v>155</v>
      </c>
      <c r="H272" s="131">
        <v>13.75</v>
      </c>
      <c r="I272" s="132"/>
      <c r="J272" s="133">
        <f>ROUND(I272*H272,2)</f>
        <v>0</v>
      </c>
      <c r="K272" s="129" t="s">
        <v>135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2.3010199999999998</v>
      </c>
      <c r="R272" s="136">
        <f>Q272*H272</f>
        <v>31.639024999999997</v>
      </c>
      <c r="S272" s="136">
        <v>0</v>
      </c>
      <c r="T272" s="137">
        <f>S272*H272</f>
        <v>0</v>
      </c>
      <c r="AR272" s="138" t="s">
        <v>136</v>
      </c>
      <c r="AT272" s="138" t="s">
        <v>131</v>
      </c>
      <c r="AU272" s="138" t="s">
        <v>82</v>
      </c>
      <c r="AY272" s="17" t="s">
        <v>128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136</v>
      </c>
      <c r="BM272" s="138" t="s">
        <v>980</v>
      </c>
    </row>
    <row r="273" spans="2:65" s="1" customFormat="1">
      <c r="B273" s="32"/>
      <c r="D273" s="140" t="s">
        <v>138</v>
      </c>
      <c r="F273" s="141" t="s">
        <v>981</v>
      </c>
      <c r="I273" s="142"/>
      <c r="L273" s="32"/>
      <c r="M273" s="143"/>
      <c r="T273" s="53"/>
      <c r="AT273" s="17" t="s">
        <v>138</v>
      </c>
      <c r="AU273" s="17" t="s">
        <v>82</v>
      </c>
    </row>
    <row r="274" spans="2:65" s="1" customFormat="1">
      <c r="B274" s="32"/>
      <c r="D274" s="144" t="s">
        <v>140</v>
      </c>
      <c r="F274" s="145" t="s">
        <v>982</v>
      </c>
      <c r="I274" s="142"/>
      <c r="L274" s="32"/>
      <c r="M274" s="143"/>
      <c r="T274" s="53"/>
      <c r="AT274" s="17" t="s">
        <v>140</v>
      </c>
      <c r="AU274" s="17" t="s">
        <v>82</v>
      </c>
    </row>
    <row r="275" spans="2:65" s="12" customFormat="1">
      <c r="B275" s="146"/>
      <c r="D275" s="140" t="s">
        <v>142</v>
      </c>
      <c r="E275" s="147" t="s">
        <v>19</v>
      </c>
      <c r="F275" s="148" t="s">
        <v>983</v>
      </c>
      <c r="H275" s="147" t="s">
        <v>19</v>
      </c>
      <c r="I275" s="149"/>
      <c r="L275" s="146"/>
      <c r="M275" s="150"/>
      <c r="T275" s="151"/>
      <c r="AT275" s="147" t="s">
        <v>142</v>
      </c>
      <c r="AU275" s="147" t="s">
        <v>82</v>
      </c>
      <c r="AV275" s="12" t="s">
        <v>80</v>
      </c>
      <c r="AW275" s="12" t="s">
        <v>33</v>
      </c>
      <c r="AX275" s="12" t="s">
        <v>72</v>
      </c>
      <c r="AY275" s="147" t="s">
        <v>128</v>
      </c>
    </row>
    <row r="276" spans="2:65" s="13" customFormat="1">
      <c r="B276" s="152"/>
      <c r="D276" s="140" t="s">
        <v>142</v>
      </c>
      <c r="E276" s="153" t="s">
        <v>19</v>
      </c>
      <c r="F276" s="154" t="s">
        <v>984</v>
      </c>
      <c r="H276" s="155">
        <v>13.75</v>
      </c>
      <c r="I276" s="156"/>
      <c r="L276" s="152"/>
      <c r="M276" s="157"/>
      <c r="T276" s="158"/>
      <c r="AT276" s="153" t="s">
        <v>142</v>
      </c>
      <c r="AU276" s="153" t="s">
        <v>82</v>
      </c>
      <c r="AV276" s="13" t="s">
        <v>82</v>
      </c>
      <c r="AW276" s="13" t="s">
        <v>33</v>
      </c>
      <c r="AX276" s="13" t="s">
        <v>80</v>
      </c>
      <c r="AY276" s="153" t="s">
        <v>128</v>
      </c>
    </row>
    <row r="277" spans="2:65" s="11" customFormat="1" ht="22.9" customHeight="1">
      <c r="B277" s="115"/>
      <c r="D277" s="116" t="s">
        <v>71</v>
      </c>
      <c r="E277" s="125" t="s">
        <v>439</v>
      </c>
      <c r="F277" s="125" t="s">
        <v>440</v>
      </c>
      <c r="I277" s="118"/>
      <c r="J277" s="126">
        <f>BK277</f>
        <v>0</v>
      </c>
      <c r="L277" s="115"/>
      <c r="M277" s="120"/>
      <c r="P277" s="121">
        <f>SUM(P278:P337)</f>
        <v>0</v>
      </c>
      <c r="R277" s="121">
        <f>SUM(R278:R337)</f>
        <v>3.3780736</v>
      </c>
      <c r="T277" s="122">
        <f>SUM(T278:T337)</f>
        <v>2.2557440000000004</v>
      </c>
      <c r="AR277" s="116" t="s">
        <v>80</v>
      </c>
      <c r="AT277" s="123" t="s">
        <v>71</v>
      </c>
      <c r="AU277" s="123" t="s">
        <v>80</v>
      </c>
      <c r="AY277" s="116" t="s">
        <v>128</v>
      </c>
      <c r="BK277" s="124">
        <f>SUM(BK278:BK337)</f>
        <v>0</v>
      </c>
    </row>
    <row r="278" spans="2:65" s="1" customFormat="1" ht="16.5" customHeight="1">
      <c r="B278" s="32"/>
      <c r="C278" s="127" t="s">
        <v>168</v>
      </c>
      <c r="D278" s="127" t="s">
        <v>131</v>
      </c>
      <c r="E278" s="128" t="s">
        <v>985</v>
      </c>
      <c r="F278" s="129" t="s">
        <v>986</v>
      </c>
      <c r="G278" s="130" t="s">
        <v>470</v>
      </c>
      <c r="H278" s="131">
        <v>13</v>
      </c>
      <c r="I278" s="132"/>
      <c r="J278" s="133">
        <f>ROUND(I278*H278,2)</f>
        <v>0</v>
      </c>
      <c r="K278" s="129" t="s">
        <v>135</v>
      </c>
      <c r="L278" s="32"/>
      <c r="M278" s="134" t="s">
        <v>19</v>
      </c>
      <c r="N278" s="135" t="s">
        <v>43</v>
      </c>
      <c r="P278" s="136">
        <f>O278*H278</f>
        <v>0</v>
      </c>
      <c r="Q278" s="136">
        <v>0.03</v>
      </c>
      <c r="R278" s="136">
        <f>Q278*H278</f>
        <v>0.39</v>
      </c>
      <c r="S278" s="136">
        <v>0</v>
      </c>
      <c r="T278" s="137">
        <f>S278*H278</f>
        <v>0</v>
      </c>
      <c r="AR278" s="138" t="s">
        <v>136</v>
      </c>
      <c r="AT278" s="138" t="s">
        <v>131</v>
      </c>
      <c r="AU278" s="138" t="s">
        <v>82</v>
      </c>
      <c r="AY278" s="17" t="s">
        <v>128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80</v>
      </c>
      <c r="BK278" s="139">
        <f>ROUND(I278*H278,2)</f>
        <v>0</v>
      </c>
      <c r="BL278" s="17" t="s">
        <v>136</v>
      </c>
      <c r="BM278" s="138" t="s">
        <v>987</v>
      </c>
    </row>
    <row r="279" spans="2:65" s="1" customFormat="1">
      <c r="B279" s="32"/>
      <c r="D279" s="140" t="s">
        <v>138</v>
      </c>
      <c r="F279" s="141" t="s">
        <v>988</v>
      </c>
      <c r="I279" s="142"/>
      <c r="L279" s="32"/>
      <c r="M279" s="143"/>
      <c r="T279" s="53"/>
      <c r="AT279" s="17" t="s">
        <v>138</v>
      </c>
      <c r="AU279" s="17" t="s">
        <v>82</v>
      </c>
    </row>
    <row r="280" spans="2:65" s="1" customFormat="1">
      <c r="B280" s="32"/>
      <c r="D280" s="144" t="s">
        <v>140</v>
      </c>
      <c r="F280" s="145" t="s">
        <v>989</v>
      </c>
      <c r="I280" s="142"/>
      <c r="L280" s="32"/>
      <c r="M280" s="143"/>
      <c r="T280" s="53"/>
      <c r="AT280" s="17" t="s">
        <v>140</v>
      </c>
      <c r="AU280" s="17" t="s">
        <v>82</v>
      </c>
    </row>
    <row r="281" spans="2:65" s="12" customFormat="1">
      <c r="B281" s="146"/>
      <c r="D281" s="140" t="s">
        <v>142</v>
      </c>
      <c r="E281" s="147" t="s">
        <v>19</v>
      </c>
      <c r="F281" s="148" t="s">
        <v>990</v>
      </c>
      <c r="H281" s="147" t="s">
        <v>19</v>
      </c>
      <c r="I281" s="149"/>
      <c r="L281" s="146"/>
      <c r="M281" s="150"/>
      <c r="T281" s="151"/>
      <c r="AT281" s="147" t="s">
        <v>142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128</v>
      </c>
    </row>
    <row r="282" spans="2:65" s="13" customFormat="1">
      <c r="B282" s="152"/>
      <c r="D282" s="140" t="s">
        <v>142</v>
      </c>
      <c r="E282" s="153" t="s">
        <v>19</v>
      </c>
      <c r="F282" s="154" t="s">
        <v>991</v>
      </c>
      <c r="H282" s="155">
        <v>13</v>
      </c>
      <c r="I282" s="156"/>
      <c r="L282" s="152"/>
      <c r="M282" s="157"/>
      <c r="T282" s="158"/>
      <c r="AT282" s="153" t="s">
        <v>142</v>
      </c>
      <c r="AU282" s="153" t="s">
        <v>82</v>
      </c>
      <c r="AV282" s="13" t="s">
        <v>82</v>
      </c>
      <c r="AW282" s="13" t="s">
        <v>33</v>
      </c>
      <c r="AX282" s="13" t="s">
        <v>80</v>
      </c>
      <c r="AY282" s="153" t="s">
        <v>128</v>
      </c>
    </row>
    <row r="283" spans="2:65" s="1" customFormat="1" ht="21.75" customHeight="1">
      <c r="B283" s="32"/>
      <c r="C283" s="127" t="s">
        <v>620</v>
      </c>
      <c r="D283" s="127" t="s">
        <v>131</v>
      </c>
      <c r="E283" s="128" t="s">
        <v>992</v>
      </c>
      <c r="F283" s="129" t="s">
        <v>993</v>
      </c>
      <c r="G283" s="130" t="s">
        <v>470</v>
      </c>
      <c r="H283" s="131">
        <v>2</v>
      </c>
      <c r="I283" s="132"/>
      <c r="J283" s="133">
        <f>ROUND(I283*H283,2)</f>
        <v>0</v>
      </c>
      <c r="K283" s="129" t="s">
        <v>761</v>
      </c>
      <c r="L283" s="32"/>
      <c r="M283" s="134" t="s">
        <v>19</v>
      </c>
      <c r="N283" s="135" t="s">
        <v>43</v>
      </c>
      <c r="P283" s="136">
        <f>O283*H283</f>
        <v>0</v>
      </c>
      <c r="Q283" s="136">
        <v>3.9600000000000003E-2</v>
      </c>
      <c r="R283" s="136">
        <f>Q283*H283</f>
        <v>7.9200000000000007E-2</v>
      </c>
      <c r="S283" s="136">
        <v>0</v>
      </c>
      <c r="T283" s="137">
        <f>S283*H283</f>
        <v>0</v>
      </c>
      <c r="AR283" s="138" t="s">
        <v>136</v>
      </c>
      <c r="AT283" s="138" t="s">
        <v>131</v>
      </c>
      <c r="AU283" s="138" t="s">
        <v>82</v>
      </c>
      <c r="AY283" s="17" t="s">
        <v>128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80</v>
      </c>
      <c r="BK283" s="139">
        <f>ROUND(I283*H283,2)</f>
        <v>0</v>
      </c>
      <c r="BL283" s="17" t="s">
        <v>136</v>
      </c>
      <c r="BM283" s="138" t="s">
        <v>994</v>
      </c>
    </row>
    <row r="284" spans="2:65" s="1" customFormat="1">
      <c r="B284" s="32"/>
      <c r="D284" s="140" t="s">
        <v>138</v>
      </c>
      <c r="F284" s="141" t="s">
        <v>995</v>
      </c>
      <c r="I284" s="142"/>
      <c r="L284" s="32"/>
      <c r="M284" s="143"/>
      <c r="T284" s="53"/>
      <c r="AT284" s="17" t="s">
        <v>138</v>
      </c>
      <c r="AU284" s="17" t="s">
        <v>82</v>
      </c>
    </row>
    <row r="285" spans="2:65" s="1" customFormat="1">
      <c r="B285" s="32"/>
      <c r="D285" s="144" t="s">
        <v>140</v>
      </c>
      <c r="F285" s="145" t="s">
        <v>996</v>
      </c>
      <c r="I285" s="142"/>
      <c r="L285" s="32"/>
      <c r="M285" s="143"/>
      <c r="T285" s="53"/>
      <c r="AT285" s="17" t="s">
        <v>140</v>
      </c>
      <c r="AU285" s="17" t="s">
        <v>82</v>
      </c>
    </row>
    <row r="286" spans="2:65" s="12" customFormat="1">
      <c r="B286" s="146"/>
      <c r="D286" s="140" t="s">
        <v>142</v>
      </c>
      <c r="E286" s="147" t="s">
        <v>19</v>
      </c>
      <c r="F286" s="148" t="s">
        <v>997</v>
      </c>
      <c r="H286" s="147" t="s">
        <v>19</v>
      </c>
      <c r="I286" s="149"/>
      <c r="L286" s="146"/>
      <c r="M286" s="150"/>
      <c r="T286" s="151"/>
      <c r="AT286" s="147" t="s">
        <v>142</v>
      </c>
      <c r="AU286" s="147" t="s">
        <v>82</v>
      </c>
      <c r="AV286" s="12" t="s">
        <v>80</v>
      </c>
      <c r="AW286" s="12" t="s">
        <v>33</v>
      </c>
      <c r="AX286" s="12" t="s">
        <v>72</v>
      </c>
      <c r="AY286" s="147" t="s">
        <v>128</v>
      </c>
    </row>
    <row r="287" spans="2:65" s="13" customFormat="1">
      <c r="B287" s="152"/>
      <c r="D287" s="140" t="s">
        <v>142</v>
      </c>
      <c r="E287" s="153" t="s">
        <v>19</v>
      </c>
      <c r="F287" s="154" t="s">
        <v>82</v>
      </c>
      <c r="H287" s="155">
        <v>2</v>
      </c>
      <c r="I287" s="156"/>
      <c r="L287" s="152"/>
      <c r="M287" s="157"/>
      <c r="T287" s="158"/>
      <c r="AT287" s="153" t="s">
        <v>142</v>
      </c>
      <c r="AU287" s="153" t="s">
        <v>82</v>
      </c>
      <c r="AV287" s="13" t="s">
        <v>82</v>
      </c>
      <c r="AW287" s="13" t="s">
        <v>33</v>
      </c>
      <c r="AX287" s="13" t="s">
        <v>80</v>
      </c>
      <c r="AY287" s="153" t="s">
        <v>128</v>
      </c>
    </row>
    <row r="288" spans="2:65" s="1" customFormat="1" ht="16.5" customHeight="1">
      <c r="B288" s="32"/>
      <c r="C288" s="127" t="s">
        <v>716</v>
      </c>
      <c r="D288" s="127" t="s">
        <v>131</v>
      </c>
      <c r="E288" s="128" t="s">
        <v>998</v>
      </c>
      <c r="F288" s="129" t="s">
        <v>999</v>
      </c>
      <c r="G288" s="130" t="s">
        <v>470</v>
      </c>
      <c r="H288" s="131">
        <v>27</v>
      </c>
      <c r="I288" s="132"/>
      <c r="J288" s="133">
        <f>ROUND(I288*H288,2)</f>
        <v>0</v>
      </c>
      <c r="K288" s="129" t="s">
        <v>135</v>
      </c>
      <c r="L288" s="32"/>
      <c r="M288" s="134" t="s">
        <v>19</v>
      </c>
      <c r="N288" s="135" t="s">
        <v>43</v>
      </c>
      <c r="P288" s="136">
        <f>O288*H288</f>
        <v>0</v>
      </c>
      <c r="Q288" s="136">
        <v>7.2109999999999994E-2</v>
      </c>
      <c r="R288" s="136">
        <f>Q288*H288</f>
        <v>1.9469699999999999</v>
      </c>
      <c r="S288" s="136">
        <v>0</v>
      </c>
      <c r="T288" s="137">
        <f>S288*H288</f>
        <v>0</v>
      </c>
      <c r="AR288" s="138" t="s">
        <v>136</v>
      </c>
      <c r="AT288" s="138" t="s">
        <v>131</v>
      </c>
      <c r="AU288" s="138" t="s">
        <v>82</v>
      </c>
      <c r="AY288" s="17" t="s">
        <v>128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80</v>
      </c>
      <c r="BK288" s="139">
        <f>ROUND(I288*H288,2)</f>
        <v>0</v>
      </c>
      <c r="BL288" s="17" t="s">
        <v>136</v>
      </c>
      <c r="BM288" s="138" t="s">
        <v>1000</v>
      </c>
    </row>
    <row r="289" spans="2:65" s="1" customFormat="1">
      <c r="B289" s="32"/>
      <c r="D289" s="140" t="s">
        <v>138</v>
      </c>
      <c r="F289" s="141" t="s">
        <v>1001</v>
      </c>
      <c r="I289" s="142"/>
      <c r="L289" s="32"/>
      <c r="M289" s="143"/>
      <c r="T289" s="53"/>
      <c r="AT289" s="17" t="s">
        <v>138</v>
      </c>
      <c r="AU289" s="17" t="s">
        <v>82</v>
      </c>
    </row>
    <row r="290" spans="2:65" s="1" customFormat="1">
      <c r="B290" s="32"/>
      <c r="D290" s="144" t="s">
        <v>140</v>
      </c>
      <c r="F290" s="145" t="s">
        <v>1002</v>
      </c>
      <c r="I290" s="142"/>
      <c r="L290" s="32"/>
      <c r="M290" s="143"/>
      <c r="T290" s="53"/>
      <c r="AT290" s="17" t="s">
        <v>140</v>
      </c>
      <c r="AU290" s="17" t="s">
        <v>82</v>
      </c>
    </row>
    <row r="291" spans="2:65" s="12" customFormat="1">
      <c r="B291" s="146"/>
      <c r="D291" s="140" t="s">
        <v>142</v>
      </c>
      <c r="E291" s="147" t="s">
        <v>19</v>
      </c>
      <c r="F291" s="148" t="s">
        <v>1003</v>
      </c>
      <c r="H291" s="147" t="s">
        <v>19</v>
      </c>
      <c r="I291" s="149"/>
      <c r="L291" s="146"/>
      <c r="M291" s="150"/>
      <c r="T291" s="151"/>
      <c r="AT291" s="147" t="s">
        <v>142</v>
      </c>
      <c r="AU291" s="147" t="s">
        <v>82</v>
      </c>
      <c r="AV291" s="12" t="s">
        <v>80</v>
      </c>
      <c r="AW291" s="12" t="s">
        <v>33</v>
      </c>
      <c r="AX291" s="12" t="s">
        <v>72</v>
      </c>
      <c r="AY291" s="147" t="s">
        <v>128</v>
      </c>
    </row>
    <row r="292" spans="2:65" s="13" customFormat="1">
      <c r="B292" s="152"/>
      <c r="D292" s="140" t="s">
        <v>142</v>
      </c>
      <c r="E292" s="153" t="s">
        <v>19</v>
      </c>
      <c r="F292" s="154" t="s">
        <v>430</v>
      </c>
      <c r="H292" s="155">
        <v>27</v>
      </c>
      <c r="I292" s="156"/>
      <c r="L292" s="152"/>
      <c r="M292" s="157"/>
      <c r="T292" s="158"/>
      <c r="AT292" s="153" t="s">
        <v>142</v>
      </c>
      <c r="AU292" s="153" t="s">
        <v>82</v>
      </c>
      <c r="AV292" s="13" t="s">
        <v>82</v>
      </c>
      <c r="AW292" s="13" t="s">
        <v>33</v>
      </c>
      <c r="AX292" s="13" t="s">
        <v>80</v>
      </c>
      <c r="AY292" s="153" t="s">
        <v>128</v>
      </c>
    </row>
    <row r="293" spans="2:65" s="1" customFormat="1" ht="16.5" customHeight="1">
      <c r="B293" s="32"/>
      <c r="C293" s="127" t="s">
        <v>704</v>
      </c>
      <c r="D293" s="127" t="s">
        <v>131</v>
      </c>
      <c r="E293" s="128" t="s">
        <v>1004</v>
      </c>
      <c r="F293" s="129" t="s">
        <v>1005</v>
      </c>
      <c r="G293" s="130" t="s">
        <v>433</v>
      </c>
      <c r="H293" s="131">
        <v>10</v>
      </c>
      <c r="I293" s="132"/>
      <c r="J293" s="133">
        <f>ROUND(I293*H293,2)</f>
        <v>0</v>
      </c>
      <c r="K293" s="129" t="s">
        <v>135</v>
      </c>
      <c r="L293" s="32"/>
      <c r="M293" s="134" t="s">
        <v>19</v>
      </c>
      <c r="N293" s="135" t="s">
        <v>43</v>
      </c>
      <c r="P293" s="136">
        <f>O293*H293</f>
        <v>0</v>
      </c>
      <c r="Q293" s="136">
        <v>1.8000000000000001E-4</v>
      </c>
      <c r="R293" s="136">
        <f>Q293*H293</f>
        <v>1.8000000000000002E-3</v>
      </c>
      <c r="S293" s="136">
        <v>0</v>
      </c>
      <c r="T293" s="137">
        <f>S293*H293</f>
        <v>0</v>
      </c>
      <c r="AR293" s="138" t="s">
        <v>136</v>
      </c>
      <c r="AT293" s="138" t="s">
        <v>131</v>
      </c>
      <c r="AU293" s="138" t="s">
        <v>82</v>
      </c>
      <c r="AY293" s="17" t="s">
        <v>128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80</v>
      </c>
      <c r="BK293" s="139">
        <f>ROUND(I293*H293,2)</f>
        <v>0</v>
      </c>
      <c r="BL293" s="17" t="s">
        <v>136</v>
      </c>
      <c r="BM293" s="138" t="s">
        <v>1006</v>
      </c>
    </row>
    <row r="294" spans="2:65" s="1" customFormat="1">
      <c r="B294" s="32"/>
      <c r="D294" s="140" t="s">
        <v>138</v>
      </c>
      <c r="F294" s="141" t="s">
        <v>1007</v>
      </c>
      <c r="I294" s="142"/>
      <c r="L294" s="32"/>
      <c r="M294" s="143"/>
      <c r="T294" s="53"/>
      <c r="AT294" s="17" t="s">
        <v>138</v>
      </c>
      <c r="AU294" s="17" t="s">
        <v>82</v>
      </c>
    </row>
    <row r="295" spans="2:65" s="1" customFormat="1">
      <c r="B295" s="32"/>
      <c r="D295" s="144" t="s">
        <v>140</v>
      </c>
      <c r="F295" s="145" t="s">
        <v>1008</v>
      </c>
      <c r="I295" s="142"/>
      <c r="L295" s="32"/>
      <c r="M295" s="143"/>
      <c r="T295" s="53"/>
      <c r="AT295" s="17" t="s">
        <v>140</v>
      </c>
      <c r="AU295" s="17" t="s">
        <v>82</v>
      </c>
    </row>
    <row r="296" spans="2:65" s="1" customFormat="1" ht="16.5" customHeight="1">
      <c r="B296" s="32"/>
      <c r="C296" s="159" t="s">
        <v>710</v>
      </c>
      <c r="D296" s="159" t="s">
        <v>222</v>
      </c>
      <c r="E296" s="160" t="s">
        <v>1009</v>
      </c>
      <c r="F296" s="161" t="s">
        <v>1010</v>
      </c>
      <c r="G296" s="162" t="s">
        <v>433</v>
      </c>
      <c r="H296" s="163">
        <v>10</v>
      </c>
      <c r="I296" s="164"/>
      <c r="J296" s="165">
        <f>ROUND(I296*H296,2)</f>
        <v>0</v>
      </c>
      <c r="K296" s="161" t="s">
        <v>135</v>
      </c>
      <c r="L296" s="166"/>
      <c r="M296" s="167" t="s">
        <v>19</v>
      </c>
      <c r="N296" s="168" t="s">
        <v>43</v>
      </c>
      <c r="P296" s="136">
        <f>O296*H296</f>
        <v>0</v>
      </c>
      <c r="Q296" s="136">
        <v>4.0000000000000002E-4</v>
      </c>
      <c r="R296" s="136">
        <f>Q296*H296</f>
        <v>4.0000000000000001E-3</v>
      </c>
      <c r="S296" s="136">
        <v>0</v>
      </c>
      <c r="T296" s="137">
        <f>S296*H296</f>
        <v>0</v>
      </c>
      <c r="AR296" s="138" t="s">
        <v>226</v>
      </c>
      <c r="AT296" s="138" t="s">
        <v>222</v>
      </c>
      <c r="AU296" s="138" t="s">
        <v>82</v>
      </c>
      <c r="AY296" s="17" t="s">
        <v>128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136</v>
      </c>
      <c r="BM296" s="138" t="s">
        <v>1011</v>
      </c>
    </row>
    <row r="297" spans="2:65" s="1" customFormat="1">
      <c r="B297" s="32"/>
      <c r="D297" s="140" t="s">
        <v>138</v>
      </c>
      <c r="F297" s="141" t="s">
        <v>1010</v>
      </c>
      <c r="I297" s="142"/>
      <c r="L297" s="32"/>
      <c r="M297" s="143"/>
      <c r="T297" s="53"/>
      <c r="AT297" s="17" t="s">
        <v>138</v>
      </c>
      <c r="AU297" s="17" t="s">
        <v>82</v>
      </c>
    </row>
    <row r="298" spans="2:65" s="1" customFormat="1" ht="16.5" customHeight="1">
      <c r="B298" s="32"/>
      <c r="C298" s="127" t="s">
        <v>654</v>
      </c>
      <c r="D298" s="127" t="s">
        <v>131</v>
      </c>
      <c r="E298" s="128" t="s">
        <v>1012</v>
      </c>
      <c r="F298" s="129" t="s">
        <v>1013</v>
      </c>
      <c r="G298" s="130" t="s">
        <v>134</v>
      </c>
      <c r="H298" s="131">
        <v>150</v>
      </c>
      <c r="I298" s="132"/>
      <c r="J298" s="133">
        <f>ROUND(I298*H298,2)</f>
        <v>0</v>
      </c>
      <c r="K298" s="129" t="s">
        <v>135</v>
      </c>
      <c r="L298" s="32"/>
      <c r="M298" s="134" t="s">
        <v>19</v>
      </c>
      <c r="N298" s="135" t="s">
        <v>43</v>
      </c>
      <c r="P298" s="136">
        <f>O298*H298</f>
        <v>0</v>
      </c>
      <c r="Q298" s="136">
        <v>3.8800000000000002E-3</v>
      </c>
      <c r="R298" s="136">
        <f>Q298*H298</f>
        <v>0.58200000000000007</v>
      </c>
      <c r="S298" s="136">
        <v>0</v>
      </c>
      <c r="T298" s="137">
        <f>S298*H298</f>
        <v>0</v>
      </c>
      <c r="AR298" s="138" t="s">
        <v>136</v>
      </c>
      <c r="AT298" s="138" t="s">
        <v>131</v>
      </c>
      <c r="AU298" s="138" t="s">
        <v>82</v>
      </c>
      <c r="AY298" s="17" t="s">
        <v>128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80</v>
      </c>
      <c r="BK298" s="139">
        <f>ROUND(I298*H298,2)</f>
        <v>0</v>
      </c>
      <c r="BL298" s="17" t="s">
        <v>136</v>
      </c>
      <c r="BM298" s="138" t="s">
        <v>1014</v>
      </c>
    </row>
    <row r="299" spans="2:65" s="1" customFormat="1">
      <c r="B299" s="32"/>
      <c r="D299" s="140" t="s">
        <v>138</v>
      </c>
      <c r="F299" s="141" t="s">
        <v>1015</v>
      </c>
      <c r="I299" s="142"/>
      <c r="L299" s="32"/>
      <c r="M299" s="143"/>
      <c r="T299" s="53"/>
      <c r="AT299" s="17" t="s">
        <v>138</v>
      </c>
      <c r="AU299" s="17" t="s">
        <v>82</v>
      </c>
    </row>
    <row r="300" spans="2:65" s="1" customFormat="1">
      <c r="B300" s="32"/>
      <c r="D300" s="144" t="s">
        <v>140</v>
      </c>
      <c r="F300" s="145" t="s">
        <v>1016</v>
      </c>
      <c r="I300" s="142"/>
      <c r="L300" s="32"/>
      <c r="M300" s="143"/>
      <c r="T300" s="53"/>
      <c r="AT300" s="17" t="s">
        <v>140</v>
      </c>
      <c r="AU300" s="17" t="s">
        <v>82</v>
      </c>
    </row>
    <row r="301" spans="2:65" s="12" customFormat="1">
      <c r="B301" s="146"/>
      <c r="D301" s="140" t="s">
        <v>142</v>
      </c>
      <c r="E301" s="147" t="s">
        <v>19</v>
      </c>
      <c r="F301" s="148" t="s">
        <v>1017</v>
      </c>
      <c r="H301" s="147" t="s">
        <v>19</v>
      </c>
      <c r="I301" s="149"/>
      <c r="L301" s="146"/>
      <c r="M301" s="150"/>
      <c r="T301" s="151"/>
      <c r="AT301" s="147" t="s">
        <v>142</v>
      </c>
      <c r="AU301" s="147" t="s">
        <v>82</v>
      </c>
      <c r="AV301" s="12" t="s">
        <v>80</v>
      </c>
      <c r="AW301" s="12" t="s">
        <v>33</v>
      </c>
      <c r="AX301" s="12" t="s">
        <v>72</v>
      </c>
      <c r="AY301" s="147" t="s">
        <v>128</v>
      </c>
    </row>
    <row r="302" spans="2:65" s="13" customFormat="1">
      <c r="B302" s="152"/>
      <c r="D302" s="140" t="s">
        <v>142</v>
      </c>
      <c r="E302" s="153" t="s">
        <v>19</v>
      </c>
      <c r="F302" s="154" t="s">
        <v>962</v>
      </c>
      <c r="H302" s="155">
        <v>150</v>
      </c>
      <c r="I302" s="156"/>
      <c r="L302" s="152"/>
      <c r="M302" s="157"/>
      <c r="T302" s="158"/>
      <c r="AT302" s="153" t="s">
        <v>142</v>
      </c>
      <c r="AU302" s="153" t="s">
        <v>82</v>
      </c>
      <c r="AV302" s="13" t="s">
        <v>82</v>
      </c>
      <c r="AW302" s="13" t="s">
        <v>33</v>
      </c>
      <c r="AX302" s="13" t="s">
        <v>80</v>
      </c>
      <c r="AY302" s="153" t="s">
        <v>128</v>
      </c>
    </row>
    <row r="303" spans="2:65" s="1" customFormat="1" ht="16.5" customHeight="1">
      <c r="B303" s="32"/>
      <c r="C303" s="127" t="s">
        <v>422</v>
      </c>
      <c r="D303" s="127" t="s">
        <v>131</v>
      </c>
      <c r="E303" s="128" t="s">
        <v>1018</v>
      </c>
      <c r="F303" s="129" t="s">
        <v>1019</v>
      </c>
      <c r="G303" s="130" t="s">
        <v>134</v>
      </c>
      <c r="H303" s="131">
        <v>0.92</v>
      </c>
      <c r="I303" s="132"/>
      <c r="J303" s="133">
        <f>ROUND(I303*H303,2)</f>
        <v>0</v>
      </c>
      <c r="K303" s="129" t="s">
        <v>135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6.3000000000000003E-4</v>
      </c>
      <c r="R303" s="136">
        <f>Q303*H303</f>
        <v>5.796000000000001E-4</v>
      </c>
      <c r="S303" s="136">
        <v>0</v>
      </c>
      <c r="T303" s="137">
        <f>S303*H303</f>
        <v>0</v>
      </c>
      <c r="AR303" s="138" t="s">
        <v>136</v>
      </c>
      <c r="AT303" s="138" t="s">
        <v>131</v>
      </c>
      <c r="AU303" s="138" t="s">
        <v>82</v>
      </c>
      <c r="AY303" s="17" t="s">
        <v>128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136</v>
      </c>
      <c r="BM303" s="138" t="s">
        <v>1020</v>
      </c>
    </row>
    <row r="304" spans="2:65" s="1" customFormat="1">
      <c r="B304" s="32"/>
      <c r="D304" s="140" t="s">
        <v>138</v>
      </c>
      <c r="F304" s="141" t="s">
        <v>1021</v>
      </c>
      <c r="I304" s="142"/>
      <c r="L304" s="32"/>
      <c r="M304" s="143"/>
      <c r="T304" s="53"/>
      <c r="AT304" s="17" t="s">
        <v>138</v>
      </c>
      <c r="AU304" s="17" t="s">
        <v>82</v>
      </c>
    </row>
    <row r="305" spans="2:65" s="1" customFormat="1">
      <c r="B305" s="32"/>
      <c r="D305" s="144" t="s">
        <v>140</v>
      </c>
      <c r="F305" s="145" t="s">
        <v>1022</v>
      </c>
      <c r="I305" s="142"/>
      <c r="L305" s="32"/>
      <c r="M305" s="143"/>
      <c r="T305" s="53"/>
      <c r="AT305" s="17" t="s">
        <v>140</v>
      </c>
      <c r="AU305" s="17" t="s">
        <v>82</v>
      </c>
    </row>
    <row r="306" spans="2:65" s="12" customFormat="1">
      <c r="B306" s="146"/>
      <c r="D306" s="140" t="s">
        <v>142</v>
      </c>
      <c r="E306" s="147" t="s">
        <v>19</v>
      </c>
      <c r="F306" s="148" t="s">
        <v>1023</v>
      </c>
      <c r="H306" s="147" t="s">
        <v>19</v>
      </c>
      <c r="I306" s="149"/>
      <c r="L306" s="146"/>
      <c r="M306" s="150"/>
      <c r="T306" s="151"/>
      <c r="AT306" s="147" t="s">
        <v>142</v>
      </c>
      <c r="AU306" s="147" t="s">
        <v>82</v>
      </c>
      <c r="AV306" s="12" t="s">
        <v>80</v>
      </c>
      <c r="AW306" s="12" t="s">
        <v>33</v>
      </c>
      <c r="AX306" s="12" t="s">
        <v>72</v>
      </c>
      <c r="AY306" s="147" t="s">
        <v>128</v>
      </c>
    </row>
    <row r="307" spans="2:65" s="13" customFormat="1">
      <c r="B307" s="152"/>
      <c r="D307" s="140" t="s">
        <v>142</v>
      </c>
      <c r="E307" s="153" t="s">
        <v>19</v>
      </c>
      <c r="F307" s="154" t="s">
        <v>1024</v>
      </c>
      <c r="H307" s="155">
        <v>0.92</v>
      </c>
      <c r="I307" s="156"/>
      <c r="L307" s="152"/>
      <c r="M307" s="157"/>
      <c r="T307" s="158"/>
      <c r="AT307" s="153" t="s">
        <v>142</v>
      </c>
      <c r="AU307" s="153" t="s">
        <v>82</v>
      </c>
      <c r="AV307" s="13" t="s">
        <v>82</v>
      </c>
      <c r="AW307" s="13" t="s">
        <v>33</v>
      </c>
      <c r="AX307" s="13" t="s">
        <v>80</v>
      </c>
      <c r="AY307" s="153" t="s">
        <v>128</v>
      </c>
    </row>
    <row r="308" spans="2:65" s="1" customFormat="1" ht="16.5" customHeight="1">
      <c r="B308" s="32"/>
      <c r="C308" s="127" t="s">
        <v>430</v>
      </c>
      <c r="D308" s="127" t="s">
        <v>131</v>
      </c>
      <c r="E308" s="128" t="s">
        <v>1025</v>
      </c>
      <c r="F308" s="129" t="s">
        <v>1026</v>
      </c>
      <c r="G308" s="130" t="s">
        <v>470</v>
      </c>
      <c r="H308" s="131">
        <v>9.1999999999999993</v>
      </c>
      <c r="I308" s="132"/>
      <c r="J308" s="133">
        <f>ROUND(I308*H308,2)</f>
        <v>0</v>
      </c>
      <c r="K308" s="129" t="s">
        <v>135</v>
      </c>
      <c r="L308" s="32"/>
      <c r="M308" s="134" t="s">
        <v>19</v>
      </c>
      <c r="N308" s="135" t="s">
        <v>43</v>
      </c>
      <c r="P308" s="136">
        <f>O308*H308</f>
        <v>0</v>
      </c>
      <c r="Q308" s="136">
        <v>1.7000000000000001E-4</v>
      </c>
      <c r="R308" s="136">
        <f>Q308*H308</f>
        <v>1.5640000000000001E-3</v>
      </c>
      <c r="S308" s="136">
        <v>0</v>
      </c>
      <c r="T308" s="137">
        <f>S308*H308</f>
        <v>0</v>
      </c>
      <c r="AR308" s="138" t="s">
        <v>136</v>
      </c>
      <c r="AT308" s="138" t="s">
        <v>131</v>
      </c>
      <c r="AU308" s="138" t="s">
        <v>82</v>
      </c>
      <c r="AY308" s="17" t="s">
        <v>128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80</v>
      </c>
      <c r="BK308" s="139">
        <f>ROUND(I308*H308,2)</f>
        <v>0</v>
      </c>
      <c r="BL308" s="17" t="s">
        <v>136</v>
      </c>
      <c r="BM308" s="138" t="s">
        <v>1027</v>
      </c>
    </row>
    <row r="309" spans="2:65" s="1" customFormat="1">
      <c r="B309" s="32"/>
      <c r="D309" s="140" t="s">
        <v>138</v>
      </c>
      <c r="F309" s="141" t="s">
        <v>1028</v>
      </c>
      <c r="I309" s="142"/>
      <c r="L309" s="32"/>
      <c r="M309" s="143"/>
      <c r="T309" s="53"/>
      <c r="AT309" s="17" t="s">
        <v>138</v>
      </c>
      <c r="AU309" s="17" t="s">
        <v>82</v>
      </c>
    </row>
    <row r="310" spans="2:65" s="1" customFormat="1">
      <c r="B310" s="32"/>
      <c r="D310" s="144" t="s">
        <v>140</v>
      </c>
      <c r="F310" s="145" t="s">
        <v>1029</v>
      </c>
      <c r="I310" s="142"/>
      <c r="L310" s="32"/>
      <c r="M310" s="143"/>
      <c r="T310" s="53"/>
      <c r="AT310" s="17" t="s">
        <v>140</v>
      </c>
      <c r="AU310" s="17" t="s">
        <v>82</v>
      </c>
    </row>
    <row r="311" spans="2:65" s="13" customFormat="1">
      <c r="B311" s="152"/>
      <c r="D311" s="140" t="s">
        <v>142</v>
      </c>
      <c r="E311" s="153" t="s">
        <v>19</v>
      </c>
      <c r="F311" s="154" t="s">
        <v>1030</v>
      </c>
      <c r="H311" s="155">
        <v>9.1999999999999993</v>
      </c>
      <c r="I311" s="156"/>
      <c r="L311" s="152"/>
      <c r="M311" s="157"/>
      <c r="T311" s="158"/>
      <c r="AT311" s="153" t="s">
        <v>142</v>
      </c>
      <c r="AU311" s="153" t="s">
        <v>82</v>
      </c>
      <c r="AV311" s="13" t="s">
        <v>82</v>
      </c>
      <c r="AW311" s="13" t="s">
        <v>33</v>
      </c>
      <c r="AX311" s="13" t="s">
        <v>80</v>
      </c>
      <c r="AY311" s="153" t="s">
        <v>128</v>
      </c>
    </row>
    <row r="312" spans="2:65" s="1" customFormat="1" ht="21.75" customHeight="1">
      <c r="B312" s="32"/>
      <c r="C312" s="127" t="s">
        <v>667</v>
      </c>
      <c r="D312" s="127" t="s">
        <v>131</v>
      </c>
      <c r="E312" s="128" t="s">
        <v>1031</v>
      </c>
      <c r="F312" s="129" t="s">
        <v>1032</v>
      </c>
      <c r="G312" s="130" t="s">
        <v>134</v>
      </c>
      <c r="H312" s="131">
        <v>54</v>
      </c>
      <c r="I312" s="132"/>
      <c r="J312" s="133">
        <f>ROUND(I312*H312,2)</f>
        <v>0</v>
      </c>
      <c r="K312" s="129" t="s">
        <v>135</v>
      </c>
      <c r="L312" s="32"/>
      <c r="M312" s="134" t="s">
        <v>19</v>
      </c>
      <c r="N312" s="135" t="s">
        <v>43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136</v>
      </c>
      <c r="AT312" s="138" t="s">
        <v>131</v>
      </c>
      <c r="AU312" s="138" t="s">
        <v>82</v>
      </c>
      <c r="AY312" s="17" t="s">
        <v>128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80</v>
      </c>
      <c r="BK312" s="139">
        <f>ROUND(I312*H312,2)</f>
        <v>0</v>
      </c>
      <c r="BL312" s="17" t="s">
        <v>136</v>
      </c>
      <c r="BM312" s="138" t="s">
        <v>1033</v>
      </c>
    </row>
    <row r="313" spans="2:65" s="1" customFormat="1" ht="19.5">
      <c r="B313" s="32"/>
      <c r="D313" s="140" t="s">
        <v>138</v>
      </c>
      <c r="F313" s="141" t="s">
        <v>1034</v>
      </c>
      <c r="I313" s="142"/>
      <c r="L313" s="32"/>
      <c r="M313" s="143"/>
      <c r="T313" s="53"/>
      <c r="AT313" s="17" t="s">
        <v>138</v>
      </c>
      <c r="AU313" s="17" t="s">
        <v>82</v>
      </c>
    </row>
    <row r="314" spans="2:65" s="1" customFormat="1">
      <c r="B314" s="32"/>
      <c r="D314" s="144" t="s">
        <v>140</v>
      </c>
      <c r="F314" s="145" t="s">
        <v>1035</v>
      </c>
      <c r="I314" s="142"/>
      <c r="L314" s="32"/>
      <c r="M314" s="143"/>
      <c r="T314" s="53"/>
      <c r="AT314" s="17" t="s">
        <v>140</v>
      </c>
      <c r="AU314" s="17" t="s">
        <v>82</v>
      </c>
    </row>
    <row r="315" spans="2:65" s="13" customFormat="1">
      <c r="B315" s="152"/>
      <c r="D315" s="140" t="s">
        <v>142</v>
      </c>
      <c r="E315" s="153" t="s">
        <v>19</v>
      </c>
      <c r="F315" s="154" t="s">
        <v>1036</v>
      </c>
      <c r="H315" s="155">
        <v>54</v>
      </c>
      <c r="I315" s="156"/>
      <c r="L315" s="152"/>
      <c r="M315" s="157"/>
      <c r="T315" s="158"/>
      <c r="AT315" s="153" t="s">
        <v>142</v>
      </c>
      <c r="AU315" s="153" t="s">
        <v>82</v>
      </c>
      <c r="AV315" s="13" t="s">
        <v>82</v>
      </c>
      <c r="AW315" s="13" t="s">
        <v>33</v>
      </c>
      <c r="AX315" s="13" t="s">
        <v>80</v>
      </c>
      <c r="AY315" s="153" t="s">
        <v>128</v>
      </c>
    </row>
    <row r="316" spans="2:65" s="1" customFormat="1" ht="21.75" customHeight="1">
      <c r="B316" s="32"/>
      <c r="C316" s="127" t="s">
        <v>525</v>
      </c>
      <c r="D316" s="127" t="s">
        <v>131</v>
      </c>
      <c r="E316" s="128" t="s">
        <v>1037</v>
      </c>
      <c r="F316" s="129" t="s">
        <v>1038</v>
      </c>
      <c r="G316" s="130" t="s">
        <v>134</v>
      </c>
      <c r="H316" s="131">
        <v>3600</v>
      </c>
      <c r="I316" s="132"/>
      <c r="J316" s="133">
        <f>ROUND(I316*H316,2)</f>
        <v>0</v>
      </c>
      <c r="K316" s="129" t="s">
        <v>135</v>
      </c>
      <c r="L316" s="32"/>
      <c r="M316" s="134" t="s">
        <v>19</v>
      </c>
      <c r="N316" s="135" t="s">
        <v>43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136</v>
      </c>
      <c r="AT316" s="138" t="s">
        <v>131</v>
      </c>
      <c r="AU316" s="138" t="s">
        <v>82</v>
      </c>
      <c r="AY316" s="17" t="s">
        <v>128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80</v>
      </c>
      <c r="BK316" s="139">
        <f>ROUND(I316*H316,2)</f>
        <v>0</v>
      </c>
      <c r="BL316" s="17" t="s">
        <v>136</v>
      </c>
      <c r="BM316" s="138" t="s">
        <v>1039</v>
      </c>
    </row>
    <row r="317" spans="2:65" s="1" customFormat="1" ht="19.5">
      <c r="B317" s="32"/>
      <c r="D317" s="140" t="s">
        <v>138</v>
      </c>
      <c r="F317" s="141" t="s">
        <v>1040</v>
      </c>
      <c r="I317" s="142"/>
      <c r="L317" s="32"/>
      <c r="M317" s="143"/>
      <c r="T317" s="53"/>
      <c r="AT317" s="17" t="s">
        <v>138</v>
      </c>
      <c r="AU317" s="17" t="s">
        <v>82</v>
      </c>
    </row>
    <row r="318" spans="2:65" s="1" customFormat="1">
      <c r="B318" s="32"/>
      <c r="D318" s="144" t="s">
        <v>140</v>
      </c>
      <c r="F318" s="145" t="s">
        <v>1041</v>
      </c>
      <c r="I318" s="142"/>
      <c r="L318" s="32"/>
      <c r="M318" s="143"/>
      <c r="T318" s="53"/>
      <c r="AT318" s="17" t="s">
        <v>140</v>
      </c>
      <c r="AU318" s="17" t="s">
        <v>82</v>
      </c>
    </row>
    <row r="319" spans="2:65" s="13" customFormat="1">
      <c r="B319" s="152"/>
      <c r="D319" s="140" t="s">
        <v>142</v>
      </c>
      <c r="F319" s="154" t="s">
        <v>1042</v>
      </c>
      <c r="H319" s="155">
        <v>3600</v>
      </c>
      <c r="I319" s="156"/>
      <c r="L319" s="152"/>
      <c r="M319" s="157"/>
      <c r="T319" s="158"/>
      <c r="AT319" s="153" t="s">
        <v>142</v>
      </c>
      <c r="AU319" s="153" t="s">
        <v>82</v>
      </c>
      <c r="AV319" s="13" t="s">
        <v>82</v>
      </c>
      <c r="AW319" s="13" t="s">
        <v>4</v>
      </c>
      <c r="AX319" s="13" t="s">
        <v>80</v>
      </c>
      <c r="AY319" s="153" t="s">
        <v>128</v>
      </c>
    </row>
    <row r="320" spans="2:65" s="1" customFormat="1" ht="21.75" customHeight="1">
      <c r="B320" s="32"/>
      <c r="C320" s="127" t="s">
        <v>533</v>
      </c>
      <c r="D320" s="127" t="s">
        <v>131</v>
      </c>
      <c r="E320" s="128" t="s">
        <v>1043</v>
      </c>
      <c r="F320" s="129" t="s">
        <v>1044</v>
      </c>
      <c r="G320" s="130" t="s">
        <v>134</v>
      </c>
      <c r="H320" s="131">
        <v>54</v>
      </c>
      <c r="I320" s="132"/>
      <c r="J320" s="133">
        <f>ROUND(I320*H320,2)</f>
        <v>0</v>
      </c>
      <c r="K320" s="129" t="s">
        <v>135</v>
      </c>
      <c r="L320" s="32"/>
      <c r="M320" s="134" t="s">
        <v>19</v>
      </c>
      <c r="N320" s="135" t="s">
        <v>43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136</v>
      </c>
      <c r="AT320" s="138" t="s">
        <v>131</v>
      </c>
      <c r="AU320" s="138" t="s">
        <v>82</v>
      </c>
      <c r="AY320" s="17" t="s">
        <v>128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80</v>
      </c>
      <c r="BK320" s="139">
        <f>ROUND(I320*H320,2)</f>
        <v>0</v>
      </c>
      <c r="BL320" s="17" t="s">
        <v>136</v>
      </c>
      <c r="BM320" s="138" t="s">
        <v>1045</v>
      </c>
    </row>
    <row r="321" spans="2:65" s="1" customFormat="1" ht="19.5">
      <c r="B321" s="32"/>
      <c r="D321" s="140" t="s">
        <v>138</v>
      </c>
      <c r="F321" s="141" t="s">
        <v>1046</v>
      </c>
      <c r="I321" s="142"/>
      <c r="L321" s="32"/>
      <c r="M321" s="143"/>
      <c r="T321" s="53"/>
      <c r="AT321" s="17" t="s">
        <v>138</v>
      </c>
      <c r="AU321" s="17" t="s">
        <v>82</v>
      </c>
    </row>
    <row r="322" spans="2:65" s="1" customFormat="1">
      <c r="B322" s="32"/>
      <c r="D322" s="144" t="s">
        <v>140</v>
      </c>
      <c r="F322" s="145" t="s">
        <v>1047</v>
      </c>
      <c r="I322" s="142"/>
      <c r="L322" s="32"/>
      <c r="M322" s="143"/>
      <c r="T322" s="53"/>
      <c r="AT322" s="17" t="s">
        <v>140</v>
      </c>
      <c r="AU322" s="17" t="s">
        <v>82</v>
      </c>
    </row>
    <row r="323" spans="2:65" s="13" customFormat="1">
      <c r="B323" s="152"/>
      <c r="D323" s="140" t="s">
        <v>142</v>
      </c>
      <c r="E323" s="153" t="s">
        <v>19</v>
      </c>
      <c r="F323" s="154" t="s">
        <v>1036</v>
      </c>
      <c r="H323" s="155">
        <v>54</v>
      </c>
      <c r="I323" s="156"/>
      <c r="L323" s="152"/>
      <c r="M323" s="157"/>
      <c r="T323" s="158"/>
      <c r="AT323" s="153" t="s">
        <v>142</v>
      </c>
      <c r="AU323" s="153" t="s">
        <v>82</v>
      </c>
      <c r="AV323" s="13" t="s">
        <v>82</v>
      </c>
      <c r="AW323" s="13" t="s">
        <v>33</v>
      </c>
      <c r="AX323" s="13" t="s">
        <v>80</v>
      </c>
      <c r="AY323" s="153" t="s">
        <v>128</v>
      </c>
    </row>
    <row r="324" spans="2:65" s="1" customFormat="1" ht="16.5" customHeight="1">
      <c r="B324" s="32"/>
      <c r="C324" s="127" t="s">
        <v>546</v>
      </c>
      <c r="D324" s="127" t="s">
        <v>131</v>
      </c>
      <c r="E324" s="128" t="s">
        <v>1048</v>
      </c>
      <c r="F324" s="129" t="s">
        <v>1049</v>
      </c>
      <c r="G324" s="130" t="s">
        <v>470</v>
      </c>
      <c r="H324" s="131">
        <v>4.4800000000000004</v>
      </c>
      <c r="I324" s="132"/>
      <c r="J324" s="133">
        <f>ROUND(I324*H324,2)</f>
        <v>0</v>
      </c>
      <c r="K324" s="129" t="s">
        <v>135</v>
      </c>
      <c r="L324" s="32"/>
      <c r="M324" s="134" t="s">
        <v>19</v>
      </c>
      <c r="N324" s="135" t="s">
        <v>43</v>
      </c>
      <c r="P324" s="136">
        <f>O324*H324</f>
        <v>0</v>
      </c>
      <c r="Q324" s="136">
        <v>0</v>
      </c>
      <c r="R324" s="136">
        <f>Q324*H324</f>
        <v>0</v>
      </c>
      <c r="S324" s="136">
        <v>0.47405000000000003</v>
      </c>
      <c r="T324" s="137">
        <f>S324*H324</f>
        <v>2.1237440000000003</v>
      </c>
      <c r="AR324" s="138" t="s">
        <v>136</v>
      </c>
      <c r="AT324" s="138" t="s">
        <v>131</v>
      </c>
      <c r="AU324" s="138" t="s">
        <v>82</v>
      </c>
      <c r="AY324" s="17" t="s">
        <v>128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80</v>
      </c>
      <c r="BK324" s="139">
        <f>ROUND(I324*H324,2)</f>
        <v>0</v>
      </c>
      <c r="BL324" s="17" t="s">
        <v>136</v>
      </c>
      <c r="BM324" s="138" t="s">
        <v>1050</v>
      </c>
    </row>
    <row r="325" spans="2:65" s="1" customFormat="1">
      <c r="B325" s="32"/>
      <c r="D325" s="140" t="s">
        <v>138</v>
      </c>
      <c r="F325" s="141" t="s">
        <v>1051</v>
      </c>
      <c r="I325" s="142"/>
      <c r="L325" s="32"/>
      <c r="M325" s="143"/>
      <c r="T325" s="53"/>
      <c r="AT325" s="17" t="s">
        <v>138</v>
      </c>
      <c r="AU325" s="17" t="s">
        <v>82</v>
      </c>
    </row>
    <row r="326" spans="2:65" s="1" customFormat="1">
      <c r="B326" s="32"/>
      <c r="D326" s="144" t="s">
        <v>140</v>
      </c>
      <c r="F326" s="145" t="s">
        <v>1052</v>
      </c>
      <c r="I326" s="142"/>
      <c r="L326" s="32"/>
      <c r="M326" s="143"/>
      <c r="T326" s="53"/>
      <c r="AT326" s="17" t="s">
        <v>140</v>
      </c>
      <c r="AU326" s="17" t="s">
        <v>82</v>
      </c>
    </row>
    <row r="327" spans="2:65" s="12" customFormat="1">
      <c r="B327" s="146"/>
      <c r="D327" s="140" t="s">
        <v>142</v>
      </c>
      <c r="E327" s="147" t="s">
        <v>19</v>
      </c>
      <c r="F327" s="148" t="s">
        <v>1053</v>
      </c>
      <c r="H327" s="147" t="s">
        <v>19</v>
      </c>
      <c r="I327" s="149"/>
      <c r="L327" s="146"/>
      <c r="M327" s="150"/>
      <c r="T327" s="151"/>
      <c r="AT327" s="147" t="s">
        <v>142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128</v>
      </c>
    </row>
    <row r="328" spans="2:65" s="13" customFormat="1">
      <c r="B328" s="152"/>
      <c r="D328" s="140" t="s">
        <v>142</v>
      </c>
      <c r="E328" s="153" t="s">
        <v>19</v>
      </c>
      <c r="F328" s="154" t="s">
        <v>1054</v>
      </c>
      <c r="H328" s="155">
        <v>4.4800000000000004</v>
      </c>
      <c r="I328" s="156"/>
      <c r="L328" s="152"/>
      <c r="M328" s="157"/>
      <c r="T328" s="158"/>
      <c r="AT328" s="153" t="s">
        <v>142</v>
      </c>
      <c r="AU328" s="153" t="s">
        <v>82</v>
      </c>
      <c r="AV328" s="13" t="s">
        <v>82</v>
      </c>
      <c r="AW328" s="13" t="s">
        <v>33</v>
      </c>
      <c r="AX328" s="13" t="s">
        <v>80</v>
      </c>
      <c r="AY328" s="153" t="s">
        <v>128</v>
      </c>
    </row>
    <row r="329" spans="2:65" s="1" customFormat="1" ht="21.75" customHeight="1">
      <c r="B329" s="32"/>
      <c r="C329" s="127" t="s">
        <v>8</v>
      </c>
      <c r="D329" s="127" t="s">
        <v>131</v>
      </c>
      <c r="E329" s="128" t="s">
        <v>1055</v>
      </c>
      <c r="F329" s="129" t="s">
        <v>1056</v>
      </c>
      <c r="G329" s="130" t="s">
        <v>470</v>
      </c>
      <c r="H329" s="131">
        <v>132</v>
      </c>
      <c r="I329" s="132"/>
      <c r="J329" s="133">
        <f>ROUND(I329*H329,2)</f>
        <v>0</v>
      </c>
      <c r="K329" s="129" t="s">
        <v>135</v>
      </c>
      <c r="L329" s="32"/>
      <c r="M329" s="134" t="s">
        <v>19</v>
      </c>
      <c r="N329" s="135" t="s">
        <v>43</v>
      </c>
      <c r="P329" s="136">
        <f>O329*H329</f>
        <v>0</v>
      </c>
      <c r="Q329" s="136">
        <v>7.7999999999999999E-4</v>
      </c>
      <c r="R329" s="136">
        <f>Q329*H329</f>
        <v>0.10296</v>
      </c>
      <c r="S329" s="136">
        <v>1E-3</v>
      </c>
      <c r="T329" s="137">
        <f>S329*H329</f>
        <v>0.13200000000000001</v>
      </c>
      <c r="AR329" s="138" t="s">
        <v>136</v>
      </c>
      <c r="AT329" s="138" t="s">
        <v>131</v>
      </c>
      <c r="AU329" s="138" t="s">
        <v>82</v>
      </c>
      <c r="AY329" s="17" t="s">
        <v>128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80</v>
      </c>
      <c r="BK329" s="139">
        <f>ROUND(I329*H329,2)</f>
        <v>0</v>
      </c>
      <c r="BL329" s="17" t="s">
        <v>136</v>
      </c>
      <c r="BM329" s="138" t="s">
        <v>1057</v>
      </c>
    </row>
    <row r="330" spans="2:65" s="1" customFormat="1">
      <c r="B330" s="32"/>
      <c r="D330" s="140" t="s">
        <v>138</v>
      </c>
      <c r="F330" s="141" t="s">
        <v>1058</v>
      </c>
      <c r="I330" s="142"/>
      <c r="L330" s="32"/>
      <c r="M330" s="143"/>
      <c r="T330" s="53"/>
      <c r="AT330" s="17" t="s">
        <v>138</v>
      </c>
      <c r="AU330" s="17" t="s">
        <v>82</v>
      </c>
    </row>
    <row r="331" spans="2:65" s="1" customFormat="1">
      <c r="B331" s="32"/>
      <c r="D331" s="144" t="s">
        <v>140</v>
      </c>
      <c r="F331" s="145" t="s">
        <v>1059</v>
      </c>
      <c r="I331" s="142"/>
      <c r="L331" s="32"/>
      <c r="M331" s="143"/>
      <c r="T331" s="53"/>
      <c r="AT331" s="17" t="s">
        <v>140</v>
      </c>
      <c r="AU331" s="17" t="s">
        <v>82</v>
      </c>
    </row>
    <row r="332" spans="2:65" s="12" customFormat="1">
      <c r="B332" s="146"/>
      <c r="D332" s="140" t="s">
        <v>142</v>
      </c>
      <c r="E332" s="147" t="s">
        <v>19</v>
      </c>
      <c r="F332" s="148" t="s">
        <v>1060</v>
      </c>
      <c r="H332" s="147" t="s">
        <v>19</v>
      </c>
      <c r="I332" s="149"/>
      <c r="L332" s="146"/>
      <c r="M332" s="150"/>
      <c r="T332" s="151"/>
      <c r="AT332" s="147" t="s">
        <v>142</v>
      </c>
      <c r="AU332" s="147" t="s">
        <v>82</v>
      </c>
      <c r="AV332" s="12" t="s">
        <v>80</v>
      </c>
      <c r="AW332" s="12" t="s">
        <v>33</v>
      </c>
      <c r="AX332" s="12" t="s">
        <v>72</v>
      </c>
      <c r="AY332" s="147" t="s">
        <v>128</v>
      </c>
    </row>
    <row r="333" spans="2:65" s="13" customFormat="1">
      <c r="B333" s="152"/>
      <c r="D333" s="140" t="s">
        <v>142</v>
      </c>
      <c r="E333" s="153" t="s">
        <v>19</v>
      </c>
      <c r="F333" s="154" t="s">
        <v>1061</v>
      </c>
      <c r="H333" s="155">
        <v>132</v>
      </c>
      <c r="I333" s="156"/>
      <c r="L333" s="152"/>
      <c r="M333" s="157"/>
      <c r="T333" s="158"/>
      <c r="AT333" s="153" t="s">
        <v>142</v>
      </c>
      <c r="AU333" s="153" t="s">
        <v>82</v>
      </c>
      <c r="AV333" s="13" t="s">
        <v>82</v>
      </c>
      <c r="AW333" s="13" t="s">
        <v>33</v>
      </c>
      <c r="AX333" s="13" t="s">
        <v>80</v>
      </c>
      <c r="AY333" s="153" t="s">
        <v>128</v>
      </c>
    </row>
    <row r="334" spans="2:65" s="1" customFormat="1" ht="16.5" customHeight="1">
      <c r="B334" s="32"/>
      <c r="C334" s="159" t="s">
        <v>229</v>
      </c>
      <c r="D334" s="159" t="s">
        <v>222</v>
      </c>
      <c r="E334" s="160" t="s">
        <v>1062</v>
      </c>
      <c r="F334" s="161" t="s">
        <v>1063</v>
      </c>
      <c r="G334" s="162" t="s">
        <v>225</v>
      </c>
      <c r="H334" s="163">
        <v>0.26900000000000002</v>
      </c>
      <c r="I334" s="164"/>
      <c r="J334" s="165">
        <f>ROUND(I334*H334,2)</f>
        <v>0</v>
      </c>
      <c r="K334" s="161" t="s">
        <v>135</v>
      </c>
      <c r="L334" s="166"/>
      <c r="M334" s="167" t="s">
        <v>19</v>
      </c>
      <c r="N334" s="168" t="s">
        <v>43</v>
      </c>
      <c r="P334" s="136">
        <f>O334*H334</f>
        <v>0</v>
      </c>
      <c r="Q334" s="136">
        <v>1</v>
      </c>
      <c r="R334" s="136">
        <f>Q334*H334</f>
        <v>0.26900000000000002</v>
      </c>
      <c r="S334" s="136">
        <v>0</v>
      </c>
      <c r="T334" s="137">
        <f>S334*H334</f>
        <v>0</v>
      </c>
      <c r="AR334" s="138" t="s">
        <v>226</v>
      </c>
      <c r="AT334" s="138" t="s">
        <v>222</v>
      </c>
      <c r="AU334" s="138" t="s">
        <v>82</v>
      </c>
      <c r="AY334" s="17" t="s">
        <v>128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136</v>
      </c>
      <c r="BM334" s="138" t="s">
        <v>1064</v>
      </c>
    </row>
    <row r="335" spans="2:65" s="1" customFormat="1">
      <c r="B335" s="32"/>
      <c r="D335" s="140" t="s">
        <v>138</v>
      </c>
      <c r="F335" s="141" t="s">
        <v>1063</v>
      </c>
      <c r="I335" s="142"/>
      <c r="L335" s="32"/>
      <c r="M335" s="143"/>
      <c r="T335" s="53"/>
      <c r="AT335" s="17" t="s">
        <v>138</v>
      </c>
      <c r="AU335" s="17" t="s">
        <v>82</v>
      </c>
    </row>
    <row r="336" spans="2:65" s="12" customFormat="1">
      <c r="B336" s="146"/>
      <c r="D336" s="140" t="s">
        <v>142</v>
      </c>
      <c r="E336" s="147" t="s">
        <v>19</v>
      </c>
      <c r="F336" s="148" t="s">
        <v>1065</v>
      </c>
      <c r="H336" s="147" t="s">
        <v>19</v>
      </c>
      <c r="I336" s="149"/>
      <c r="L336" s="146"/>
      <c r="M336" s="150"/>
      <c r="T336" s="151"/>
      <c r="AT336" s="147" t="s">
        <v>142</v>
      </c>
      <c r="AU336" s="147" t="s">
        <v>82</v>
      </c>
      <c r="AV336" s="12" t="s">
        <v>80</v>
      </c>
      <c r="AW336" s="12" t="s">
        <v>33</v>
      </c>
      <c r="AX336" s="12" t="s">
        <v>72</v>
      </c>
      <c r="AY336" s="147" t="s">
        <v>128</v>
      </c>
    </row>
    <row r="337" spans="2:65" s="13" customFormat="1">
      <c r="B337" s="152"/>
      <c r="D337" s="140" t="s">
        <v>142</v>
      </c>
      <c r="E337" s="153" t="s">
        <v>19</v>
      </c>
      <c r="F337" s="154" t="s">
        <v>1066</v>
      </c>
      <c r="H337" s="155">
        <v>0.26900000000000002</v>
      </c>
      <c r="I337" s="156"/>
      <c r="L337" s="152"/>
      <c r="M337" s="157"/>
      <c r="T337" s="158"/>
      <c r="AT337" s="153" t="s">
        <v>142</v>
      </c>
      <c r="AU337" s="153" t="s">
        <v>82</v>
      </c>
      <c r="AV337" s="13" t="s">
        <v>82</v>
      </c>
      <c r="AW337" s="13" t="s">
        <v>33</v>
      </c>
      <c r="AX337" s="13" t="s">
        <v>80</v>
      </c>
      <c r="AY337" s="153" t="s">
        <v>128</v>
      </c>
    </row>
    <row r="338" spans="2:65" s="11" customFormat="1" ht="22.9" customHeight="1">
      <c r="B338" s="115"/>
      <c r="D338" s="116" t="s">
        <v>71</v>
      </c>
      <c r="E338" s="125" t="s">
        <v>561</v>
      </c>
      <c r="F338" s="125" t="s">
        <v>562</v>
      </c>
      <c r="I338" s="118"/>
      <c r="J338" s="126">
        <f>BK338</f>
        <v>0</v>
      </c>
      <c r="L338" s="115"/>
      <c r="M338" s="120"/>
      <c r="P338" s="121">
        <f>SUM(P339:P345)</f>
        <v>0</v>
      </c>
      <c r="R338" s="121">
        <f>SUM(R339:R345)</f>
        <v>0</v>
      </c>
      <c r="T338" s="122">
        <f>SUM(T339:T345)</f>
        <v>0</v>
      </c>
      <c r="AR338" s="116" t="s">
        <v>80</v>
      </c>
      <c r="AT338" s="123" t="s">
        <v>71</v>
      </c>
      <c r="AU338" s="123" t="s">
        <v>80</v>
      </c>
      <c r="AY338" s="116" t="s">
        <v>128</v>
      </c>
      <c r="BK338" s="124">
        <f>SUM(BK339:BK345)</f>
        <v>0</v>
      </c>
    </row>
    <row r="339" spans="2:65" s="1" customFormat="1" ht="16.5" customHeight="1">
      <c r="B339" s="32"/>
      <c r="C339" s="127" t="s">
        <v>221</v>
      </c>
      <c r="D339" s="127" t="s">
        <v>131</v>
      </c>
      <c r="E339" s="128" t="s">
        <v>564</v>
      </c>
      <c r="F339" s="129" t="s">
        <v>565</v>
      </c>
      <c r="G339" s="130" t="s">
        <v>225</v>
      </c>
      <c r="H339" s="131">
        <v>2.2559999999999998</v>
      </c>
      <c r="I339" s="132"/>
      <c r="J339" s="133">
        <f>ROUND(I339*H339,2)</f>
        <v>0</v>
      </c>
      <c r="K339" s="129" t="s">
        <v>135</v>
      </c>
      <c r="L339" s="32"/>
      <c r="M339" s="134" t="s">
        <v>19</v>
      </c>
      <c r="N339" s="135" t="s">
        <v>43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136</v>
      </c>
      <c r="AT339" s="138" t="s">
        <v>131</v>
      </c>
      <c r="AU339" s="138" t="s">
        <v>82</v>
      </c>
      <c r="AY339" s="17" t="s">
        <v>128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80</v>
      </c>
      <c r="BK339" s="139">
        <f>ROUND(I339*H339,2)</f>
        <v>0</v>
      </c>
      <c r="BL339" s="17" t="s">
        <v>136</v>
      </c>
      <c r="BM339" s="138" t="s">
        <v>1067</v>
      </c>
    </row>
    <row r="340" spans="2:65" s="1" customFormat="1">
      <c r="B340" s="32"/>
      <c r="D340" s="140" t="s">
        <v>138</v>
      </c>
      <c r="F340" s="141" t="s">
        <v>567</v>
      </c>
      <c r="I340" s="142"/>
      <c r="L340" s="32"/>
      <c r="M340" s="143"/>
      <c r="T340" s="53"/>
      <c r="AT340" s="17" t="s">
        <v>138</v>
      </c>
      <c r="AU340" s="17" t="s">
        <v>82</v>
      </c>
    </row>
    <row r="341" spans="2:65" s="1" customFormat="1">
      <c r="B341" s="32"/>
      <c r="D341" s="144" t="s">
        <v>140</v>
      </c>
      <c r="F341" s="145" t="s">
        <v>568</v>
      </c>
      <c r="I341" s="142"/>
      <c r="L341" s="32"/>
      <c r="M341" s="143"/>
      <c r="T341" s="53"/>
      <c r="AT341" s="17" t="s">
        <v>140</v>
      </c>
      <c r="AU341" s="17" t="s">
        <v>82</v>
      </c>
    </row>
    <row r="342" spans="2:65" s="1" customFormat="1" ht="16.5" customHeight="1">
      <c r="B342" s="32"/>
      <c r="C342" s="127" t="s">
        <v>176</v>
      </c>
      <c r="D342" s="127" t="s">
        <v>131</v>
      </c>
      <c r="E342" s="128" t="s">
        <v>570</v>
      </c>
      <c r="F342" s="129" t="s">
        <v>571</v>
      </c>
      <c r="G342" s="130" t="s">
        <v>225</v>
      </c>
      <c r="H342" s="131">
        <v>33.840000000000003</v>
      </c>
      <c r="I342" s="132"/>
      <c r="J342" s="133">
        <f>ROUND(I342*H342,2)</f>
        <v>0</v>
      </c>
      <c r="K342" s="129" t="s">
        <v>135</v>
      </c>
      <c r="L342" s="32"/>
      <c r="M342" s="134" t="s">
        <v>19</v>
      </c>
      <c r="N342" s="135" t="s">
        <v>43</v>
      </c>
      <c r="P342" s="136">
        <f>O342*H342</f>
        <v>0</v>
      </c>
      <c r="Q342" s="136">
        <v>0</v>
      </c>
      <c r="R342" s="136">
        <f>Q342*H342</f>
        <v>0</v>
      </c>
      <c r="S342" s="136">
        <v>0</v>
      </c>
      <c r="T342" s="137">
        <f>S342*H342</f>
        <v>0</v>
      </c>
      <c r="AR342" s="138" t="s">
        <v>136</v>
      </c>
      <c r="AT342" s="138" t="s">
        <v>131</v>
      </c>
      <c r="AU342" s="138" t="s">
        <v>82</v>
      </c>
      <c r="AY342" s="17" t="s">
        <v>128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80</v>
      </c>
      <c r="BK342" s="139">
        <f>ROUND(I342*H342,2)</f>
        <v>0</v>
      </c>
      <c r="BL342" s="17" t="s">
        <v>136</v>
      </c>
      <c r="BM342" s="138" t="s">
        <v>1068</v>
      </c>
    </row>
    <row r="343" spans="2:65" s="1" customFormat="1">
      <c r="B343" s="32"/>
      <c r="D343" s="140" t="s">
        <v>138</v>
      </c>
      <c r="F343" s="141" t="s">
        <v>573</v>
      </c>
      <c r="I343" s="142"/>
      <c r="L343" s="32"/>
      <c r="M343" s="143"/>
      <c r="T343" s="53"/>
      <c r="AT343" s="17" t="s">
        <v>138</v>
      </c>
      <c r="AU343" s="17" t="s">
        <v>82</v>
      </c>
    </row>
    <row r="344" spans="2:65" s="1" customFormat="1">
      <c r="B344" s="32"/>
      <c r="D344" s="144" t="s">
        <v>140</v>
      </c>
      <c r="F344" s="145" t="s">
        <v>574</v>
      </c>
      <c r="I344" s="142"/>
      <c r="L344" s="32"/>
      <c r="M344" s="143"/>
      <c r="T344" s="53"/>
      <c r="AT344" s="17" t="s">
        <v>140</v>
      </c>
      <c r="AU344" s="17" t="s">
        <v>82</v>
      </c>
    </row>
    <row r="345" spans="2:65" s="13" customFormat="1">
      <c r="B345" s="152"/>
      <c r="D345" s="140" t="s">
        <v>142</v>
      </c>
      <c r="F345" s="154" t="s">
        <v>1069</v>
      </c>
      <c r="H345" s="155">
        <v>33.840000000000003</v>
      </c>
      <c r="I345" s="156"/>
      <c r="L345" s="152"/>
      <c r="M345" s="157"/>
      <c r="T345" s="158"/>
      <c r="AT345" s="153" t="s">
        <v>142</v>
      </c>
      <c r="AU345" s="153" t="s">
        <v>82</v>
      </c>
      <c r="AV345" s="13" t="s">
        <v>82</v>
      </c>
      <c r="AW345" s="13" t="s">
        <v>4</v>
      </c>
      <c r="AX345" s="13" t="s">
        <v>80</v>
      </c>
      <c r="AY345" s="153" t="s">
        <v>128</v>
      </c>
    </row>
    <row r="346" spans="2:65" s="11" customFormat="1" ht="22.9" customHeight="1">
      <c r="B346" s="115"/>
      <c r="D346" s="116" t="s">
        <v>71</v>
      </c>
      <c r="E346" s="125" t="s">
        <v>608</v>
      </c>
      <c r="F346" s="125" t="s">
        <v>609</v>
      </c>
      <c r="I346" s="118"/>
      <c r="J346" s="126">
        <f>BK346</f>
        <v>0</v>
      </c>
      <c r="L346" s="115"/>
      <c r="M346" s="120"/>
      <c r="P346" s="121">
        <f>SUM(P347:P349)</f>
        <v>0</v>
      </c>
      <c r="R346" s="121">
        <f>SUM(R347:R349)</f>
        <v>0</v>
      </c>
      <c r="T346" s="122">
        <f>SUM(T347:T349)</f>
        <v>0</v>
      </c>
      <c r="AR346" s="116" t="s">
        <v>80</v>
      </c>
      <c r="AT346" s="123" t="s">
        <v>71</v>
      </c>
      <c r="AU346" s="123" t="s">
        <v>80</v>
      </c>
      <c r="AY346" s="116" t="s">
        <v>128</v>
      </c>
      <c r="BK346" s="124">
        <f>SUM(BK347:BK349)</f>
        <v>0</v>
      </c>
    </row>
    <row r="347" spans="2:65" s="1" customFormat="1" ht="21.75" customHeight="1">
      <c r="B347" s="32"/>
      <c r="C347" s="127" t="s">
        <v>662</v>
      </c>
      <c r="D347" s="127" t="s">
        <v>131</v>
      </c>
      <c r="E347" s="128" t="s">
        <v>1070</v>
      </c>
      <c r="F347" s="129" t="s">
        <v>1071</v>
      </c>
      <c r="G347" s="130" t="s">
        <v>225</v>
      </c>
      <c r="H347" s="131">
        <v>359.68900000000002</v>
      </c>
      <c r="I347" s="132"/>
      <c r="J347" s="133">
        <f>ROUND(I347*H347,2)</f>
        <v>0</v>
      </c>
      <c r="K347" s="129" t="s">
        <v>135</v>
      </c>
      <c r="L347" s="32"/>
      <c r="M347" s="134" t="s">
        <v>19</v>
      </c>
      <c r="N347" s="135" t="s">
        <v>43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136</v>
      </c>
      <c r="AT347" s="138" t="s">
        <v>131</v>
      </c>
      <c r="AU347" s="138" t="s">
        <v>82</v>
      </c>
      <c r="AY347" s="17" t="s">
        <v>128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80</v>
      </c>
      <c r="BK347" s="139">
        <f>ROUND(I347*H347,2)</f>
        <v>0</v>
      </c>
      <c r="BL347" s="17" t="s">
        <v>136</v>
      </c>
      <c r="BM347" s="138" t="s">
        <v>1072</v>
      </c>
    </row>
    <row r="348" spans="2:65" s="1" customFormat="1" ht="19.5">
      <c r="B348" s="32"/>
      <c r="D348" s="140" t="s">
        <v>138</v>
      </c>
      <c r="F348" s="141" t="s">
        <v>1073</v>
      </c>
      <c r="I348" s="142"/>
      <c r="L348" s="32"/>
      <c r="M348" s="143"/>
      <c r="T348" s="53"/>
      <c r="AT348" s="17" t="s">
        <v>138</v>
      </c>
      <c r="AU348" s="17" t="s">
        <v>82</v>
      </c>
    </row>
    <row r="349" spans="2:65" s="1" customFormat="1">
      <c r="B349" s="32"/>
      <c r="D349" s="144" t="s">
        <v>140</v>
      </c>
      <c r="F349" s="145" t="s">
        <v>1074</v>
      </c>
      <c r="I349" s="142"/>
      <c r="L349" s="32"/>
      <c r="M349" s="143"/>
      <c r="T349" s="53"/>
      <c r="AT349" s="17" t="s">
        <v>140</v>
      </c>
      <c r="AU349" s="17" t="s">
        <v>82</v>
      </c>
    </row>
    <row r="350" spans="2:65" s="11" customFormat="1" ht="25.9" customHeight="1">
      <c r="B350" s="115"/>
      <c r="D350" s="116" t="s">
        <v>71</v>
      </c>
      <c r="E350" s="117" t="s">
        <v>616</v>
      </c>
      <c r="F350" s="117" t="s">
        <v>617</v>
      </c>
      <c r="I350" s="118"/>
      <c r="J350" s="119">
        <f>BK350</f>
        <v>0</v>
      </c>
      <c r="L350" s="115"/>
      <c r="M350" s="120"/>
      <c r="P350" s="121">
        <f>P351+P368</f>
        <v>0</v>
      </c>
      <c r="R350" s="121">
        <f>R351+R368</f>
        <v>9.8058999999999993E-2</v>
      </c>
      <c r="T350" s="122">
        <f>T351+T368</f>
        <v>0</v>
      </c>
      <c r="AR350" s="116" t="s">
        <v>82</v>
      </c>
      <c r="AT350" s="123" t="s">
        <v>71</v>
      </c>
      <c r="AU350" s="123" t="s">
        <v>72</v>
      </c>
      <c r="AY350" s="116" t="s">
        <v>128</v>
      </c>
      <c r="BK350" s="124">
        <f>BK351+BK368</f>
        <v>0</v>
      </c>
    </row>
    <row r="351" spans="2:65" s="11" customFormat="1" ht="22.9" customHeight="1">
      <c r="B351" s="115"/>
      <c r="D351" s="116" t="s">
        <v>71</v>
      </c>
      <c r="E351" s="125" t="s">
        <v>618</v>
      </c>
      <c r="F351" s="125" t="s">
        <v>619</v>
      </c>
      <c r="I351" s="118"/>
      <c r="J351" s="126">
        <f>BK351</f>
        <v>0</v>
      </c>
      <c r="L351" s="115"/>
      <c r="M351" s="120"/>
      <c r="P351" s="121">
        <f>SUM(P352:P367)</f>
        <v>0</v>
      </c>
      <c r="R351" s="121">
        <f>SUM(R352:R367)</f>
        <v>8.4999999999999992E-2</v>
      </c>
      <c r="T351" s="122">
        <f>SUM(T352:T367)</f>
        <v>0</v>
      </c>
      <c r="AR351" s="116" t="s">
        <v>82</v>
      </c>
      <c r="AT351" s="123" t="s">
        <v>71</v>
      </c>
      <c r="AU351" s="123" t="s">
        <v>80</v>
      </c>
      <c r="AY351" s="116" t="s">
        <v>128</v>
      </c>
      <c r="BK351" s="124">
        <f>SUM(BK352:BK367)</f>
        <v>0</v>
      </c>
    </row>
    <row r="352" spans="2:65" s="1" customFormat="1" ht="16.5" customHeight="1">
      <c r="B352" s="32"/>
      <c r="C352" s="127" t="s">
        <v>493</v>
      </c>
      <c r="D352" s="127" t="s">
        <v>131</v>
      </c>
      <c r="E352" s="128" t="s">
        <v>621</v>
      </c>
      <c r="F352" s="129" t="s">
        <v>622</v>
      </c>
      <c r="G352" s="130" t="s">
        <v>134</v>
      </c>
      <c r="H352" s="131">
        <v>113.26</v>
      </c>
      <c r="I352" s="132"/>
      <c r="J352" s="133">
        <f>ROUND(I352*H352,2)</f>
        <v>0</v>
      </c>
      <c r="K352" s="129" t="s">
        <v>135</v>
      </c>
      <c r="L352" s="32"/>
      <c r="M352" s="134" t="s">
        <v>19</v>
      </c>
      <c r="N352" s="135" t="s">
        <v>43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229</v>
      </c>
      <c r="AT352" s="138" t="s">
        <v>131</v>
      </c>
      <c r="AU352" s="138" t="s">
        <v>82</v>
      </c>
      <c r="AY352" s="17" t="s">
        <v>128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80</v>
      </c>
      <c r="BK352" s="139">
        <f>ROUND(I352*H352,2)</f>
        <v>0</v>
      </c>
      <c r="BL352" s="17" t="s">
        <v>229</v>
      </c>
      <c r="BM352" s="138" t="s">
        <v>1075</v>
      </c>
    </row>
    <row r="353" spans="2:65" s="1" customFormat="1">
      <c r="B353" s="32"/>
      <c r="D353" s="140" t="s">
        <v>138</v>
      </c>
      <c r="F353" s="141" t="s">
        <v>624</v>
      </c>
      <c r="I353" s="142"/>
      <c r="L353" s="32"/>
      <c r="M353" s="143"/>
      <c r="T353" s="53"/>
      <c r="AT353" s="17" t="s">
        <v>138</v>
      </c>
      <c r="AU353" s="17" t="s">
        <v>82</v>
      </c>
    </row>
    <row r="354" spans="2:65" s="1" customFormat="1">
      <c r="B354" s="32"/>
      <c r="D354" s="144" t="s">
        <v>140</v>
      </c>
      <c r="F354" s="145" t="s">
        <v>625</v>
      </c>
      <c r="I354" s="142"/>
      <c r="L354" s="32"/>
      <c r="M354" s="143"/>
      <c r="T354" s="53"/>
      <c r="AT354" s="17" t="s">
        <v>140</v>
      </c>
      <c r="AU354" s="17" t="s">
        <v>82</v>
      </c>
    </row>
    <row r="355" spans="2:65" s="12" customFormat="1">
      <c r="B355" s="146"/>
      <c r="D355" s="140" t="s">
        <v>142</v>
      </c>
      <c r="E355" s="147" t="s">
        <v>19</v>
      </c>
      <c r="F355" s="148" t="s">
        <v>1076</v>
      </c>
      <c r="H355" s="147" t="s">
        <v>19</v>
      </c>
      <c r="I355" s="149"/>
      <c r="L355" s="146"/>
      <c r="M355" s="150"/>
      <c r="T355" s="151"/>
      <c r="AT355" s="147" t="s">
        <v>142</v>
      </c>
      <c r="AU355" s="147" t="s">
        <v>82</v>
      </c>
      <c r="AV355" s="12" t="s">
        <v>80</v>
      </c>
      <c r="AW355" s="12" t="s">
        <v>33</v>
      </c>
      <c r="AX355" s="12" t="s">
        <v>72</v>
      </c>
      <c r="AY355" s="147" t="s">
        <v>128</v>
      </c>
    </row>
    <row r="356" spans="2:65" s="13" customFormat="1">
      <c r="B356" s="152"/>
      <c r="D356" s="140" t="s">
        <v>142</v>
      </c>
      <c r="E356" s="153" t="s">
        <v>19</v>
      </c>
      <c r="F356" s="154" t="s">
        <v>1077</v>
      </c>
      <c r="H356" s="155">
        <v>113.26</v>
      </c>
      <c r="I356" s="156"/>
      <c r="L356" s="152"/>
      <c r="M356" s="157"/>
      <c r="T356" s="158"/>
      <c r="AT356" s="153" t="s">
        <v>142</v>
      </c>
      <c r="AU356" s="153" t="s">
        <v>82</v>
      </c>
      <c r="AV356" s="13" t="s">
        <v>82</v>
      </c>
      <c r="AW356" s="13" t="s">
        <v>33</v>
      </c>
      <c r="AX356" s="13" t="s">
        <v>80</v>
      </c>
      <c r="AY356" s="153" t="s">
        <v>128</v>
      </c>
    </row>
    <row r="357" spans="2:65" s="1" customFormat="1" ht="16.5" customHeight="1">
      <c r="B357" s="32"/>
      <c r="C357" s="159" t="s">
        <v>373</v>
      </c>
      <c r="D357" s="159" t="s">
        <v>222</v>
      </c>
      <c r="E357" s="160" t="s">
        <v>629</v>
      </c>
      <c r="F357" s="161" t="s">
        <v>630</v>
      </c>
      <c r="G357" s="162" t="s">
        <v>225</v>
      </c>
      <c r="H357" s="163">
        <v>3.9E-2</v>
      </c>
      <c r="I357" s="164"/>
      <c r="J357" s="165">
        <f>ROUND(I357*H357,2)</f>
        <v>0</v>
      </c>
      <c r="K357" s="161" t="s">
        <v>135</v>
      </c>
      <c r="L357" s="166"/>
      <c r="M357" s="167" t="s">
        <v>19</v>
      </c>
      <c r="N357" s="168" t="s">
        <v>43</v>
      </c>
      <c r="P357" s="136">
        <f>O357*H357</f>
        <v>0</v>
      </c>
      <c r="Q357" s="136">
        <v>1</v>
      </c>
      <c r="R357" s="136">
        <f>Q357*H357</f>
        <v>3.9E-2</v>
      </c>
      <c r="S357" s="136">
        <v>0</v>
      </c>
      <c r="T357" s="137">
        <f>S357*H357</f>
        <v>0</v>
      </c>
      <c r="AR357" s="138" t="s">
        <v>277</v>
      </c>
      <c r="AT357" s="138" t="s">
        <v>222</v>
      </c>
      <c r="AU357" s="138" t="s">
        <v>82</v>
      </c>
      <c r="AY357" s="17" t="s">
        <v>128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80</v>
      </c>
      <c r="BK357" s="139">
        <f>ROUND(I357*H357,2)</f>
        <v>0</v>
      </c>
      <c r="BL357" s="17" t="s">
        <v>229</v>
      </c>
      <c r="BM357" s="138" t="s">
        <v>1078</v>
      </c>
    </row>
    <row r="358" spans="2:65" s="1" customFormat="1">
      <c r="B358" s="32"/>
      <c r="D358" s="140" t="s">
        <v>138</v>
      </c>
      <c r="F358" s="141" t="s">
        <v>630</v>
      </c>
      <c r="I358" s="142"/>
      <c r="L358" s="32"/>
      <c r="M358" s="143"/>
      <c r="T358" s="53"/>
      <c r="AT358" s="17" t="s">
        <v>138</v>
      </c>
      <c r="AU358" s="17" t="s">
        <v>82</v>
      </c>
    </row>
    <row r="359" spans="2:65" s="13" customFormat="1">
      <c r="B359" s="152"/>
      <c r="D359" s="140" t="s">
        <v>142</v>
      </c>
      <c r="F359" s="154" t="s">
        <v>1079</v>
      </c>
      <c r="H359" s="155">
        <v>3.9E-2</v>
      </c>
      <c r="I359" s="156"/>
      <c r="L359" s="152"/>
      <c r="M359" s="157"/>
      <c r="T359" s="158"/>
      <c r="AT359" s="153" t="s">
        <v>142</v>
      </c>
      <c r="AU359" s="153" t="s">
        <v>82</v>
      </c>
      <c r="AV359" s="13" t="s">
        <v>82</v>
      </c>
      <c r="AW359" s="13" t="s">
        <v>4</v>
      </c>
      <c r="AX359" s="13" t="s">
        <v>80</v>
      </c>
      <c r="AY359" s="153" t="s">
        <v>128</v>
      </c>
    </row>
    <row r="360" spans="2:65" s="1" customFormat="1" ht="16.5" customHeight="1">
      <c r="B360" s="32"/>
      <c r="C360" s="127" t="s">
        <v>363</v>
      </c>
      <c r="D360" s="127" t="s">
        <v>131</v>
      </c>
      <c r="E360" s="128" t="s">
        <v>634</v>
      </c>
      <c r="F360" s="129" t="s">
        <v>635</v>
      </c>
      <c r="G360" s="130" t="s">
        <v>134</v>
      </c>
      <c r="H360" s="131">
        <v>113.26</v>
      </c>
      <c r="I360" s="132"/>
      <c r="J360" s="133">
        <f>ROUND(I360*H360,2)</f>
        <v>0</v>
      </c>
      <c r="K360" s="129" t="s">
        <v>135</v>
      </c>
      <c r="L360" s="32"/>
      <c r="M360" s="134" t="s">
        <v>19</v>
      </c>
      <c r="N360" s="135" t="s">
        <v>43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229</v>
      </c>
      <c r="AT360" s="138" t="s">
        <v>131</v>
      </c>
      <c r="AU360" s="138" t="s">
        <v>82</v>
      </c>
      <c r="AY360" s="17" t="s">
        <v>128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80</v>
      </c>
      <c r="BK360" s="139">
        <f>ROUND(I360*H360,2)</f>
        <v>0</v>
      </c>
      <c r="BL360" s="17" t="s">
        <v>229</v>
      </c>
      <c r="BM360" s="138" t="s">
        <v>1080</v>
      </c>
    </row>
    <row r="361" spans="2:65" s="1" customFormat="1">
      <c r="B361" s="32"/>
      <c r="D361" s="140" t="s">
        <v>138</v>
      </c>
      <c r="F361" s="141" t="s">
        <v>637</v>
      </c>
      <c r="I361" s="142"/>
      <c r="L361" s="32"/>
      <c r="M361" s="143"/>
      <c r="T361" s="53"/>
      <c r="AT361" s="17" t="s">
        <v>138</v>
      </c>
      <c r="AU361" s="17" t="s">
        <v>82</v>
      </c>
    </row>
    <row r="362" spans="2:65" s="1" customFormat="1">
      <c r="B362" s="32"/>
      <c r="D362" s="144" t="s">
        <v>140</v>
      </c>
      <c r="F362" s="145" t="s">
        <v>638</v>
      </c>
      <c r="I362" s="142"/>
      <c r="L362" s="32"/>
      <c r="M362" s="143"/>
      <c r="T362" s="53"/>
      <c r="AT362" s="17" t="s">
        <v>140</v>
      </c>
      <c r="AU362" s="17" t="s">
        <v>82</v>
      </c>
    </row>
    <row r="363" spans="2:65" s="12" customFormat="1">
      <c r="B363" s="146"/>
      <c r="D363" s="140" t="s">
        <v>142</v>
      </c>
      <c r="E363" s="147" t="s">
        <v>19</v>
      </c>
      <c r="F363" s="148" t="s">
        <v>1081</v>
      </c>
      <c r="H363" s="147" t="s">
        <v>19</v>
      </c>
      <c r="I363" s="149"/>
      <c r="L363" s="146"/>
      <c r="M363" s="150"/>
      <c r="T363" s="151"/>
      <c r="AT363" s="147" t="s">
        <v>142</v>
      </c>
      <c r="AU363" s="147" t="s">
        <v>82</v>
      </c>
      <c r="AV363" s="12" t="s">
        <v>80</v>
      </c>
      <c r="AW363" s="12" t="s">
        <v>33</v>
      </c>
      <c r="AX363" s="12" t="s">
        <v>72</v>
      </c>
      <c r="AY363" s="147" t="s">
        <v>128</v>
      </c>
    </row>
    <row r="364" spans="2:65" s="13" customFormat="1">
      <c r="B364" s="152"/>
      <c r="D364" s="140" t="s">
        <v>142</v>
      </c>
      <c r="E364" s="153" t="s">
        <v>19</v>
      </c>
      <c r="F364" s="154" t="s">
        <v>1082</v>
      </c>
      <c r="H364" s="155">
        <v>113.26</v>
      </c>
      <c r="I364" s="156"/>
      <c r="L364" s="152"/>
      <c r="M364" s="157"/>
      <c r="T364" s="158"/>
      <c r="AT364" s="153" t="s">
        <v>142</v>
      </c>
      <c r="AU364" s="153" t="s">
        <v>82</v>
      </c>
      <c r="AV364" s="13" t="s">
        <v>82</v>
      </c>
      <c r="AW364" s="13" t="s">
        <v>33</v>
      </c>
      <c r="AX364" s="13" t="s">
        <v>80</v>
      </c>
      <c r="AY364" s="153" t="s">
        <v>128</v>
      </c>
    </row>
    <row r="365" spans="2:65" s="1" customFormat="1" ht="16.5" customHeight="1">
      <c r="B365" s="32"/>
      <c r="C365" s="159" t="s">
        <v>7</v>
      </c>
      <c r="D365" s="159" t="s">
        <v>222</v>
      </c>
      <c r="E365" s="160" t="s">
        <v>641</v>
      </c>
      <c r="F365" s="161" t="s">
        <v>642</v>
      </c>
      <c r="G365" s="162" t="s">
        <v>225</v>
      </c>
      <c r="H365" s="163">
        <v>4.5999999999999999E-2</v>
      </c>
      <c r="I365" s="164"/>
      <c r="J365" s="165">
        <f>ROUND(I365*H365,2)</f>
        <v>0</v>
      </c>
      <c r="K365" s="161" t="s">
        <v>135</v>
      </c>
      <c r="L365" s="166"/>
      <c r="M365" s="167" t="s">
        <v>19</v>
      </c>
      <c r="N365" s="168" t="s">
        <v>43</v>
      </c>
      <c r="P365" s="136">
        <f>O365*H365</f>
        <v>0</v>
      </c>
      <c r="Q365" s="136">
        <v>1</v>
      </c>
      <c r="R365" s="136">
        <f>Q365*H365</f>
        <v>4.5999999999999999E-2</v>
      </c>
      <c r="S365" s="136">
        <v>0</v>
      </c>
      <c r="T365" s="137">
        <f>S365*H365</f>
        <v>0</v>
      </c>
      <c r="AR365" s="138" t="s">
        <v>277</v>
      </c>
      <c r="AT365" s="138" t="s">
        <v>222</v>
      </c>
      <c r="AU365" s="138" t="s">
        <v>82</v>
      </c>
      <c r="AY365" s="17" t="s">
        <v>128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80</v>
      </c>
      <c r="BK365" s="139">
        <f>ROUND(I365*H365,2)</f>
        <v>0</v>
      </c>
      <c r="BL365" s="17" t="s">
        <v>229</v>
      </c>
      <c r="BM365" s="138" t="s">
        <v>1083</v>
      </c>
    </row>
    <row r="366" spans="2:65" s="1" customFormat="1">
      <c r="B366" s="32"/>
      <c r="D366" s="140" t="s">
        <v>138</v>
      </c>
      <c r="F366" s="141" t="s">
        <v>642</v>
      </c>
      <c r="I366" s="142"/>
      <c r="L366" s="32"/>
      <c r="M366" s="143"/>
      <c r="T366" s="53"/>
      <c r="AT366" s="17" t="s">
        <v>138</v>
      </c>
      <c r="AU366" s="17" t="s">
        <v>82</v>
      </c>
    </row>
    <row r="367" spans="2:65" s="13" customFormat="1">
      <c r="B367" s="152"/>
      <c r="D367" s="140" t="s">
        <v>142</v>
      </c>
      <c r="F367" s="154" t="s">
        <v>1084</v>
      </c>
      <c r="H367" s="155">
        <v>4.5999999999999999E-2</v>
      </c>
      <c r="I367" s="156"/>
      <c r="L367" s="152"/>
      <c r="M367" s="157"/>
      <c r="T367" s="158"/>
      <c r="AT367" s="153" t="s">
        <v>142</v>
      </c>
      <c r="AU367" s="153" t="s">
        <v>82</v>
      </c>
      <c r="AV367" s="13" t="s">
        <v>82</v>
      </c>
      <c r="AW367" s="13" t="s">
        <v>4</v>
      </c>
      <c r="AX367" s="13" t="s">
        <v>80</v>
      </c>
      <c r="AY367" s="153" t="s">
        <v>128</v>
      </c>
    </row>
    <row r="368" spans="2:65" s="11" customFormat="1" ht="22.9" customHeight="1">
      <c r="B368" s="115"/>
      <c r="D368" s="116" t="s">
        <v>71</v>
      </c>
      <c r="E368" s="125" t="s">
        <v>686</v>
      </c>
      <c r="F368" s="125" t="s">
        <v>687</v>
      </c>
      <c r="I368" s="118"/>
      <c r="J368" s="126">
        <f>BK368</f>
        <v>0</v>
      </c>
      <c r="L368" s="115"/>
      <c r="M368" s="120"/>
      <c r="P368" s="121">
        <f>SUM(P369:P373)</f>
        <v>0</v>
      </c>
      <c r="R368" s="121">
        <f>SUM(R369:R373)</f>
        <v>1.3058999999999999E-2</v>
      </c>
      <c r="T368" s="122">
        <f>SUM(T369:T373)</f>
        <v>0</v>
      </c>
      <c r="AR368" s="116" t="s">
        <v>82</v>
      </c>
      <c r="AT368" s="123" t="s">
        <v>71</v>
      </c>
      <c r="AU368" s="123" t="s">
        <v>80</v>
      </c>
      <c r="AY368" s="116" t="s">
        <v>128</v>
      </c>
      <c r="BK368" s="124">
        <f>SUM(BK369:BK373)</f>
        <v>0</v>
      </c>
    </row>
    <row r="369" spans="2:65" s="1" customFormat="1" ht="16.5" customHeight="1">
      <c r="B369" s="32"/>
      <c r="C369" s="127" t="s">
        <v>388</v>
      </c>
      <c r="D369" s="127" t="s">
        <v>131</v>
      </c>
      <c r="E369" s="128" t="s">
        <v>1085</v>
      </c>
      <c r="F369" s="129" t="s">
        <v>1086</v>
      </c>
      <c r="G369" s="130" t="s">
        <v>134</v>
      </c>
      <c r="H369" s="131">
        <v>87.06</v>
      </c>
      <c r="I369" s="132"/>
      <c r="J369" s="133">
        <f>ROUND(I369*H369,2)</f>
        <v>0</v>
      </c>
      <c r="K369" s="129" t="s">
        <v>135</v>
      </c>
      <c r="L369" s="32"/>
      <c r="M369" s="134" t="s">
        <v>19</v>
      </c>
      <c r="N369" s="135" t="s">
        <v>43</v>
      </c>
      <c r="P369" s="136">
        <f>O369*H369</f>
        <v>0</v>
      </c>
      <c r="Q369" s="136">
        <v>1.4999999999999999E-4</v>
      </c>
      <c r="R369" s="136">
        <f>Q369*H369</f>
        <v>1.3058999999999999E-2</v>
      </c>
      <c r="S369" s="136">
        <v>0</v>
      </c>
      <c r="T369" s="137">
        <f>S369*H369</f>
        <v>0</v>
      </c>
      <c r="AR369" s="138" t="s">
        <v>229</v>
      </c>
      <c r="AT369" s="138" t="s">
        <v>131</v>
      </c>
      <c r="AU369" s="138" t="s">
        <v>82</v>
      </c>
      <c r="AY369" s="17" t="s">
        <v>128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80</v>
      </c>
      <c r="BK369" s="139">
        <f>ROUND(I369*H369,2)</f>
        <v>0</v>
      </c>
      <c r="BL369" s="17" t="s">
        <v>229</v>
      </c>
      <c r="BM369" s="138" t="s">
        <v>1087</v>
      </c>
    </row>
    <row r="370" spans="2:65" s="1" customFormat="1" ht="19.5">
      <c r="B370" s="32"/>
      <c r="D370" s="140" t="s">
        <v>138</v>
      </c>
      <c r="F370" s="141" t="s">
        <v>1088</v>
      </c>
      <c r="I370" s="142"/>
      <c r="L370" s="32"/>
      <c r="M370" s="143"/>
      <c r="T370" s="53"/>
      <c r="AT370" s="17" t="s">
        <v>138</v>
      </c>
      <c r="AU370" s="17" t="s">
        <v>82</v>
      </c>
    </row>
    <row r="371" spans="2:65" s="1" customFormat="1">
      <c r="B371" s="32"/>
      <c r="D371" s="144" t="s">
        <v>140</v>
      </c>
      <c r="F371" s="145" t="s">
        <v>1089</v>
      </c>
      <c r="I371" s="142"/>
      <c r="L371" s="32"/>
      <c r="M371" s="143"/>
      <c r="T371" s="53"/>
      <c r="AT371" s="17" t="s">
        <v>140</v>
      </c>
      <c r="AU371" s="17" t="s">
        <v>82</v>
      </c>
    </row>
    <row r="372" spans="2:65" s="12" customFormat="1">
      <c r="B372" s="146"/>
      <c r="D372" s="140" t="s">
        <v>142</v>
      </c>
      <c r="E372" s="147" t="s">
        <v>19</v>
      </c>
      <c r="F372" s="148" t="s">
        <v>1090</v>
      </c>
      <c r="H372" s="147" t="s">
        <v>19</v>
      </c>
      <c r="I372" s="149"/>
      <c r="L372" s="146"/>
      <c r="M372" s="150"/>
      <c r="T372" s="151"/>
      <c r="AT372" s="147" t="s">
        <v>142</v>
      </c>
      <c r="AU372" s="147" t="s">
        <v>82</v>
      </c>
      <c r="AV372" s="12" t="s">
        <v>80</v>
      </c>
      <c r="AW372" s="12" t="s">
        <v>33</v>
      </c>
      <c r="AX372" s="12" t="s">
        <v>72</v>
      </c>
      <c r="AY372" s="147" t="s">
        <v>128</v>
      </c>
    </row>
    <row r="373" spans="2:65" s="13" customFormat="1">
      <c r="B373" s="152"/>
      <c r="D373" s="140" t="s">
        <v>142</v>
      </c>
      <c r="E373" s="153" t="s">
        <v>19</v>
      </c>
      <c r="F373" s="154" t="s">
        <v>1091</v>
      </c>
      <c r="H373" s="155">
        <v>87.06</v>
      </c>
      <c r="I373" s="156"/>
      <c r="L373" s="152"/>
      <c r="M373" s="157"/>
      <c r="T373" s="158"/>
      <c r="AT373" s="153" t="s">
        <v>142</v>
      </c>
      <c r="AU373" s="153" t="s">
        <v>82</v>
      </c>
      <c r="AV373" s="13" t="s">
        <v>82</v>
      </c>
      <c r="AW373" s="13" t="s">
        <v>33</v>
      </c>
      <c r="AX373" s="13" t="s">
        <v>80</v>
      </c>
      <c r="AY373" s="153" t="s">
        <v>128</v>
      </c>
    </row>
    <row r="374" spans="2:65" s="11" customFormat="1" ht="25.9" customHeight="1">
      <c r="B374" s="115"/>
      <c r="D374" s="116" t="s">
        <v>71</v>
      </c>
      <c r="E374" s="117" t="s">
        <v>722</v>
      </c>
      <c r="F374" s="117" t="s">
        <v>723</v>
      </c>
      <c r="I374" s="118"/>
      <c r="J374" s="119">
        <f>BK374</f>
        <v>0</v>
      </c>
      <c r="L374" s="115"/>
      <c r="M374" s="120"/>
      <c r="P374" s="121">
        <f>SUM(P375:P386)</f>
        <v>0</v>
      </c>
      <c r="R374" s="121">
        <f>SUM(R375:R386)</f>
        <v>0</v>
      </c>
      <c r="T374" s="122">
        <f>SUM(T375:T386)</f>
        <v>0</v>
      </c>
      <c r="AR374" s="116" t="s">
        <v>136</v>
      </c>
      <c r="AT374" s="123" t="s">
        <v>71</v>
      </c>
      <c r="AU374" s="123" t="s">
        <v>72</v>
      </c>
      <c r="AY374" s="116" t="s">
        <v>128</v>
      </c>
      <c r="BK374" s="124">
        <f>SUM(BK375:BK386)</f>
        <v>0</v>
      </c>
    </row>
    <row r="375" spans="2:65" s="1" customFormat="1" ht="16.5" customHeight="1">
      <c r="B375" s="32"/>
      <c r="C375" s="127" t="s">
        <v>539</v>
      </c>
      <c r="D375" s="127" t="s">
        <v>131</v>
      </c>
      <c r="E375" s="128" t="s">
        <v>725</v>
      </c>
      <c r="F375" s="129" t="s">
        <v>726</v>
      </c>
      <c r="G375" s="130" t="s">
        <v>727</v>
      </c>
      <c r="H375" s="131">
        <v>50</v>
      </c>
      <c r="I375" s="132"/>
      <c r="J375" s="133">
        <f>ROUND(I375*H375,2)</f>
        <v>0</v>
      </c>
      <c r="K375" s="129" t="s">
        <v>135</v>
      </c>
      <c r="L375" s="32"/>
      <c r="M375" s="134" t="s">
        <v>19</v>
      </c>
      <c r="N375" s="135" t="s">
        <v>43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728</v>
      </c>
      <c r="AT375" s="138" t="s">
        <v>131</v>
      </c>
      <c r="AU375" s="138" t="s">
        <v>80</v>
      </c>
      <c r="AY375" s="17" t="s">
        <v>128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80</v>
      </c>
      <c r="BK375" s="139">
        <f>ROUND(I375*H375,2)</f>
        <v>0</v>
      </c>
      <c r="BL375" s="17" t="s">
        <v>728</v>
      </c>
      <c r="BM375" s="138" t="s">
        <v>1092</v>
      </c>
    </row>
    <row r="376" spans="2:65" s="1" customFormat="1">
      <c r="B376" s="32"/>
      <c r="D376" s="140" t="s">
        <v>138</v>
      </c>
      <c r="F376" s="141" t="s">
        <v>730</v>
      </c>
      <c r="I376" s="142"/>
      <c r="L376" s="32"/>
      <c r="M376" s="143"/>
      <c r="T376" s="53"/>
      <c r="AT376" s="17" t="s">
        <v>138</v>
      </c>
      <c r="AU376" s="17" t="s">
        <v>80</v>
      </c>
    </row>
    <row r="377" spans="2:65" s="1" customFormat="1">
      <c r="B377" s="32"/>
      <c r="D377" s="144" t="s">
        <v>140</v>
      </c>
      <c r="F377" s="145" t="s">
        <v>731</v>
      </c>
      <c r="I377" s="142"/>
      <c r="L377" s="32"/>
      <c r="M377" s="143"/>
      <c r="T377" s="53"/>
      <c r="AT377" s="17" t="s">
        <v>140</v>
      </c>
      <c r="AU377" s="17" t="s">
        <v>80</v>
      </c>
    </row>
    <row r="378" spans="2:65" s="1" customFormat="1" ht="16.5" customHeight="1">
      <c r="B378" s="32"/>
      <c r="C378" s="127" t="s">
        <v>553</v>
      </c>
      <c r="D378" s="127" t="s">
        <v>131</v>
      </c>
      <c r="E378" s="128" t="s">
        <v>733</v>
      </c>
      <c r="F378" s="129" t="s">
        <v>734</v>
      </c>
      <c r="G378" s="130" t="s">
        <v>727</v>
      </c>
      <c r="H378" s="131">
        <v>100</v>
      </c>
      <c r="I378" s="132"/>
      <c r="J378" s="133">
        <f>ROUND(I378*H378,2)</f>
        <v>0</v>
      </c>
      <c r="K378" s="129" t="s">
        <v>135</v>
      </c>
      <c r="L378" s="32"/>
      <c r="M378" s="134" t="s">
        <v>19</v>
      </c>
      <c r="N378" s="135" t="s">
        <v>43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728</v>
      </c>
      <c r="AT378" s="138" t="s">
        <v>131</v>
      </c>
      <c r="AU378" s="138" t="s">
        <v>80</v>
      </c>
      <c r="AY378" s="17" t="s">
        <v>128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80</v>
      </c>
      <c r="BK378" s="139">
        <f>ROUND(I378*H378,2)</f>
        <v>0</v>
      </c>
      <c r="BL378" s="17" t="s">
        <v>728</v>
      </c>
      <c r="BM378" s="138" t="s">
        <v>1093</v>
      </c>
    </row>
    <row r="379" spans="2:65" s="1" customFormat="1">
      <c r="B379" s="32"/>
      <c r="D379" s="140" t="s">
        <v>138</v>
      </c>
      <c r="F379" s="141" t="s">
        <v>736</v>
      </c>
      <c r="I379" s="142"/>
      <c r="L379" s="32"/>
      <c r="M379" s="143"/>
      <c r="T379" s="53"/>
      <c r="AT379" s="17" t="s">
        <v>138</v>
      </c>
      <c r="AU379" s="17" t="s">
        <v>80</v>
      </c>
    </row>
    <row r="380" spans="2:65" s="1" customFormat="1">
      <c r="B380" s="32"/>
      <c r="D380" s="144" t="s">
        <v>140</v>
      </c>
      <c r="F380" s="145" t="s">
        <v>737</v>
      </c>
      <c r="I380" s="142"/>
      <c r="L380" s="32"/>
      <c r="M380" s="143"/>
      <c r="T380" s="53"/>
      <c r="AT380" s="17" t="s">
        <v>140</v>
      </c>
      <c r="AU380" s="17" t="s">
        <v>80</v>
      </c>
    </row>
    <row r="381" spans="2:65" s="1" customFormat="1" ht="16.5" customHeight="1">
      <c r="B381" s="32"/>
      <c r="C381" s="127" t="s">
        <v>152</v>
      </c>
      <c r="D381" s="127" t="s">
        <v>131</v>
      </c>
      <c r="E381" s="128" t="s">
        <v>739</v>
      </c>
      <c r="F381" s="129" t="s">
        <v>740</v>
      </c>
      <c r="G381" s="130" t="s">
        <v>727</v>
      </c>
      <c r="H381" s="131">
        <v>25</v>
      </c>
      <c r="I381" s="132"/>
      <c r="J381" s="133">
        <f>ROUND(I381*H381,2)</f>
        <v>0</v>
      </c>
      <c r="K381" s="129" t="s">
        <v>135</v>
      </c>
      <c r="L381" s="32"/>
      <c r="M381" s="134" t="s">
        <v>19</v>
      </c>
      <c r="N381" s="135" t="s">
        <v>43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728</v>
      </c>
      <c r="AT381" s="138" t="s">
        <v>131</v>
      </c>
      <c r="AU381" s="138" t="s">
        <v>80</v>
      </c>
      <c r="AY381" s="17" t="s">
        <v>128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80</v>
      </c>
      <c r="BK381" s="139">
        <f>ROUND(I381*H381,2)</f>
        <v>0</v>
      </c>
      <c r="BL381" s="17" t="s">
        <v>728</v>
      </c>
      <c r="BM381" s="138" t="s">
        <v>1094</v>
      </c>
    </row>
    <row r="382" spans="2:65" s="1" customFormat="1">
      <c r="B382" s="32"/>
      <c r="D382" s="140" t="s">
        <v>138</v>
      </c>
      <c r="F382" s="141" t="s">
        <v>742</v>
      </c>
      <c r="I382" s="142"/>
      <c r="L382" s="32"/>
      <c r="M382" s="143"/>
      <c r="T382" s="53"/>
      <c r="AT382" s="17" t="s">
        <v>138</v>
      </c>
      <c r="AU382" s="17" t="s">
        <v>80</v>
      </c>
    </row>
    <row r="383" spans="2:65" s="1" customFormat="1">
      <c r="B383" s="32"/>
      <c r="D383" s="144" t="s">
        <v>140</v>
      </c>
      <c r="F383" s="145" t="s">
        <v>743</v>
      </c>
      <c r="I383" s="142"/>
      <c r="L383" s="32"/>
      <c r="M383" s="143"/>
      <c r="T383" s="53"/>
      <c r="AT383" s="17" t="s">
        <v>140</v>
      </c>
      <c r="AU383" s="17" t="s">
        <v>80</v>
      </c>
    </row>
    <row r="384" spans="2:65" s="1" customFormat="1" ht="16.5" customHeight="1">
      <c r="B384" s="32"/>
      <c r="C384" s="127" t="s">
        <v>441</v>
      </c>
      <c r="D384" s="127" t="s">
        <v>131</v>
      </c>
      <c r="E384" s="128" t="s">
        <v>1095</v>
      </c>
      <c r="F384" s="129" t="s">
        <v>1096</v>
      </c>
      <c r="G384" s="130" t="s">
        <v>727</v>
      </c>
      <c r="H384" s="131">
        <v>50</v>
      </c>
      <c r="I384" s="132"/>
      <c r="J384" s="133">
        <f>ROUND(I384*H384,2)</f>
        <v>0</v>
      </c>
      <c r="K384" s="129" t="s">
        <v>135</v>
      </c>
      <c r="L384" s="32"/>
      <c r="M384" s="134" t="s">
        <v>19</v>
      </c>
      <c r="N384" s="135" t="s">
        <v>43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728</v>
      </c>
      <c r="AT384" s="138" t="s">
        <v>131</v>
      </c>
      <c r="AU384" s="138" t="s">
        <v>80</v>
      </c>
      <c r="AY384" s="17" t="s">
        <v>128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80</v>
      </c>
      <c r="BK384" s="139">
        <f>ROUND(I384*H384,2)</f>
        <v>0</v>
      </c>
      <c r="BL384" s="17" t="s">
        <v>728</v>
      </c>
      <c r="BM384" s="138" t="s">
        <v>1097</v>
      </c>
    </row>
    <row r="385" spans="2:47" s="1" customFormat="1">
      <c r="B385" s="32"/>
      <c r="D385" s="140" t="s">
        <v>138</v>
      </c>
      <c r="F385" s="141" t="s">
        <v>1098</v>
      </c>
      <c r="I385" s="142"/>
      <c r="L385" s="32"/>
      <c r="M385" s="143"/>
      <c r="T385" s="53"/>
      <c r="AT385" s="17" t="s">
        <v>138</v>
      </c>
      <c r="AU385" s="17" t="s">
        <v>80</v>
      </c>
    </row>
    <row r="386" spans="2:47" s="1" customFormat="1">
      <c r="B386" s="32"/>
      <c r="D386" s="144" t="s">
        <v>140</v>
      </c>
      <c r="F386" s="145" t="s">
        <v>1099</v>
      </c>
      <c r="I386" s="142"/>
      <c r="L386" s="32"/>
      <c r="M386" s="177"/>
      <c r="N386" s="178"/>
      <c r="O386" s="178"/>
      <c r="P386" s="178"/>
      <c r="Q386" s="178"/>
      <c r="R386" s="178"/>
      <c r="S386" s="178"/>
      <c r="T386" s="179"/>
      <c r="AT386" s="17" t="s">
        <v>140</v>
      </c>
      <c r="AU386" s="17" t="s">
        <v>80</v>
      </c>
    </row>
    <row r="387" spans="2:47" s="1" customFormat="1" ht="6.95" customHeight="1">
      <c r="B387" s="41"/>
      <c r="C387" s="42"/>
      <c r="D387" s="42"/>
      <c r="E387" s="42"/>
      <c r="F387" s="42"/>
      <c r="G387" s="42"/>
      <c r="H387" s="42"/>
      <c r="I387" s="42"/>
      <c r="J387" s="42"/>
      <c r="K387" s="42"/>
      <c r="L387" s="32"/>
    </row>
  </sheetData>
  <sheetProtection algorithmName="SHA-512" hashValue="iXvp6HONTLPgA3s9vLeZbLF7z23Kn3cn9gKkQNcnndu1NVJOI2KVS327u3qvGZ4lnBx6BArwZODvtgcNxku/MA==" saltValue="MIhCiSjOavcdrI2NhgsR0tliNdIklRRHtwXCWHzV7yN8hRPOYUWT7qnQYOaGqFIjbHhysZprlebkU1fTpOJ55g==" spinCount="100000" sheet="1" objects="1" scenarios="1" formatColumns="0" formatRows="0" autoFilter="0"/>
  <autoFilter ref="C93:K386" xr:uid="{00000000-0009-0000-0000-000002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4" r:id="rId4" xr:uid="{00000000-0004-0000-0200-000003000000}"/>
    <hyperlink ref="F119" r:id="rId5" xr:uid="{00000000-0004-0000-0200-000004000000}"/>
    <hyperlink ref="F123" r:id="rId6" xr:uid="{00000000-0004-0000-0200-000005000000}"/>
    <hyperlink ref="F128" r:id="rId7" xr:uid="{00000000-0004-0000-0200-000006000000}"/>
    <hyperlink ref="F131" r:id="rId8" xr:uid="{00000000-0004-0000-0200-000007000000}"/>
    <hyperlink ref="F135" r:id="rId9" xr:uid="{00000000-0004-0000-0200-000008000000}"/>
    <hyperlink ref="F139" r:id="rId10" xr:uid="{00000000-0004-0000-0200-000009000000}"/>
    <hyperlink ref="F147" r:id="rId11" xr:uid="{00000000-0004-0000-0200-00000A000000}"/>
    <hyperlink ref="F152" r:id="rId12" xr:uid="{00000000-0004-0000-0200-00000B000000}"/>
    <hyperlink ref="F157" r:id="rId13" xr:uid="{00000000-0004-0000-0200-00000C000000}"/>
    <hyperlink ref="F165" r:id="rId14" xr:uid="{00000000-0004-0000-0200-00000D000000}"/>
    <hyperlink ref="F170" r:id="rId15" xr:uid="{00000000-0004-0000-0200-00000E000000}"/>
    <hyperlink ref="F175" r:id="rId16" xr:uid="{00000000-0004-0000-0200-00000F000000}"/>
    <hyperlink ref="F180" r:id="rId17" xr:uid="{00000000-0004-0000-0200-000010000000}"/>
    <hyperlink ref="F185" r:id="rId18" xr:uid="{00000000-0004-0000-0200-000011000000}"/>
    <hyperlink ref="F190" r:id="rId19" xr:uid="{00000000-0004-0000-0200-000012000000}"/>
    <hyperlink ref="F195" r:id="rId20" xr:uid="{00000000-0004-0000-0200-000013000000}"/>
    <hyperlink ref="F200" r:id="rId21" xr:uid="{00000000-0004-0000-0200-000014000000}"/>
    <hyperlink ref="F205" r:id="rId22" xr:uid="{00000000-0004-0000-0200-000015000000}"/>
    <hyperlink ref="F210" r:id="rId23" xr:uid="{00000000-0004-0000-0200-000016000000}"/>
    <hyperlink ref="F216" r:id="rId24" xr:uid="{00000000-0004-0000-0200-000017000000}"/>
    <hyperlink ref="F221" r:id="rId25" xr:uid="{00000000-0004-0000-0200-000018000000}"/>
    <hyperlink ref="F228" r:id="rId26" xr:uid="{00000000-0004-0000-0200-000019000000}"/>
    <hyperlink ref="F232" r:id="rId27" xr:uid="{00000000-0004-0000-0200-00001A000000}"/>
    <hyperlink ref="F237" r:id="rId28" xr:uid="{00000000-0004-0000-0200-00001B000000}"/>
    <hyperlink ref="F240" r:id="rId29" xr:uid="{00000000-0004-0000-0200-00001C000000}"/>
    <hyperlink ref="F245" r:id="rId30" xr:uid="{00000000-0004-0000-0200-00001D000000}"/>
    <hyperlink ref="F251" r:id="rId31" xr:uid="{00000000-0004-0000-0200-00001E000000}"/>
    <hyperlink ref="F257" r:id="rId32" xr:uid="{00000000-0004-0000-0200-00001F000000}"/>
    <hyperlink ref="F263" r:id="rId33" xr:uid="{00000000-0004-0000-0200-000020000000}"/>
    <hyperlink ref="F268" r:id="rId34" xr:uid="{00000000-0004-0000-0200-000021000000}"/>
    <hyperlink ref="F274" r:id="rId35" xr:uid="{00000000-0004-0000-0200-000022000000}"/>
    <hyperlink ref="F280" r:id="rId36" xr:uid="{00000000-0004-0000-0200-000023000000}"/>
    <hyperlink ref="F285" r:id="rId37" xr:uid="{00000000-0004-0000-0200-000024000000}"/>
    <hyperlink ref="F290" r:id="rId38" xr:uid="{00000000-0004-0000-0200-000025000000}"/>
    <hyperlink ref="F295" r:id="rId39" xr:uid="{00000000-0004-0000-0200-000026000000}"/>
    <hyperlink ref="F300" r:id="rId40" xr:uid="{00000000-0004-0000-0200-000027000000}"/>
    <hyperlink ref="F305" r:id="rId41" xr:uid="{00000000-0004-0000-0200-000028000000}"/>
    <hyperlink ref="F310" r:id="rId42" xr:uid="{00000000-0004-0000-0200-000029000000}"/>
    <hyperlink ref="F314" r:id="rId43" xr:uid="{00000000-0004-0000-0200-00002A000000}"/>
    <hyperlink ref="F318" r:id="rId44" xr:uid="{00000000-0004-0000-0200-00002B000000}"/>
    <hyperlink ref="F322" r:id="rId45" xr:uid="{00000000-0004-0000-0200-00002C000000}"/>
    <hyperlink ref="F326" r:id="rId46" xr:uid="{00000000-0004-0000-0200-00002D000000}"/>
    <hyperlink ref="F331" r:id="rId47" xr:uid="{00000000-0004-0000-0200-00002E000000}"/>
    <hyperlink ref="F341" r:id="rId48" xr:uid="{00000000-0004-0000-0200-00002F000000}"/>
    <hyperlink ref="F344" r:id="rId49" xr:uid="{00000000-0004-0000-0200-000030000000}"/>
    <hyperlink ref="F349" r:id="rId50" xr:uid="{00000000-0004-0000-0200-000031000000}"/>
    <hyperlink ref="F354" r:id="rId51" xr:uid="{00000000-0004-0000-0200-000032000000}"/>
    <hyperlink ref="F362" r:id="rId52" xr:uid="{00000000-0004-0000-0200-000033000000}"/>
    <hyperlink ref="F371" r:id="rId53" xr:uid="{00000000-0004-0000-0200-000034000000}"/>
    <hyperlink ref="F377" r:id="rId54" xr:uid="{00000000-0004-0000-0200-000035000000}"/>
    <hyperlink ref="F380" r:id="rId55" xr:uid="{00000000-0004-0000-0200-000036000000}"/>
    <hyperlink ref="F383" r:id="rId56" xr:uid="{00000000-0004-0000-0200-000037000000}"/>
    <hyperlink ref="F386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8"/>
  <sheetViews>
    <sheetView showGridLines="0" topLeftCell="A4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84" t="s">
        <v>1100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44928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74"/>
      <c r="G18" s="274"/>
      <c r="H18" s="27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8" t="s">
        <v>19</v>
      </c>
      <c r="F27" s="278"/>
      <c r="G27" s="278"/>
      <c r="H27" s="27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ROUND((SUM(BE83:BE107)),  2)</f>
        <v>0</v>
      </c>
      <c r="I33" s="89">
        <v>0.21</v>
      </c>
      <c r="J33" s="88">
        <f>ROUND(((SUM(BE83:BE107))*I33),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ROUND((SUM(BF83:BF107)),  2)</f>
        <v>0</v>
      </c>
      <c r="I34" s="89">
        <v>0.15</v>
      </c>
      <c r="J34" s="88">
        <f>ROUND(((SUM(BF83:BF107))*I34),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ROUND((SUM(BG83:BG107)),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ROUND((SUM(BH83:BH107)),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ROUND((SUM(BI83:BI107)),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84" t="str">
        <f>E9</f>
        <v>2023-02-D.1.2 - LEŠANY-DIO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>
        <f>IF(J12="","",J12)</f>
        <v>44928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kraj,Zborovská 11,Praha 5</v>
      </c>
      <c r="I54" s="27" t="s">
        <v>31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J83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105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8" customFormat="1" ht="24.95" customHeight="1">
      <c r="B62" s="99"/>
      <c r="D62" s="100" t="s">
        <v>1101</v>
      </c>
      <c r="E62" s="101"/>
      <c r="F62" s="101"/>
      <c r="G62" s="101"/>
      <c r="H62" s="101"/>
      <c r="I62" s="101"/>
      <c r="J62" s="102">
        <f>J100</f>
        <v>0</v>
      </c>
      <c r="L62" s="99"/>
    </row>
    <row r="63" spans="2:47" s="9" customFormat="1" ht="19.899999999999999" customHeight="1">
      <c r="B63" s="103"/>
      <c r="D63" s="104" t="s">
        <v>1102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113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1" t="str">
        <f>E7</f>
        <v>OPRAVA VOZOVKY S OPĚRNOU ZDÍ</v>
      </c>
      <c r="F73" s="302"/>
      <c r="G73" s="302"/>
      <c r="H73" s="302"/>
      <c r="L73" s="32"/>
    </row>
    <row r="74" spans="2:12" s="1" customFormat="1" ht="12" customHeight="1">
      <c r="B74" s="32"/>
      <c r="C74" s="27" t="s">
        <v>93</v>
      </c>
      <c r="L74" s="32"/>
    </row>
    <row r="75" spans="2:12" s="1" customFormat="1" ht="16.5" customHeight="1">
      <c r="B75" s="32"/>
      <c r="E75" s="284" t="str">
        <f>E9</f>
        <v>2023-02-D.1.2 - LEŠANY-DIO</v>
      </c>
      <c r="F75" s="300"/>
      <c r="G75" s="300"/>
      <c r="H75" s="30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>
        <f>IF(J12="","",J12)</f>
        <v>44928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24</v>
      </c>
      <c r="F79" s="25" t="str">
        <f>E15</f>
        <v>Středočeský kraj,Zborovská 11,Praha 5</v>
      </c>
      <c r="I79" s="27" t="s">
        <v>31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114</v>
      </c>
      <c r="D82" s="109" t="s">
        <v>57</v>
      </c>
      <c r="E82" s="109" t="s">
        <v>53</v>
      </c>
      <c r="F82" s="109" t="s">
        <v>54</v>
      </c>
      <c r="G82" s="109" t="s">
        <v>115</v>
      </c>
      <c r="H82" s="109" t="s">
        <v>116</v>
      </c>
      <c r="I82" s="109" t="s">
        <v>117</v>
      </c>
      <c r="J82" s="109" t="s">
        <v>97</v>
      </c>
      <c r="K82" s="110" t="s">
        <v>118</v>
      </c>
      <c r="L82" s="107"/>
      <c r="M82" s="56" t="s">
        <v>19</v>
      </c>
      <c r="N82" s="57" t="s">
        <v>42</v>
      </c>
      <c r="O82" s="57" t="s">
        <v>119</v>
      </c>
      <c r="P82" s="57" t="s">
        <v>120</v>
      </c>
      <c r="Q82" s="57" t="s">
        <v>121</v>
      </c>
      <c r="R82" s="57" t="s">
        <v>122</v>
      </c>
      <c r="S82" s="57" t="s">
        <v>123</v>
      </c>
      <c r="T82" s="58" t="s">
        <v>124</v>
      </c>
    </row>
    <row r="83" spans="2:65" s="1" customFormat="1" ht="22.9" customHeight="1">
      <c r="B83" s="32"/>
      <c r="C83" s="61" t="s">
        <v>125</v>
      </c>
      <c r="J83" s="111">
        <f>BK83</f>
        <v>0</v>
      </c>
      <c r="L83" s="32"/>
      <c r="M83" s="59"/>
      <c r="N83" s="50"/>
      <c r="O83" s="50"/>
      <c r="P83" s="112">
        <f>P84+P100</f>
        <v>0</v>
      </c>
      <c r="Q83" s="50"/>
      <c r="R83" s="112">
        <f>R84+R100</f>
        <v>0</v>
      </c>
      <c r="S83" s="50"/>
      <c r="T83" s="113">
        <f>T84+T100</f>
        <v>0</v>
      </c>
      <c r="AT83" s="17" t="s">
        <v>71</v>
      </c>
      <c r="AU83" s="17" t="s">
        <v>98</v>
      </c>
      <c r="BK83" s="114">
        <f>BK84+BK100</f>
        <v>0</v>
      </c>
    </row>
    <row r="84" spans="2:65" s="11" customFormat="1" ht="25.9" customHeight="1">
      <c r="B84" s="115"/>
      <c r="D84" s="116" t="s">
        <v>71</v>
      </c>
      <c r="E84" s="117" t="s">
        <v>126</v>
      </c>
      <c r="F84" s="117" t="s">
        <v>127</v>
      </c>
      <c r="I84" s="118"/>
      <c r="J84" s="119">
        <f>BK84</f>
        <v>0</v>
      </c>
      <c r="L84" s="115"/>
      <c r="M84" s="120"/>
      <c r="P84" s="121">
        <f>P85</f>
        <v>0</v>
      </c>
      <c r="R84" s="121">
        <f>R85</f>
        <v>0</v>
      </c>
      <c r="T84" s="122">
        <f>T85</f>
        <v>0</v>
      </c>
      <c r="AR84" s="116" t="s">
        <v>80</v>
      </c>
      <c r="AT84" s="123" t="s">
        <v>71</v>
      </c>
      <c r="AU84" s="123" t="s">
        <v>72</v>
      </c>
      <c r="AY84" s="116" t="s">
        <v>128</v>
      </c>
      <c r="BK84" s="124">
        <f>BK85</f>
        <v>0</v>
      </c>
    </row>
    <row r="85" spans="2:65" s="11" customFormat="1" ht="22.9" customHeight="1">
      <c r="B85" s="115"/>
      <c r="D85" s="116" t="s">
        <v>71</v>
      </c>
      <c r="E85" s="125" t="s">
        <v>439</v>
      </c>
      <c r="F85" s="125" t="s">
        <v>440</v>
      </c>
      <c r="I85" s="118"/>
      <c r="J85" s="126">
        <f>BK85</f>
        <v>0</v>
      </c>
      <c r="L85" s="115"/>
      <c r="M85" s="120"/>
      <c r="P85" s="121">
        <f>SUM(P86:P99)</f>
        <v>0</v>
      </c>
      <c r="R85" s="121">
        <f>SUM(R86:R99)</f>
        <v>0</v>
      </c>
      <c r="T85" s="122">
        <f>SUM(T86:T99)</f>
        <v>0</v>
      </c>
      <c r="AR85" s="116" t="s">
        <v>80</v>
      </c>
      <c r="AT85" s="123" t="s">
        <v>71</v>
      </c>
      <c r="AU85" s="123" t="s">
        <v>80</v>
      </c>
      <c r="AY85" s="116" t="s">
        <v>128</v>
      </c>
      <c r="BK85" s="124">
        <f>SUM(BK86:BK99)</f>
        <v>0</v>
      </c>
    </row>
    <row r="86" spans="2:65" s="1" customFormat="1" ht="16.5" customHeight="1">
      <c r="B86" s="32"/>
      <c r="C86" s="127" t="s">
        <v>80</v>
      </c>
      <c r="D86" s="127" t="s">
        <v>131</v>
      </c>
      <c r="E86" s="128" t="s">
        <v>1103</v>
      </c>
      <c r="F86" s="129" t="s">
        <v>1104</v>
      </c>
      <c r="G86" s="130" t="s">
        <v>470</v>
      </c>
      <c r="H86" s="131">
        <v>30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43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136</v>
      </c>
      <c r="AT86" s="138" t="s">
        <v>131</v>
      </c>
      <c r="AU86" s="138" t="s">
        <v>82</v>
      </c>
      <c r="AY86" s="17" t="s">
        <v>128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80</v>
      </c>
      <c r="BK86" s="139">
        <f>ROUND(I86*H86,2)</f>
        <v>0</v>
      </c>
      <c r="BL86" s="17" t="s">
        <v>136</v>
      </c>
      <c r="BM86" s="138" t="s">
        <v>1105</v>
      </c>
    </row>
    <row r="87" spans="2:65" s="1" customFormat="1">
      <c r="B87" s="32"/>
      <c r="D87" s="140" t="s">
        <v>138</v>
      </c>
      <c r="F87" s="141" t="s">
        <v>1104</v>
      </c>
      <c r="I87" s="142"/>
      <c r="L87" s="32"/>
      <c r="M87" s="143"/>
      <c r="T87" s="53"/>
      <c r="AT87" s="17" t="s">
        <v>138</v>
      </c>
      <c r="AU87" s="17" t="s">
        <v>82</v>
      </c>
    </row>
    <row r="88" spans="2:65" s="13" customFormat="1">
      <c r="B88" s="152"/>
      <c r="D88" s="140" t="s">
        <v>142</v>
      </c>
      <c r="E88" s="153" t="s">
        <v>19</v>
      </c>
      <c r="F88" s="154" t="s">
        <v>263</v>
      </c>
      <c r="H88" s="155">
        <v>30</v>
      </c>
      <c r="I88" s="156"/>
      <c r="L88" s="152"/>
      <c r="M88" s="157"/>
      <c r="T88" s="158"/>
      <c r="AT88" s="153" t="s">
        <v>142</v>
      </c>
      <c r="AU88" s="153" t="s">
        <v>82</v>
      </c>
      <c r="AV88" s="13" t="s">
        <v>82</v>
      </c>
      <c r="AW88" s="13" t="s">
        <v>33</v>
      </c>
      <c r="AX88" s="13" t="s">
        <v>80</v>
      </c>
      <c r="AY88" s="153" t="s">
        <v>128</v>
      </c>
    </row>
    <row r="89" spans="2:65" s="1" customFormat="1" ht="24.2" customHeight="1">
      <c r="B89" s="32"/>
      <c r="C89" s="127" t="s">
        <v>326</v>
      </c>
      <c r="D89" s="127" t="s">
        <v>131</v>
      </c>
      <c r="E89" s="128" t="s">
        <v>1106</v>
      </c>
      <c r="F89" s="129" t="s">
        <v>1107</v>
      </c>
      <c r="G89" s="130" t="s">
        <v>433</v>
      </c>
      <c r="H89" s="131">
        <v>6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136</v>
      </c>
      <c r="AT89" s="138" t="s">
        <v>131</v>
      </c>
      <c r="AU89" s="138" t="s">
        <v>82</v>
      </c>
      <c r="AY89" s="17" t="s">
        <v>128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80</v>
      </c>
      <c r="BK89" s="139">
        <f>ROUND(I89*H89,2)</f>
        <v>0</v>
      </c>
      <c r="BL89" s="17" t="s">
        <v>136</v>
      </c>
      <c r="BM89" s="138" t="s">
        <v>1108</v>
      </c>
    </row>
    <row r="90" spans="2:65" s="1" customFormat="1">
      <c r="B90" s="32"/>
      <c r="D90" s="140" t="s">
        <v>138</v>
      </c>
      <c r="F90" s="141" t="s">
        <v>1107</v>
      </c>
      <c r="I90" s="142"/>
      <c r="L90" s="32"/>
      <c r="M90" s="143"/>
      <c r="T90" s="53"/>
      <c r="AT90" s="17" t="s">
        <v>138</v>
      </c>
      <c r="AU90" s="17" t="s">
        <v>82</v>
      </c>
    </row>
    <row r="91" spans="2:65" s="1" customFormat="1" ht="19.5">
      <c r="B91" s="32"/>
      <c r="D91" s="140" t="s">
        <v>1109</v>
      </c>
      <c r="F91" s="180" t="s">
        <v>1110</v>
      </c>
      <c r="I91" s="142"/>
      <c r="L91" s="32"/>
      <c r="M91" s="143"/>
      <c r="T91" s="53"/>
      <c r="AT91" s="17" t="s">
        <v>1109</v>
      </c>
      <c r="AU91" s="17" t="s">
        <v>82</v>
      </c>
    </row>
    <row r="92" spans="2:65" s="13" customFormat="1">
      <c r="B92" s="152"/>
      <c r="D92" s="140" t="s">
        <v>142</v>
      </c>
      <c r="E92" s="153" t="s">
        <v>19</v>
      </c>
      <c r="F92" s="154" t="s">
        <v>318</v>
      </c>
      <c r="H92" s="155">
        <v>6</v>
      </c>
      <c r="I92" s="156"/>
      <c r="L92" s="152"/>
      <c r="M92" s="157"/>
      <c r="T92" s="158"/>
      <c r="AT92" s="153" t="s">
        <v>142</v>
      </c>
      <c r="AU92" s="153" t="s">
        <v>82</v>
      </c>
      <c r="AV92" s="13" t="s">
        <v>82</v>
      </c>
      <c r="AW92" s="13" t="s">
        <v>33</v>
      </c>
      <c r="AX92" s="13" t="s">
        <v>80</v>
      </c>
      <c r="AY92" s="153" t="s">
        <v>128</v>
      </c>
    </row>
    <row r="93" spans="2:65" s="1" customFormat="1" ht="24.2" customHeight="1">
      <c r="B93" s="32"/>
      <c r="C93" s="127" t="s">
        <v>136</v>
      </c>
      <c r="D93" s="127" t="s">
        <v>131</v>
      </c>
      <c r="E93" s="128" t="s">
        <v>1111</v>
      </c>
      <c r="F93" s="129" t="s">
        <v>1112</v>
      </c>
      <c r="G93" s="130" t="s">
        <v>433</v>
      </c>
      <c r="H93" s="131">
        <v>90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136</v>
      </c>
      <c r="AT93" s="138" t="s">
        <v>131</v>
      </c>
      <c r="AU93" s="138" t="s">
        <v>82</v>
      </c>
      <c r="AY93" s="17" t="s">
        <v>128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136</v>
      </c>
      <c r="BM93" s="138" t="s">
        <v>1113</v>
      </c>
    </row>
    <row r="94" spans="2:65" s="1" customFormat="1" ht="19.5">
      <c r="B94" s="32"/>
      <c r="D94" s="140" t="s">
        <v>138</v>
      </c>
      <c r="F94" s="141" t="s">
        <v>1112</v>
      </c>
      <c r="I94" s="142"/>
      <c r="L94" s="32"/>
      <c r="M94" s="143"/>
      <c r="T94" s="53"/>
      <c r="AT94" s="17" t="s">
        <v>138</v>
      </c>
      <c r="AU94" s="17" t="s">
        <v>82</v>
      </c>
    </row>
    <row r="95" spans="2:65" s="1" customFormat="1" ht="19.5">
      <c r="B95" s="32"/>
      <c r="D95" s="140" t="s">
        <v>1109</v>
      </c>
      <c r="F95" s="180" t="s">
        <v>1110</v>
      </c>
      <c r="I95" s="142"/>
      <c r="L95" s="32"/>
      <c r="M95" s="143"/>
      <c r="T95" s="53"/>
      <c r="AT95" s="17" t="s">
        <v>1109</v>
      </c>
      <c r="AU95" s="17" t="s">
        <v>82</v>
      </c>
    </row>
    <row r="96" spans="2:65" s="13" customFormat="1">
      <c r="B96" s="152"/>
      <c r="D96" s="140" t="s">
        <v>142</v>
      </c>
      <c r="E96" s="153" t="s">
        <v>19</v>
      </c>
      <c r="F96" s="154" t="s">
        <v>1114</v>
      </c>
      <c r="H96" s="155">
        <v>90</v>
      </c>
      <c r="I96" s="156"/>
      <c r="L96" s="152"/>
      <c r="M96" s="157"/>
      <c r="T96" s="158"/>
      <c r="AT96" s="153" t="s">
        <v>142</v>
      </c>
      <c r="AU96" s="153" t="s">
        <v>82</v>
      </c>
      <c r="AV96" s="13" t="s">
        <v>82</v>
      </c>
      <c r="AW96" s="13" t="s">
        <v>33</v>
      </c>
      <c r="AX96" s="13" t="s">
        <v>80</v>
      </c>
      <c r="AY96" s="153" t="s">
        <v>128</v>
      </c>
    </row>
    <row r="97" spans="2:65" s="1" customFormat="1" ht="16.5" customHeight="1">
      <c r="B97" s="32"/>
      <c r="C97" s="127" t="s">
        <v>82</v>
      </c>
      <c r="D97" s="127" t="s">
        <v>131</v>
      </c>
      <c r="E97" s="128" t="s">
        <v>1115</v>
      </c>
      <c r="F97" s="129" t="s">
        <v>1116</v>
      </c>
      <c r="G97" s="130" t="s">
        <v>470</v>
      </c>
      <c r="H97" s="131">
        <v>90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136</v>
      </c>
      <c r="AT97" s="138" t="s">
        <v>131</v>
      </c>
      <c r="AU97" s="138" t="s">
        <v>82</v>
      </c>
      <c r="AY97" s="17" t="s">
        <v>128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136</v>
      </c>
      <c r="BM97" s="138" t="s">
        <v>1117</v>
      </c>
    </row>
    <row r="98" spans="2:65" s="1" customFormat="1">
      <c r="B98" s="32"/>
      <c r="D98" s="140" t="s">
        <v>138</v>
      </c>
      <c r="F98" s="141" t="s">
        <v>1116</v>
      </c>
      <c r="I98" s="142"/>
      <c r="L98" s="32"/>
      <c r="M98" s="143"/>
      <c r="T98" s="53"/>
      <c r="AT98" s="17" t="s">
        <v>138</v>
      </c>
      <c r="AU98" s="17" t="s">
        <v>82</v>
      </c>
    </row>
    <row r="99" spans="2:65" s="13" customFormat="1">
      <c r="B99" s="152"/>
      <c r="D99" s="140" t="s">
        <v>142</v>
      </c>
      <c r="E99" s="153" t="s">
        <v>19</v>
      </c>
      <c r="F99" s="154" t="s">
        <v>1114</v>
      </c>
      <c r="H99" s="155">
        <v>90</v>
      </c>
      <c r="I99" s="156"/>
      <c r="L99" s="152"/>
      <c r="M99" s="157"/>
      <c r="T99" s="158"/>
      <c r="AT99" s="153" t="s">
        <v>142</v>
      </c>
      <c r="AU99" s="153" t="s">
        <v>82</v>
      </c>
      <c r="AV99" s="13" t="s">
        <v>82</v>
      </c>
      <c r="AW99" s="13" t="s">
        <v>33</v>
      </c>
      <c r="AX99" s="13" t="s">
        <v>80</v>
      </c>
      <c r="AY99" s="153" t="s">
        <v>128</v>
      </c>
    </row>
    <row r="100" spans="2:65" s="11" customFormat="1" ht="25.9" customHeight="1">
      <c r="B100" s="115"/>
      <c r="D100" s="116" t="s">
        <v>71</v>
      </c>
      <c r="E100" s="117" t="s">
        <v>1118</v>
      </c>
      <c r="F100" s="117" t="s">
        <v>1119</v>
      </c>
      <c r="I100" s="118"/>
      <c r="J100" s="119">
        <f>BK100</f>
        <v>0</v>
      </c>
      <c r="L100" s="115"/>
      <c r="M100" s="120"/>
      <c r="P100" s="121">
        <f>P101</f>
        <v>0</v>
      </c>
      <c r="R100" s="121">
        <f>R101</f>
        <v>0</v>
      </c>
      <c r="T100" s="122">
        <f>T101</f>
        <v>0</v>
      </c>
      <c r="AR100" s="116" t="s">
        <v>308</v>
      </c>
      <c r="AT100" s="123" t="s">
        <v>71</v>
      </c>
      <c r="AU100" s="123" t="s">
        <v>72</v>
      </c>
      <c r="AY100" s="116" t="s">
        <v>128</v>
      </c>
      <c r="BK100" s="124">
        <f>BK101</f>
        <v>0</v>
      </c>
    </row>
    <row r="101" spans="2:65" s="11" customFormat="1" ht="22.9" customHeight="1">
      <c r="B101" s="115"/>
      <c r="D101" s="116" t="s">
        <v>71</v>
      </c>
      <c r="E101" s="125" t="s">
        <v>1120</v>
      </c>
      <c r="F101" s="125" t="s">
        <v>1121</v>
      </c>
      <c r="I101" s="118"/>
      <c r="J101" s="126">
        <f>BK101</f>
        <v>0</v>
      </c>
      <c r="L101" s="115"/>
      <c r="M101" s="120"/>
      <c r="P101" s="121">
        <f>SUM(P102:P107)</f>
        <v>0</v>
      </c>
      <c r="R101" s="121">
        <f>SUM(R102:R107)</f>
        <v>0</v>
      </c>
      <c r="T101" s="122">
        <f>SUM(T102:T107)</f>
        <v>0</v>
      </c>
      <c r="AR101" s="116" t="s">
        <v>308</v>
      </c>
      <c r="AT101" s="123" t="s">
        <v>71</v>
      </c>
      <c r="AU101" s="123" t="s">
        <v>80</v>
      </c>
      <c r="AY101" s="116" t="s">
        <v>128</v>
      </c>
      <c r="BK101" s="124">
        <f>SUM(BK102:BK107)</f>
        <v>0</v>
      </c>
    </row>
    <row r="102" spans="2:65" s="1" customFormat="1" ht="24.2" customHeight="1">
      <c r="B102" s="32"/>
      <c r="C102" s="127" t="s">
        <v>308</v>
      </c>
      <c r="D102" s="127" t="s">
        <v>131</v>
      </c>
      <c r="E102" s="128" t="s">
        <v>1122</v>
      </c>
      <c r="F102" s="129" t="s">
        <v>1123</v>
      </c>
      <c r="G102" s="130" t="s">
        <v>1124</v>
      </c>
      <c r="H102" s="131">
        <v>1</v>
      </c>
      <c r="I102" s="132"/>
      <c r="J102" s="133">
        <f>ROUND(I102*H102,2)</f>
        <v>0</v>
      </c>
      <c r="K102" s="129" t="s">
        <v>135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1125</v>
      </c>
      <c r="AT102" s="138" t="s">
        <v>131</v>
      </c>
      <c r="AU102" s="138" t="s">
        <v>82</v>
      </c>
      <c r="AY102" s="17" t="s">
        <v>128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1125</v>
      </c>
      <c r="BM102" s="138" t="s">
        <v>1126</v>
      </c>
    </row>
    <row r="103" spans="2:65" s="1" customFormat="1">
      <c r="B103" s="32"/>
      <c r="D103" s="140" t="s">
        <v>138</v>
      </c>
      <c r="F103" s="141" t="s">
        <v>1123</v>
      </c>
      <c r="I103" s="142"/>
      <c r="L103" s="32"/>
      <c r="M103" s="143"/>
      <c r="T103" s="53"/>
      <c r="AT103" s="17" t="s">
        <v>138</v>
      </c>
      <c r="AU103" s="17" t="s">
        <v>82</v>
      </c>
    </row>
    <row r="104" spans="2:65" s="1" customFormat="1">
      <c r="B104" s="32"/>
      <c r="D104" s="144" t="s">
        <v>140</v>
      </c>
      <c r="F104" s="145" t="s">
        <v>1127</v>
      </c>
      <c r="I104" s="142"/>
      <c r="L104" s="32"/>
      <c r="M104" s="143"/>
      <c r="T104" s="53"/>
      <c r="AT104" s="17" t="s">
        <v>140</v>
      </c>
      <c r="AU104" s="17" t="s">
        <v>82</v>
      </c>
    </row>
    <row r="105" spans="2:65" s="1" customFormat="1" ht="24.2" customHeight="1">
      <c r="B105" s="32"/>
      <c r="C105" s="127" t="s">
        <v>318</v>
      </c>
      <c r="D105" s="127" t="s">
        <v>131</v>
      </c>
      <c r="E105" s="128" t="s">
        <v>1128</v>
      </c>
      <c r="F105" s="129" t="s">
        <v>1129</v>
      </c>
      <c r="G105" s="130" t="s">
        <v>1124</v>
      </c>
      <c r="H105" s="131">
        <v>1</v>
      </c>
      <c r="I105" s="132"/>
      <c r="J105" s="133">
        <f>ROUND(I105*H105,2)</f>
        <v>0</v>
      </c>
      <c r="K105" s="129" t="s">
        <v>135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1125</v>
      </c>
      <c r="AT105" s="138" t="s">
        <v>131</v>
      </c>
      <c r="AU105" s="138" t="s">
        <v>82</v>
      </c>
      <c r="AY105" s="17" t="s">
        <v>128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1125</v>
      </c>
      <c r="BM105" s="138" t="s">
        <v>1130</v>
      </c>
    </row>
    <row r="106" spans="2:65" s="1" customFormat="1">
      <c r="B106" s="32"/>
      <c r="D106" s="140" t="s">
        <v>138</v>
      </c>
      <c r="F106" s="141" t="s">
        <v>1129</v>
      </c>
      <c r="I106" s="142"/>
      <c r="L106" s="32"/>
      <c r="M106" s="143"/>
      <c r="T106" s="53"/>
      <c r="AT106" s="17" t="s">
        <v>138</v>
      </c>
      <c r="AU106" s="17" t="s">
        <v>82</v>
      </c>
    </row>
    <row r="107" spans="2:65" s="1" customFormat="1">
      <c r="B107" s="32"/>
      <c r="D107" s="144" t="s">
        <v>140</v>
      </c>
      <c r="F107" s="145" t="s">
        <v>1131</v>
      </c>
      <c r="I107" s="142"/>
      <c r="L107" s="32"/>
      <c r="M107" s="177"/>
      <c r="N107" s="178"/>
      <c r="O107" s="178"/>
      <c r="P107" s="178"/>
      <c r="Q107" s="178"/>
      <c r="R107" s="178"/>
      <c r="S107" s="178"/>
      <c r="T107" s="179"/>
      <c r="AT107" s="17" t="s">
        <v>140</v>
      </c>
      <c r="AU107" s="17" t="s">
        <v>82</v>
      </c>
    </row>
    <row r="108" spans="2:65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2"/>
    </row>
  </sheetData>
  <sheetProtection algorithmName="SHA-512" hashValue="jkX0WmtL4gdcX09daHSzljJc/fCmnfC2daiD1vcy/OGTIsxFm1sEeeIIlKdqlg+zo53JXk6mKlUbFvO/uuzSSg==" saltValue="UfM9vd/4z3uYKrBKf4SSO36JMiCBUdf97mCRCtFT0xhwNiQrSEEYFlUDQYl2QGEM/Xo4g9ZlgQRydj9HxvXA1Q==" spinCount="100000" sheet="1" objects="1" scenarios="1" formatColumns="0" formatRows="0" autoFilter="0"/>
  <autoFilter ref="C82:K107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300-000000000000}"/>
    <hyperlink ref="F107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topLeftCell="A64" workbookViewId="0">
      <selection activeCell="I86" sqref="I8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1" t="str">
        <f>'Rekapitulace stavby'!K6</f>
        <v>OPRAVA VOZOVKY S OPĚRNOU ZDÍ</v>
      </c>
      <c r="F7" s="302"/>
      <c r="G7" s="302"/>
      <c r="H7" s="302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84" t="s">
        <v>1132</v>
      </c>
      <c r="F9" s="300"/>
      <c r="G9" s="300"/>
      <c r="H9" s="30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44928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3" t="str">
        <f>'Rekapitulace stavby'!E14</f>
        <v>Vyplň údaj</v>
      </c>
      <c r="F18" s="274"/>
      <c r="G18" s="274"/>
      <c r="H18" s="27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78" t="s">
        <v>19</v>
      </c>
      <c r="F27" s="278"/>
      <c r="G27" s="278"/>
      <c r="H27" s="27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ROUND((SUM(BE83:BE134)),  2)</f>
        <v>0</v>
      </c>
      <c r="I33" s="89">
        <v>0.21</v>
      </c>
      <c r="J33" s="88">
        <f>ROUND(((SUM(BE83:BE134))*I33),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ROUND((SUM(BF83:BF134)),  2)</f>
        <v>0</v>
      </c>
      <c r="I34" s="89">
        <v>0.15</v>
      </c>
      <c r="J34" s="88">
        <f>ROUND(((SUM(BF83:BF134))*I34),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ROUND((SUM(BG83:BG134)),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ROUND((SUM(BH83:BH134)),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ROUND((SUM(BI83:BI134)),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1" t="str">
        <f>E7</f>
        <v>OPRAVA VOZOVKY S OPĚRNOU ZDÍ</v>
      </c>
      <c r="F48" s="302"/>
      <c r="G48" s="302"/>
      <c r="H48" s="302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84" t="str">
        <f>E9</f>
        <v>2023-2-VRN - LEŠANY-VRN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Lešany </v>
      </c>
      <c r="I52" s="27" t="s">
        <v>23</v>
      </c>
      <c r="J52" s="49">
        <f>IF(J12="","",J12)</f>
        <v>44928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kraj,Zborovská 11,Praha 5</v>
      </c>
      <c r="I54" s="27" t="s">
        <v>31</v>
      </c>
      <c r="J54" s="30" t="str">
        <f>E21</f>
        <v>DiK Janák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Stanislav Janák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J83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1101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1133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899999999999999" customHeight="1">
      <c r="B62" s="103"/>
      <c r="D62" s="104" t="s">
        <v>1102</v>
      </c>
      <c r="E62" s="105"/>
      <c r="F62" s="105"/>
      <c r="G62" s="105"/>
      <c r="H62" s="105"/>
      <c r="I62" s="105"/>
      <c r="J62" s="106">
        <f>J104</f>
        <v>0</v>
      </c>
      <c r="L62" s="103"/>
    </row>
    <row r="63" spans="2:47" s="9" customFormat="1" ht="19.899999999999999" customHeight="1">
      <c r="B63" s="103"/>
      <c r="D63" s="104" t="s">
        <v>1134</v>
      </c>
      <c r="E63" s="105"/>
      <c r="F63" s="105"/>
      <c r="G63" s="105"/>
      <c r="H63" s="105"/>
      <c r="I63" s="105"/>
      <c r="J63" s="106">
        <f>J111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113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1" t="str">
        <f>E7</f>
        <v>OPRAVA VOZOVKY S OPĚRNOU ZDÍ</v>
      </c>
      <c r="F73" s="302"/>
      <c r="G73" s="302"/>
      <c r="H73" s="302"/>
      <c r="L73" s="32"/>
    </row>
    <row r="74" spans="2:12" s="1" customFormat="1" ht="12" customHeight="1">
      <c r="B74" s="32"/>
      <c r="C74" s="27" t="s">
        <v>93</v>
      </c>
      <c r="L74" s="32"/>
    </row>
    <row r="75" spans="2:12" s="1" customFormat="1" ht="16.5" customHeight="1">
      <c r="B75" s="32"/>
      <c r="E75" s="284" t="str">
        <f>E9</f>
        <v>2023-2-VRN - LEŠANY-VRN</v>
      </c>
      <c r="F75" s="300"/>
      <c r="G75" s="300"/>
      <c r="H75" s="30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Lešany </v>
      </c>
      <c r="I77" s="27" t="s">
        <v>23</v>
      </c>
      <c r="J77" s="49">
        <f>IF(J12="","",J12)</f>
        <v>44928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24</v>
      </c>
      <c r="F79" s="25" t="str">
        <f>E15</f>
        <v>Středočeský kraj,Zborovská 11,Praha 5</v>
      </c>
      <c r="I79" s="27" t="s">
        <v>31</v>
      </c>
      <c r="J79" s="30" t="str">
        <f>E21</f>
        <v>DiK Janák s.r.o.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ing. Stanislav Janák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114</v>
      </c>
      <c r="D82" s="109" t="s">
        <v>57</v>
      </c>
      <c r="E82" s="109" t="s">
        <v>53</v>
      </c>
      <c r="F82" s="109" t="s">
        <v>54</v>
      </c>
      <c r="G82" s="109" t="s">
        <v>115</v>
      </c>
      <c r="H82" s="109" t="s">
        <v>116</v>
      </c>
      <c r="I82" s="109" t="s">
        <v>117</v>
      </c>
      <c r="J82" s="109" t="s">
        <v>97</v>
      </c>
      <c r="K82" s="110" t="s">
        <v>118</v>
      </c>
      <c r="L82" s="107"/>
      <c r="M82" s="56" t="s">
        <v>19</v>
      </c>
      <c r="N82" s="57" t="s">
        <v>42</v>
      </c>
      <c r="O82" s="57" t="s">
        <v>119</v>
      </c>
      <c r="P82" s="57" t="s">
        <v>120</v>
      </c>
      <c r="Q82" s="57" t="s">
        <v>121</v>
      </c>
      <c r="R82" s="57" t="s">
        <v>122</v>
      </c>
      <c r="S82" s="57" t="s">
        <v>123</v>
      </c>
      <c r="T82" s="58" t="s">
        <v>124</v>
      </c>
    </row>
    <row r="83" spans="2:65" s="1" customFormat="1" ht="22.9" customHeight="1">
      <c r="B83" s="32"/>
      <c r="C83" s="61" t="s">
        <v>125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71</v>
      </c>
      <c r="AU83" s="17" t="s">
        <v>98</v>
      </c>
      <c r="BK83" s="114">
        <f>BK84</f>
        <v>0</v>
      </c>
    </row>
    <row r="84" spans="2:65" s="11" customFormat="1" ht="25.9" customHeight="1">
      <c r="B84" s="115"/>
      <c r="D84" s="116" t="s">
        <v>71</v>
      </c>
      <c r="E84" s="117" t="s">
        <v>1118</v>
      </c>
      <c r="F84" s="117" t="s">
        <v>1119</v>
      </c>
      <c r="I84" s="118"/>
      <c r="J84" s="119">
        <f>BK84</f>
        <v>0</v>
      </c>
      <c r="L84" s="115"/>
      <c r="M84" s="120"/>
      <c r="P84" s="121">
        <f>P85+P104+P111</f>
        <v>0</v>
      </c>
      <c r="R84" s="121">
        <f>R85+R104+R111</f>
        <v>0</v>
      </c>
      <c r="T84" s="122">
        <f>T85+T104+T111</f>
        <v>0</v>
      </c>
      <c r="AR84" s="116" t="s">
        <v>308</v>
      </c>
      <c r="AT84" s="123" t="s">
        <v>71</v>
      </c>
      <c r="AU84" s="123" t="s">
        <v>72</v>
      </c>
      <c r="AY84" s="116" t="s">
        <v>128</v>
      </c>
      <c r="BK84" s="124">
        <f>BK85+BK104+BK111</f>
        <v>0</v>
      </c>
    </row>
    <row r="85" spans="2:65" s="11" customFormat="1" ht="22.9" customHeight="1">
      <c r="B85" s="115"/>
      <c r="D85" s="116" t="s">
        <v>71</v>
      </c>
      <c r="E85" s="125" t="s">
        <v>1135</v>
      </c>
      <c r="F85" s="125" t="s">
        <v>1136</v>
      </c>
      <c r="I85" s="118"/>
      <c r="J85" s="126">
        <f>BK85</f>
        <v>0</v>
      </c>
      <c r="L85" s="115"/>
      <c r="M85" s="120"/>
      <c r="P85" s="121">
        <f>SUM(P86:P103)</f>
        <v>0</v>
      </c>
      <c r="R85" s="121">
        <f>SUM(R86:R103)</f>
        <v>0</v>
      </c>
      <c r="T85" s="122">
        <f>SUM(T86:T103)</f>
        <v>0</v>
      </c>
      <c r="AR85" s="116" t="s">
        <v>308</v>
      </c>
      <c r="AT85" s="123" t="s">
        <v>71</v>
      </c>
      <c r="AU85" s="123" t="s">
        <v>80</v>
      </c>
      <c r="AY85" s="116" t="s">
        <v>128</v>
      </c>
      <c r="BK85" s="124">
        <f>SUM(BK86:BK103)</f>
        <v>0</v>
      </c>
    </row>
    <row r="86" spans="2:65" s="1" customFormat="1" ht="16.5" customHeight="1">
      <c r="B86" s="32"/>
      <c r="C86" s="127" t="s">
        <v>80</v>
      </c>
      <c r="D86" s="127" t="s">
        <v>131</v>
      </c>
      <c r="E86" s="128" t="s">
        <v>1137</v>
      </c>
      <c r="F86" s="129" t="s">
        <v>1138</v>
      </c>
      <c r="G86" s="130" t="s">
        <v>470</v>
      </c>
      <c r="H86" s="131">
        <v>74</v>
      </c>
      <c r="I86" s="132"/>
      <c r="J86" s="133">
        <f>ROUND(I86*H86,2)</f>
        <v>0</v>
      </c>
      <c r="K86" s="129" t="s">
        <v>761</v>
      </c>
      <c r="L86" s="32"/>
      <c r="M86" s="134" t="s">
        <v>19</v>
      </c>
      <c r="N86" s="135" t="s">
        <v>43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1125</v>
      </c>
      <c r="AT86" s="138" t="s">
        <v>131</v>
      </c>
      <c r="AU86" s="138" t="s">
        <v>82</v>
      </c>
      <c r="AY86" s="17" t="s">
        <v>128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80</v>
      </c>
      <c r="BK86" s="139">
        <f>ROUND(I86*H86,2)</f>
        <v>0</v>
      </c>
      <c r="BL86" s="17" t="s">
        <v>1125</v>
      </c>
      <c r="BM86" s="138" t="s">
        <v>1139</v>
      </c>
    </row>
    <row r="87" spans="2:65" s="1" customFormat="1">
      <c r="B87" s="32"/>
      <c r="D87" s="140" t="s">
        <v>138</v>
      </c>
      <c r="F87" s="141" t="s">
        <v>1138</v>
      </c>
      <c r="I87" s="142"/>
      <c r="L87" s="32"/>
      <c r="M87" s="143"/>
      <c r="T87" s="53"/>
      <c r="AT87" s="17" t="s">
        <v>138</v>
      </c>
      <c r="AU87" s="17" t="s">
        <v>82</v>
      </c>
    </row>
    <row r="88" spans="2:65" s="1" customFormat="1">
      <c r="B88" s="32"/>
      <c r="D88" s="144" t="s">
        <v>140</v>
      </c>
      <c r="F88" s="145" t="s">
        <v>1140</v>
      </c>
      <c r="I88" s="142"/>
      <c r="L88" s="32"/>
      <c r="M88" s="143"/>
      <c r="T88" s="53"/>
      <c r="AT88" s="17" t="s">
        <v>140</v>
      </c>
      <c r="AU88" s="17" t="s">
        <v>82</v>
      </c>
    </row>
    <row r="89" spans="2:65" s="13" customFormat="1">
      <c r="B89" s="152"/>
      <c r="D89" s="140" t="s">
        <v>142</v>
      </c>
      <c r="E89" s="153" t="s">
        <v>19</v>
      </c>
      <c r="F89" s="154" t="s">
        <v>1141</v>
      </c>
      <c r="H89" s="155">
        <v>74</v>
      </c>
      <c r="I89" s="156"/>
      <c r="L89" s="152"/>
      <c r="M89" s="157"/>
      <c r="T89" s="158"/>
      <c r="AT89" s="153" t="s">
        <v>142</v>
      </c>
      <c r="AU89" s="153" t="s">
        <v>82</v>
      </c>
      <c r="AV89" s="13" t="s">
        <v>82</v>
      </c>
      <c r="AW89" s="13" t="s">
        <v>33</v>
      </c>
      <c r="AX89" s="13" t="s">
        <v>80</v>
      </c>
      <c r="AY89" s="153" t="s">
        <v>128</v>
      </c>
    </row>
    <row r="90" spans="2:65" s="1" customFormat="1" ht="16.5" customHeight="1">
      <c r="B90" s="32"/>
      <c r="C90" s="127" t="s">
        <v>82</v>
      </c>
      <c r="D90" s="127" t="s">
        <v>131</v>
      </c>
      <c r="E90" s="128" t="s">
        <v>1142</v>
      </c>
      <c r="F90" s="129" t="s">
        <v>1143</v>
      </c>
      <c r="G90" s="130" t="s">
        <v>470</v>
      </c>
      <c r="H90" s="131">
        <v>74</v>
      </c>
      <c r="I90" s="132"/>
      <c r="J90" s="133">
        <f>ROUND(I90*H90,2)</f>
        <v>0</v>
      </c>
      <c r="K90" s="129" t="s">
        <v>761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1125</v>
      </c>
      <c r="AT90" s="138" t="s">
        <v>131</v>
      </c>
      <c r="AU90" s="138" t="s">
        <v>82</v>
      </c>
      <c r="AY90" s="17" t="s">
        <v>128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1125</v>
      </c>
      <c r="BM90" s="138" t="s">
        <v>1144</v>
      </c>
    </row>
    <row r="91" spans="2:65" s="1" customFormat="1">
      <c r="B91" s="32"/>
      <c r="D91" s="140" t="s">
        <v>138</v>
      </c>
      <c r="F91" s="141" t="s">
        <v>1143</v>
      </c>
      <c r="I91" s="142"/>
      <c r="L91" s="32"/>
      <c r="M91" s="143"/>
      <c r="T91" s="53"/>
      <c r="AT91" s="17" t="s">
        <v>138</v>
      </c>
      <c r="AU91" s="17" t="s">
        <v>82</v>
      </c>
    </row>
    <row r="92" spans="2:65" s="1" customFormat="1">
      <c r="B92" s="32"/>
      <c r="D92" s="144" t="s">
        <v>140</v>
      </c>
      <c r="F92" s="145" t="s">
        <v>1145</v>
      </c>
      <c r="I92" s="142"/>
      <c r="L92" s="32"/>
      <c r="M92" s="143"/>
      <c r="T92" s="53"/>
      <c r="AT92" s="17" t="s">
        <v>140</v>
      </c>
      <c r="AU92" s="17" t="s">
        <v>82</v>
      </c>
    </row>
    <row r="93" spans="2:65" s="13" customFormat="1">
      <c r="B93" s="152"/>
      <c r="D93" s="140" t="s">
        <v>142</v>
      </c>
      <c r="E93" s="153" t="s">
        <v>19</v>
      </c>
      <c r="F93" s="154" t="s">
        <v>563</v>
      </c>
      <c r="H93" s="155">
        <v>74</v>
      </c>
      <c r="I93" s="156"/>
      <c r="L93" s="152"/>
      <c r="M93" s="157"/>
      <c r="T93" s="158"/>
      <c r="AT93" s="153" t="s">
        <v>142</v>
      </c>
      <c r="AU93" s="153" t="s">
        <v>82</v>
      </c>
      <c r="AV93" s="13" t="s">
        <v>82</v>
      </c>
      <c r="AW93" s="13" t="s">
        <v>33</v>
      </c>
      <c r="AX93" s="13" t="s">
        <v>80</v>
      </c>
      <c r="AY93" s="153" t="s">
        <v>128</v>
      </c>
    </row>
    <row r="94" spans="2:65" s="1" customFormat="1" ht="16.5" customHeight="1">
      <c r="B94" s="32"/>
      <c r="C94" s="127" t="s">
        <v>326</v>
      </c>
      <c r="D94" s="127" t="s">
        <v>131</v>
      </c>
      <c r="E94" s="128" t="s">
        <v>1146</v>
      </c>
      <c r="F94" s="129" t="s">
        <v>1147</v>
      </c>
      <c r="G94" s="130" t="s">
        <v>470</v>
      </c>
      <c r="H94" s="131">
        <v>74</v>
      </c>
      <c r="I94" s="132"/>
      <c r="J94" s="133">
        <f>ROUND(I94*H94,2)</f>
        <v>0</v>
      </c>
      <c r="K94" s="129" t="s">
        <v>761</v>
      </c>
      <c r="L94" s="32"/>
      <c r="M94" s="134" t="s">
        <v>19</v>
      </c>
      <c r="N94" s="135" t="s">
        <v>43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1125</v>
      </c>
      <c r="AT94" s="138" t="s">
        <v>131</v>
      </c>
      <c r="AU94" s="138" t="s">
        <v>82</v>
      </c>
      <c r="AY94" s="17" t="s">
        <v>128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1125</v>
      </c>
      <c r="BM94" s="138" t="s">
        <v>1148</v>
      </c>
    </row>
    <row r="95" spans="2:65" s="1" customFormat="1">
      <c r="B95" s="32"/>
      <c r="D95" s="140" t="s">
        <v>138</v>
      </c>
      <c r="F95" s="141" t="s">
        <v>1147</v>
      </c>
      <c r="I95" s="142"/>
      <c r="L95" s="32"/>
      <c r="M95" s="143"/>
      <c r="T95" s="53"/>
      <c r="AT95" s="17" t="s">
        <v>138</v>
      </c>
      <c r="AU95" s="17" t="s">
        <v>82</v>
      </c>
    </row>
    <row r="96" spans="2:65" s="1" customFormat="1">
      <c r="B96" s="32"/>
      <c r="D96" s="144" t="s">
        <v>140</v>
      </c>
      <c r="F96" s="145" t="s">
        <v>1149</v>
      </c>
      <c r="I96" s="142"/>
      <c r="L96" s="32"/>
      <c r="M96" s="143"/>
      <c r="T96" s="53"/>
      <c r="AT96" s="17" t="s">
        <v>140</v>
      </c>
      <c r="AU96" s="17" t="s">
        <v>82</v>
      </c>
    </row>
    <row r="97" spans="2:65" s="12" customFormat="1">
      <c r="B97" s="146"/>
      <c r="D97" s="140" t="s">
        <v>142</v>
      </c>
      <c r="E97" s="147" t="s">
        <v>19</v>
      </c>
      <c r="F97" s="148" t="s">
        <v>1150</v>
      </c>
      <c r="H97" s="147" t="s">
        <v>19</v>
      </c>
      <c r="I97" s="149"/>
      <c r="L97" s="146"/>
      <c r="M97" s="150"/>
      <c r="T97" s="151"/>
      <c r="AT97" s="147" t="s">
        <v>142</v>
      </c>
      <c r="AU97" s="147" t="s">
        <v>82</v>
      </c>
      <c r="AV97" s="12" t="s">
        <v>80</v>
      </c>
      <c r="AW97" s="12" t="s">
        <v>33</v>
      </c>
      <c r="AX97" s="12" t="s">
        <v>72</v>
      </c>
      <c r="AY97" s="147" t="s">
        <v>128</v>
      </c>
    </row>
    <row r="98" spans="2:65" s="13" customFormat="1">
      <c r="B98" s="152"/>
      <c r="D98" s="140" t="s">
        <v>142</v>
      </c>
      <c r="E98" s="153" t="s">
        <v>19</v>
      </c>
      <c r="F98" s="154" t="s">
        <v>563</v>
      </c>
      <c r="H98" s="155">
        <v>74</v>
      </c>
      <c r="I98" s="156"/>
      <c r="L98" s="152"/>
      <c r="M98" s="157"/>
      <c r="T98" s="158"/>
      <c r="AT98" s="153" t="s">
        <v>142</v>
      </c>
      <c r="AU98" s="153" t="s">
        <v>82</v>
      </c>
      <c r="AV98" s="13" t="s">
        <v>82</v>
      </c>
      <c r="AW98" s="13" t="s">
        <v>33</v>
      </c>
      <c r="AX98" s="13" t="s">
        <v>80</v>
      </c>
      <c r="AY98" s="153" t="s">
        <v>128</v>
      </c>
    </row>
    <row r="99" spans="2:65" s="1" customFormat="1" ht="16.5" customHeight="1">
      <c r="B99" s="32"/>
      <c r="C99" s="127" t="s">
        <v>136</v>
      </c>
      <c r="D99" s="127" t="s">
        <v>131</v>
      </c>
      <c r="E99" s="128" t="s">
        <v>1151</v>
      </c>
      <c r="F99" s="129" t="s">
        <v>1152</v>
      </c>
      <c r="G99" s="130" t="s">
        <v>1153</v>
      </c>
      <c r="H99" s="131">
        <v>1</v>
      </c>
      <c r="I99" s="132"/>
      <c r="J99" s="133">
        <f>ROUND(I99*H99,2)</f>
        <v>0</v>
      </c>
      <c r="K99" s="129" t="s">
        <v>761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1125</v>
      </c>
      <c r="AT99" s="138" t="s">
        <v>131</v>
      </c>
      <c r="AU99" s="138" t="s">
        <v>82</v>
      </c>
      <c r="AY99" s="17" t="s">
        <v>128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1125</v>
      </c>
      <c r="BM99" s="138" t="s">
        <v>1154</v>
      </c>
    </row>
    <row r="100" spans="2:65" s="1" customFormat="1">
      <c r="B100" s="32"/>
      <c r="D100" s="140" t="s">
        <v>138</v>
      </c>
      <c r="F100" s="141" t="s">
        <v>1152</v>
      </c>
      <c r="I100" s="142"/>
      <c r="L100" s="32"/>
      <c r="M100" s="143"/>
      <c r="T100" s="53"/>
      <c r="AT100" s="17" t="s">
        <v>138</v>
      </c>
      <c r="AU100" s="17" t="s">
        <v>82</v>
      </c>
    </row>
    <row r="101" spans="2:65" s="1" customFormat="1">
      <c r="B101" s="32"/>
      <c r="D101" s="144" t="s">
        <v>140</v>
      </c>
      <c r="F101" s="145" t="s">
        <v>1155</v>
      </c>
      <c r="I101" s="142"/>
      <c r="L101" s="32"/>
      <c r="M101" s="143"/>
      <c r="T101" s="53"/>
      <c r="AT101" s="17" t="s">
        <v>140</v>
      </c>
      <c r="AU101" s="17" t="s">
        <v>82</v>
      </c>
    </row>
    <row r="102" spans="2:65" s="12" customFormat="1">
      <c r="B102" s="146"/>
      <c r="D102" s="140" t="s">
        <v>142</v>
      </c>
      <c r="E102" s="147" t="s">
        <v>19</v>
      </c>
      <c r="F102" s="148" t="s">
        <v>1156</v>
      </c>
      <c r="H102" s="147" t="s">
        <v>19</v>
      </c>
      <c r="I102" s="149"/>
      <c r="L102" s="146"/>
      <c r="M102" s="150"/>
      <c r="T102" s="151"/>
      <c r="AT102" s="147" t="s">
        <v>142</v>
      </c>
      <c r="AU102" s="147" t="s">
        <v>82</v>
      </c>
      <c r="AV102" s="12" t="s">
        <v>80</v>
      </c>
      <c r="AW102" s="12" t="s">
        <v>33</v>
      </c>
      <c r="AX102" s="12" t="s">
        <v>72</v>
      </c>
      <c r="AY102" s="147" t="s">
        <v>128</v>
      </c>
    </row>
    <row r="103" spans="2:65" s="13" customFormat="1">
      <c r="B103" s="152"/>
      <c r="D103" s="140" t="s">
        <v>142</v>
      </c>
      <c r="E103" s="153" t="s">
        <v>19</v>
      </c>
      <c r="F103" s="154" t="s">
        <v>80</v>
      </c>
      <c r="H103" s="155">
        <v>1</v>
      </c>
      <c r="I103" s="156"/>
      <c r="L103" s="152"/>
      <c r="M103" s="157"/>
      <c r="T103" s="158"/>
      <c r="AT103" s="153" t="s">
        <v>142</v>
      </c>
      <c r="AU103" s="153" t="s">
        <v>82</v>
      </c>
      <c r="AV103" s="13" t="s">
        <v>82</v>
      </c>
      <c r="AW103" s="13" t="s">
        <v>33</v>
      </c>
      <c r="AX103" s="13" t="s">
        <v>80</v>
      </c>
      <c r="AY103" s="153" t="s">
        <v>128</v>
      </c>
    </row>
    <row r="104" spans="2:65" s="11" customFormat="1" ht="22.9" customHeight="1">
      <c r="B104" s="115"/>
      <c r="D104" s="116" t="s">
        <v>71</v>
      </c>
      <c r="E104" s="125" t="s">
        <v>1120</v>
      </c>
      <c r="F104" s="125" t="s">
        <v>1121</v>
      </c>
      <c r="I104" s="118"/>
      <c r="J104" s="126">
        <f>BK104</f>
        <v>0</v>
      </c>
      <c r="L104" s="115"/>
      <c r="M104" s="120"/>
      <c r="P104" s="121">
        <f>SUM(P105:P110)</f>
        <v>0</v>
      </c>
      <c r="R104" s="121">
        <f>SUM(R105:R110)</f>
        <v>0</v>
      </c>
      <c r="T104" s="122">
        <f>SUM(T105:T110)</f>
        <v>0</v>
      </c>
      <c r="AR104" s="116" t="s">
        <v>308</v>
      </c>
      <c r="AT104" s="123" t="s">
        <v>71</v>
      </c>
      <c r="AU104" s="123" t="s">
        <v>80</v>
      </c>
      <c r="AY104" s="116" t="s">
        <v>128</v>
      </c>
      <c r="BK104" s="124">
        <f>SUM(BK105:BK110)</f>
        <v>0</v>
      </c>
    </row>
    <row r="105" spans="2:65" s="1" customFormat="1" ht="16.5" customHeight="1">
      <c r="B105" s="32"/>
      <c r="C105" s="127" t="s">
        <v>308</v>
      </c>
      <c r="D105" s="127" t="s">
        <v>131</v>
      </c>
      <c r="E105" s="128" t="s">
        <v>1157</v>
      </c>
      <c r="F105" s="129" t="s">
        <v>1158</v>
      </c>
      <c r="G105" s="130" t="s">
        <v>1153</v>
      </c>
      <c r="H105" s="131">
        <v>1</v>
      </c>
      <c r="I105" s="132"/>
      <c r="J105" s="133">
        <f>ROUND(I105*H105,2)</f>
        <v>0</v>
      </c>
      <c r="K105" s="129" t="s">
        <v>761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1125</v>
      </c>
      <c r="AT105" s="138" t="s">
        <v>131</v>
      </c>
      <c r="AU105" s="138" t="s">
        <v>82</v>
      </c>
      <c r="AY105" s="17" t="s">
        <v>128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1125</v>
      </c>
      <c r="BM105" s="138" t="s">
        <v>1159</v>
      </c>
    </row>
    <row r="106" spans="2:65" s="1" customFormat="1">
      <c r="B106" s="32"/>
      <c r="D106" s="140" t="s">
        <v>138</v>
      </c>
      <c r="F106" s="141" t="s">
        <v>1158</v>
      </c>
      <c r="I106" s="142"/>
      <c r="L106" s="32"/>
      <c r="M106" s="143"/>
      <c r="T106" s="53"/>
      <c r="AT106" s="17" t="s">
        <v>138</v>
      </c>
      <c r="AU106" s="17" t="s">
        <v>82</v>
      </c>
    </row>
    <row r="107" spans="2:65" s="1" customFormat="1">
      <c r="B107" s="32"/>
      <c r="D107" s="144" t="s">
        <v>140</v>
      </c>
      <c r="F107" s="145" t="s">
        <v>1160</v>
      </c>
      <c r="I107" s="142"/>
      <c r="L107" s="32"/>
      <c r="M107" s="143"/>
      <c r="T107" s="53"/>
      <c r="AT107" s="17" t="s">
        <v>140</v>
      </c>
      <c r="AU107" s="17" t="s">
        <v>82</v>
      </c>
    </row>
    <row r="108" spans="2:65" s="1" customFormat="1" ht="16.5" customHeight="1">
      <c r="B108" s="32"/>
      <c r="C108" s="127" t="s">
        <v>318</v>
      </c>
      <c r="D108" s="127" t="s">
        <v>131</v>
      </c>
      <c r="E108" s="128" t="s">
        <v>1161</v>
      </c>
      <c r="F108" s="129" t="s">
        <v>1162</v>
      </c>
      <c r="G108" s="130" t="s">
        <v>1153</v>
      </c>
      <c r="H108" s="131">
        <v>1</v>
      </c>
      <c r="I108" s="132"/>
      <c r="J108" s="133">
        <f>ROUND(I108*H108,2)</f>
        <v>0</v>
      </c>
      <c r="K108" s="129" t="s">
        <v>761</v>
      </c>
      <c r="L108" s="32"/>
      <c r="M108" s="134" t="s">
        <v>19</v>
      </c>
      <c r="N108" s="135" t="s">
        <v>43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1125</v>
      </c>
      <c r="AT108" s="138" t="s">
        <v>131</v>
      </c>
      <c r="AU108" s="138" t="s">
        <v>82</v>
      </c>
      <c r="AY108" s="17" t="s">
        <v>128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1125</v>
      </c>
      <c r="BM108" s="138" t="s">
        <v>1163</v>
      </c>
    </row>
    <row r="109" spans="2:65" s="1" customFormat="1">
      <c r="B109" s="32"/>
      <c r="D109" s="140" t="s">
        <v>138</v>
      </c>
      <c r="F109" s="141" t="s">
        <v>1162</v>
      </c>
      <c r="I109" s="142"/>
      <c r="L109" s="32"/>
      <c r="M109" s="143"/>
      <c r="T109" s="53"/>
      <c r="AT109" s="17" t="s">
        <v>138</v>
      </c>
      <c r="AU109" s="17" t="s">
        <v>82</v>
      </c>
    </row>
    <row r="110" spans="2:65" s="1" customFormat="1">
      <c r="B110" s="32"/>
      <c r="D110" s="144" t="s">
        <v>140</v>
      </c>
      <c r="F110" s="145" t="s">
        <v>1164</v>
      </c>
      <c r="I110" s="142"/>
      <c r="L110" s="32"/>
      <c r="M110" s="143"/>
      <c r="T110" s="53"/>
      <c r="AT110" s="17" t="s">
        <v>140</v>
      </c>
      <c r="AU110" s="17" t="s">
        <v>82</v>
      </c>
    </row>
    <row r="111" spans="2:65" s="11" customFormat="1" ht="22.9" customHeight="1">
      <c r="B111" s="115"/>
      <c r="D111" s="116" t="s">
        <v>71</v>
      </c>
      <c r="E111" s="125" t="s">
        <v>1165</v>
      </c>
      <c r="F111" s="125" t="s">
        <v>1166</v>
      </c>
      <c r="I111" s="118"/>
      <c r="J111" s="126">
        <f>BK111</f>
        <v>0</v>
      </c>
      <c r="L111" s="115"/>
      <c r="M111" s="120"/>
      <c r="P111" s="121">
        <f>SUM(P112:P134)</f>
        <v>0</v>
      </c>
      <c r="R111" s="121">
        <f>SUM(R112:R134)</f>
        <v>0</v>
      </c>
      <c r="T111" s="122">
        <f>SUM(T112:T134)</f>
        <v>0</v>
      </c>
      <c r="AR111" s="116" t="s">
        <v>308</v>
      </c>
      <c r="AT111" s="123" t="s">
        <v>71</v>
      </c>
      <c r="AU111" s="123" t="s">
        <v>80</v>
      </c>
      <c r="AY111" s="116" t="s">
        <v>128</v>
      </c>
      <c r="BK111" s="124">
        <f>SUM(BK112:BK134)</f>
        <v>0</v>
      </c>
    </row>
    <row r="112" spans="2:65" s="1" customFormat="1" ht="16.5" customHeight="1">
      <c r="B112" s="32"/>
      <c r="C112" s="127" t="s">
        <v>310</v>
      </c>
      <c r="D112" s="127" t="s">
        <v>131</v>
      </c>
      <c r="E112" s="128" t="s">
        <v>1167</v>
      </c>
      <c r="F112" s="129" t="s">
        <v>1168</v>
      </c>
      <c r="G112" s="130" t="s">
        <v>1153</v>
      </c>
      <c r="H112" s="131">
        <v>6</v>
      </c>
      <c r="I112" s="132"/>
      <c r="J112" s="133">
        <f>ROUND(I112*H112,2)</f>
        <v>0</v>
      </c>
      <c r="K112" s="129" t="s">
        <v>761</v>
      </c>
      <c r="L112" s="32"/>
      <c r="M112" s="134" t="s">
        <v>19</v>
      </c>
      <c r="N112" s="135" t="s">
        <v>43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1125</v>
      </c>
      <c r="AT112" s="138" t="s">
        <v>131</v>
      </c>
      <c r="AU112" s="138" t="s">
        <v>82</v>
      </c>
      <c r="AY112" s="17" t="s">
        <v>128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80</v>
      </c>
      <c r="BK112" s="139">
        <f>ROUND(I112*H112,2)</f>
        <v>0</v>
      </c>
      <c r="BL112" s="17" t="s">
        <v>1125</v>
      </c>
      <c r="BM112" s="138" t="s">
        <v>1169</v>
      </c>
    </row>
    <row r="113" spans="2:65" s="1" customFormat="1">
      <c r="B113" s="32"/>
      <c r="D113" s="140" t="s">
        <v>138</v>
      </c>
      <c r="F113" s="141" t="s">
        <v>1168</v>
      </c>
      <c r="I113" s="142"/>
      <c r="L113" s="32"/>
      <c r="M113" s="143"/>
      <c r="T113" s="53"/>
      <c r="AT113" s="17" t="s">
        <v>138</v>
      </c>
      <c r="AU113" s="17" t="s">
        <v>82</v>
      </c>
    </row>
    <row r="114" spans="2:65" s="1" customFormat="1">
      <c r="B114" s="32"/>
      <c r="D114" s="144" t="s">
        <v>140</v>
      </c>
      <c r="F114" s="145" t="s">
        <v>1170</v>
      </c>
      <c r="I114" s="142"/>
      <c r="L114" s="32"/>
      <c r="M114" s="143"/>
      <c r="T114" s="53"/>
      <c r="AT114" s="17" t="s">
        <v>140</v>
      </c>
      <c r="AU114" s="17" t="s">
        <v>82</v>
      </c>
    </row>
    <row r="115" spans="2:65" s="12" customFormat="1">
      <c r="B115" s="146"/>
      <c r="D115" s="140" t="s">
        <v>142</v>
      </c>
      <c r="E115" s="147" t="s">
        <v>19</v>
      </c>
      <c r="F115" s="148" t="s">
        <v>1171</v>
      </c>
      <c r="H115" s="147" t="s">
        <v>19</v>
      </c>
      <c r="I115" s="149"/>
      <c r="L115" s="146"/>
      <c r="M115" s="150"/>
      <c r="T115" s="151"/>
      <c r="AT115" s="147" t="s">
        <v>142</v>
      </c>
      <c r="AU115" s="147" t="s">
        <v>82</v>
      </c>
      <c r="AV115" s="12" t="s">
        <v>80</v>
      </c>
      <c r="AW115" s="12" t="s">
        <v>33</v>
      </c>
      <c r="AX115" s="12" t="s">
        <v>72</v>
      </c>
      <c r="AY115" s="147" t="s">
        <v>128</v>
      </c>
    </row>
    <row r="116" spans="2:65" s="13" customFormat="1">
      <c r="B116" s="152"/>
      <c r="D116" s="140" t="s">
        <v>142</v>
      </c>
      <c r="E116" s="153" t="s">
        <v>19</v>
      </c>
      <c r="F116" s="154" t="s">
        <v>318</v>
      </c>
      <c r="H116" s="155">
        <v>6</v>
      </c>
      <c r="I116" s="156"/>
      <c r="L116" s="152"/>
      <c r="M116" s="157"/>
      <c r="T116" s="158"/>
      <c r="AT116" s="153" t="s">
        <v>142</v>
      </c>
      <c r="AU116" s="153" t="s">
        <v>82</v>
      </c>
      <c r="AV116" s="13" t="s">
        <v>82</v>
      </c>
      <c r="AW116" s="13" t="s">
        <v>33</v>
      </c>
      <c r="AX116" s="13" t="s">
        <v>80</v>
      </c>
      <c r="AY116" s="153" t="s">
        <v>128</v>
      </c>
    </row>
    <row r="117" spans="2:65" s="1" customFormat="1" ht="16.5" customHeight="1">
      <c r="B117" s="32"/>
      <c r="C117" s="127" t="s">
        <v>226</v>
      </c>
      <c r="D117" s="127" t="s">
        <v>131</v>
      </c>
      <c r="E117" s="128" t="s">
        <v>1172</v>
      </c>
      <c r="F117" s="129" t="s">
        <v>1173</v>
      </c>
      <c r="G117" s="130" t="s">
        <v>1153</v>
      </c>
      <c r="H117" s="131">
        <v>6</v>
      </c>
      <c r="I117" s="132"/>
      <c r="J117" s="133">
        <f>ROUND(I117*H117,2)</f>
        <v>0</v>
      </c>
      <c r="K117" s="129" t="s">
        <v>761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1125</v>
      </c>
      <c r="AT117" s="138" t="s">
        <v>131</v>
      </c>
      <c r="AU117" s="138" t="s">
        <v>82</v>
      </c>
      <c r="AY117" s="17" t="s">
        <v>128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1125</v>
      </c>
      <c r="BM117" s="138" t="s">
        <v>1174</v>
      </c>
    </row>
    <row r="118" spans="2:65" s="1" customFormat="1">
      <c r="B118" s="32"/>
      <c r="D118" s="140" t="s">
        <v>138</v>
      </c>
      <c r="F118" s="141" t="s">
        <v>1173</v>
      </c>
      <c r="I118" s="142"/>
      <c r="L118" s="32"/>
      <c r="M118" s="143"/>
      <c r="T118" s="53"/>
      <c r="AT118" s="17" t="s">
        <v>138</v>
      </c>
      <c r="AU118" s="17" t="s">
        <v>82</v>
      </c>
    </row>
    <row r="119" spans="2:65" s="1" customFormat="1">
      <c r="B119" s="32"/>
      <c r="D119" s="144" t="s">
        <v>140</v>
      </c>
      <c r="F119" s="145" t="s">
        <v>1175</v>
      </c>
      <c r="I119" s="142"/>
      <c r="L119" s="32"/>
      <c r="M119" s="143"/>
      <c r="T119" s="53"/>
      <c r="AT119" s="17" t="s">
        <v>140</v>
      </c>
      <c r="AU119" s="17" t="s">
        <v>82</v>
      </c>
    </row>
    <row r="120" spans="2:65" s="12" customFormat="1">
      <c r="B120" s="146"/>
      <c r="D120" s="140" t="s">
        <v>142</v>
      </c>
      <c r="E120" s="147" t="s">
        <v>19</v>
      </c>
      <c r="F120" s="148" t="s">
        <v>1176</v>
      </c>
      <c r="H120" s="147" t="s">
        <v>19</v>
      </c>
      <c r="I120" s="149"/>
      <c r="L120" s="146"/>
      <c r="M120" s="150"/>
      <c r="T120" s="151"/>
      <c r="AT120" s="147" t="s">
        <v>142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128</v>
      </c>
    </row>
    <row r="121" spans="2:65" s="13" customFormat="1">
      <c r="B121" s="152"/>
      <c r="D121" s="140" t="s">
        <v>142</v>
      </c>
      <c r="E121" s="153" t="s">
        <v>19</v>
      </c>
      <c r="F121" s="154" t="s">
        <v>82</v>
      </c>
      <c r="H121" s="155">
        <v>2</v>
      </c>
      <c r="I121" s="156"/>
      <c r="L121" s="152"/>
      <c r="M121" s="157"/>
      <c r="T121" s="158"/>
      <c r="AT121" s="153" t="s">
        <v>142</v>
      </c>
      <c r="AU121" s="153" t="s">
        <v>82</v>
      </c>
      <c r="AV121" s="13" t="s">
        <v>82</v>
      </c>
      <c r="AW121" s="13" t="s">
        <v>33</v>
      </c>
      <c r="AX121" s="13" t="s">
        <v>72</v>
      </c>
      <c r="AY121" s="153" t="s">
        <v>128</v>
      </c>
    </row>
    <row r="122" spans="2:65" s="12" customFormat="1">
      <c r="B122" s="146"/>
      <c r="D122" s="140" t="s">
        <v>142</v>
      </c>
      <c r="E122" s="147" t="s">
        <v>19</v>
      </c>
      <c r="F122" s="148" t="s">
        <v>1177</v>
      </c>
      <c r="H122" s="147" t="s">
        <v>19</v>
      </c>
      <c r="I122" s="149"/>
      <c r="L122" s="146"/>
      <c r="M122" s="150"/>
      <c r="T122" s="151"/>
      <c r="AT122" s="147" t="s">
        <v>142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128</v>
      </c>
    </row>
    <row r="123" spans="2:65" s="13" customFormat="1">
      <c r="B123" s="152"/>
      <c r="D123" s="140" t="s">
        <v>142</v>
      </c>
      <c r="E123" s="153" t="s">
        <v>19</v>
      </c>
      <c r="F123" s="154" t="s">
        <v>136</v>
      </c>
      <c r="H123" s="155">
        <v>4</v>
      </c>
      <c r="I123" s="156"/>
      <c r="L123" s="152"/>
      <c r="M123" s="157"/>
      <c r="T123" s="158"/>
      <c r="AT123" s="153" t="s">
        <v>142</v>
      </c>
      <c r="AU123" s="153" t="s">
        <v>82</v>
      </c>
      <c r="AV123" s="13" t="s">
        <v>82</v>
      </c>
      <c r="AW123" s="13" t="s">
        <v>33</v>
      </c>
      <c r="AX123" s="13" t="s">
        <v>72</v>
      </c>
      <c r="AY123" s="153" t="s">
        <v>128</v>
      </c>
    </row>
    <row r="124" spans="2:65" s="14" customFormat="1">
      <c r="B124" s="169"/>
      <c r="D124" s="140" t="s">
        <v>142</v>
      </c>
      <c r="E124" s="170" t="s">
        <v>19</v>
      </c>
      <c r="F124" s="171" t="s">
        <v>238</v>
      </c>
      <c r="H124" s="172">
        <v>6</v>
      </c>
      <c r="I124" s="173"/>
      <c r="L124" s="169"/>
      <c r="M124" s="174"/>
      <c r="T124" s="175"/>
      <c r="AT124" s="170" t="s">
        <v>142</v>
      </c>
      <c r="AU124" s="170" t="s">
        <v>82</v>
      </c>
      <c r="AV124" s="14" t="s">
        <v>136</v>
      </c>
      <c r="AW124" s="14" t="s">
        <v>33</v>
      </c>
      <c r="AX124" s="14" t="s">
        <v>80</v>
      </c>
      <c r="AY124" s="170" t="s">
        <v>128</v>
      </c>
    </row>
    <row r="125" spans="2:65" s="1" customFormat="1" ht="16.5" customHeight="1">
      <c r="B125" s="32"/>
      <c r="C125" s="127" t="s">
        <v>439</v>
      </c>
      <c r="D125" s="127" t="s">
        <v>131</v>
      </c>
      <c r="E125" s="128" t="s">
        <v>1178</v>
      </c>
      <c r="F125" s="129" t="s">
        <v>1179</v>
      </c>
      <c r="G125" s="130" t="s">
        <v>1153</v>
      </c>
      <c r="H125" s="131">
        <v>2</v>
      </c>
      <c r="I125" s="132"/>
      <c r="J125" s="133">
        <f>ROUND(I125*H125,2)</f>
        <v>0</v>
      </c>
      <c r="K125" s="129" t="s">
        <v>761</v>
      </c>
      <c r="L125" s="32"/>
      <c r="M125" s="134" t="s">
        <v>19</v>
      </c>
      <c r="N125" s="135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1125</v>
      </c>
      <c r="AT125" s="138" t="s">
        <v>131</v>
      </c>
      <c r="AU125" s="138" t="s">
        <v>82</v>
      </c>
      <c r="AY125" s="17" t="s">
        <v>128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1125</v>
      </c>
      <c r="BM125" s="138" t="s">
        <v>1180</v>
      </c>
    </row>
    <row r="126" spans="2:65" s="1" customFormat="1">
      <c r="B126" s="32"/>
      <c r="D126" s="140" t="s">
        <v>138</v>
      </c>
      <c r="F126" s="141" t="s">
        <v>1181</v>
      </c>
      <c r="I126" s="142"/>
      <c r="L126" s="32"/>
      <c r="M126" s="143"/>
      <c r="T126" s="53"/>
      <c r="AT126" s="17" t="s">
        <v>138</v>
      </c>
      <c r="AU126" s="17" t="s">
        <v>82</v>
      </c>
    </row>
    <row r="127" spans="2:65" s="1" customFormat="1">
      <c r="B127" s="32"/>
      <c r="D127" s="144" t="s">
        <v>140</v>
      </c>
      <c r="F127" s="145" t="s">
        <v>1182</v>
      </c>
      <c r="I127" s="142"/>
      <c r="L127" s="32"/>
      <c r="M127" s="143"/>
      <c r="T127" s="53"/>
      <c r="AT127" s="17" t="s">
        <v>140</v>
      </c>
      <c r="AU127" s="17" t="s">
        <v>82</v>
      </c>
    </row>
    <row r="128" spans="2:65" s="12" customFormat="1">
      <c r="B128" s="146"/>
      <c r="D128" s="140" t="s">
        <v>142</v>
      </c>
      <c r="E128" s="147" t="s">
        <v>19</v>
      </c>
      <c r="F128" s="148" t="s">
        <v>1183</v>
      </c>
      <c r="H128" s="147" t="s">
        <v>19</v>
      </c>
      <c r="I128" s="149"/>
      <c r="L128" s="146"/>
      <c r="M128" s="150"/>
      <c r="T128" s="151"/>
      <c r="AT128" s="147" t="s">
        <v>142</v>
      </c>
      <c r="AU128" s="147" t="s">
        <v>82</v>
      </c>
      <c r="AV128" s="12" t="s">
        <v>80</v>
      </c>
      <c r="AW128" s="12" t="s">
        <v>33</v>
      </c>
      <c r="AX128" s="12" t="s">
        <v>72</v>
      </c>
      <c r="AY128" s="147" t="s">
        <v>128</v>
      </c>
    </row>
    <row r="129" spans="2:65" s="13" customFormat="1">
      <c r="B129" s="152"/>
      <c r="D129" s="140" t="s">
        <v>142</v>
      </c>
      <c r="E129" s="153" t="s">
        <v>19</v>
      </c>
      <c r="F129" s="154" t="s">
        <v>82</v>
      </c>
      <c r="H129" s="155">
        <v>2</v>
      </c>
      <c r="I129" s="156"/>
      <c r="L129" s="152"/>
      <c r="M129" s="157"/>
      <c r="T129" s="158"/>
      <c r="AT129" s="153" t="s">
        <v>142</v>
      </c>
      <c r="AU129" s="153" t="s">
        <v>82</v>
      </c>
      <c r="AV129" s="13" t="s">
        <v>82</v>
      </c>
      <c r="AW129" s="13" t="s">
        <v>33</v>
      </c>
      <c r="AX129" s="13" t="s">
        <v>80</v>
      </c>
      <c r="AY129" s="153" t="s">
        <v>128</v>
      </c>
    </row>
    <row r="130" spans="2:65" s="1" customFormat="1" ht="16.5" customHeight="1">
      <c r="B130" s="32"/>
      <c r="C130" s="127" t="s">
        <v>467</v>
      </c>
      <c r="D130" s="127" t="s">
        <v>131</v>
      </c>
      <c r="E130" s="128" t="s">
        <v>1184</v>
      </c>
      <c r="F130" s="129" t="s">
        <v>1185</v>
      </c>
      <c r="G130" s="130" t="s">
        <v>1153</v>
      </c>
      <c r="H130" s="131">
        <v>1</v>
      </c>
      <c r="I130" s="132"/>
      <c r="J130" s="133">
        <f>ROUND(I130*H130,2)</f>
        <v>0</v>
      </c>
      <c r="K130" s="129" t="s">
        <v>761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1125</v>
      </c>
      <c r="AT130" s="138" t="s">
        <v>131</v>
      </c>
      <c r="AU130" s="138" t="s">
        <v>82</v>
      </c>
      <c r="AY130" s="17" t="s">
        <v>128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1125</v>
      </c>
      <c r="BM130" s="138" t="s">
        <v>1186</v>
      </c>
    </row>
    <row r="131" spans="2:65" s="1" customFormat="1">
      <c r="B131" s="32"/>
      <c r="D131" s="140" t="s">
        <v>138</v>
      </c>
      <c r="F131" s="141" t="s">
        <v>1185</v>
      </c>
      <c r="I131" s="142"/>
      <c r="L131" s="32"/>
      <c r="M131" s="143"/>
      <c r="T131" s="53"/>
      <c r="AT131" s="17" t="s">
        <v>138</v>
      </c>
      <c r="AU131" s="17" t="s">
        <v>82</v>
      </c>
    </row>
    <row r="132" spans="2:65" s="1" customFormat="1">
      <c r="B132" s="32"/>
      <c r="D132" s="144" t="s">
        <v>140</v>
      </c>
      <c r="F132" s="145" t="s">
        <v>1187</v>
      </c>
      <c r="I132" s="142"/>
      <c r="L132" s="32"/>
      <c r="M132" s="143"/>
      <c r="T132" s="53"/>
      <c r="AT132" s="17" t="s">
        <v>140</v>
      </c>
      <c r="AU132" s="17" t="s">
        <v>82</v>
      </c>
    </row>
    <row r="133" spans="2:65" s="12" customFormat="1">
      <c r="B133" s="146"/>
      <c r="D133" s="140" t="s">
        <v>142</v>
      </c>
      <c r="E133" s="147" t="s">
        <v>19</v>
      </c>
      <c r="F133" s="148" t="s">
        <v>1188</v>
      </c>
      <c r="H133" s="147" t="s">
        <v>19</v>
      </c>
      <c r="I133" s="149"/>
      <c r="L133" s="146"/>
      <c r="M133" s="150"/>
      <c r="T133" s="151"/>
      <c r="AT133" s="147" t="s">
        <v>142</v>
      </c>
      <c r="AU133" s="147" t="s">
        <v>82</v>
      </c>
      <c r="AV133" s="12" t="s">
        <v>80</v>
      </c>
      <c r="AW133" s="12" t="s">
        <v>33</v>
      </c>
      <c r="AX133" s="12" t="s">
        <v>72</v>
      </c>
      <c r="AY133" s="147" t="s">
        <v>128</v>
      </c>
    </row>
    <row r="134" spans="2:65" s="13" customFormat="1">
      <c r="B134" s="152"/>
      <c r="D134" s="140" t="s">
        <v>142</v>
      </c>
      <c r="E134" s="153" t="s">
        <v>19</v>
      </c>
      <c r="F134" s="154" t="s">
        <v>80</v>
      </c>
      <c r="H134" s="155">
        <v>1</v>
      </c>
      <c r="I134" s="156"/>
      <c r="L134" s="152"/>
      <c r="M134" s="181"/>
      <c r="N134" s="182"/>
      <c r="O134" s="182"/>
      <c r="P134" s="182"/>
      <c r="Q134" s="182"/>
      <c r="R134" s="182"/>
      <c r="S134" s="182"/>
      <c r="T134" s="183"/>
      <c r="AT134" s="153" t="s">
        <v>142</v>
      </c>
      <c r="AU134" s="153" t="s">
        <v>82</v>
      </c>
      <c r="AV134" s="13" t="s">
        <v>82</v>
      </c>
      <c r="AW134" s="13" t="s">
        <v>33</v>
      </c>
      <c r="AX134" s="13" t="s">
        <v>80</v>
      </c>
      <c r="AY134" s="153" t="s">
        <v>128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2"/>
    </row>
  </sheetData>
  <sheetProtection algorithmName="SHA-512" hashValue="5b9jxkpdZOc9g+iki6TnpUpoR30usQChFHVrIetA+KJyAdHFqUmO611WL6+H0OTg9vUR3/e/Rr8Wxf3P6kJp6w==" saltValue="7+Hyvgc/zBcRE7DOgdl9QTkssve2iJqxmLndarzGBTInY6s9d4d7vjJ5ehATFYk13W+6zMwwnU5F5N7X8AFQrw==" spinCount="100000" sheet="1" objects="1" scenarios="1" formatColumns="0" formatRows="0" autoFilter="0"/>
  <autoFilter ref="C82:K134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101" r:id="rId4" xr:uid="{00000000-0004-0000-0400-000003000000}"/>
    <hyperlink ref="F107" r:id="rId5" xr:uid="{00000000-0004-0000-0400-000004000000}"/>
    <hyperlink ref="F110" r:id="rId6" xr:uid="{00000000-0004-0000-0400-000005000000}"/>
    <hyperlink ref="F114" r:id="rId7" xr:uid="{00000000-0004-0000-0400-000006000000}"/>
    <hyperlink ref="F119" r:id="rId8" xr:uid="{00000000-0004-0000-0400-000007000000}"/>
    <hyperlink ref="F127" r:id="rId9" xr:uid="{00000000-0004-0000-0400-000008000000}"/>
    <hyperlink ref="F132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05" t="s">
        <v>1189</v>
      </c>
      <c r="D3" s="305"/>
      <c r="E3" s="305"/>
      <c r="F3" s="305"/>
      <c r="G3" s="305"/>
      <c r="H3" s="305"/>
      <c r="I3" s="305"/>
      <c r="J3" s="305"/>
      <c r="K3" s="189"/>
    </row>
    <row r="4" spans="2:11" customFormat="1" ht="25.5" customHeight="1">
      <c r="B4" s="190"/>
      <c r="C4" s="306" t="s">
        <v>1190</v>
      </c>
      <c r="D4" s="306"/>
      <c r="E4" s="306"/>
      <c r="F4" s="306"/>
      <c r="G4" s="306"/>
      <c r="H4" s="306"/>
      <c r="I4" s="306"/>
      <c r="J4" s="306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04" t="s">
        <v>1191</v>
      </c>
      <c r="D6" s="304"/>
      <c r="E6" s="304"/>
      <c r="F6" s="304"/>
      <c r="G6" s="304"/>
      <c r="H6" s="304"/>
      <c r="I6" s="304"/>
      <c r="J6" s="304"/>
      <c r="K6" s="191"/>
    </row>
    <row r="7" spans="2:11" customFormat="1" ht="15" customHeight="1">
      <c r="B7" s="194"/>
      <c r="C7" s="304" t="s">
        <v>1192</v>
      </c>
      <c r="D7" s="304"/>
      <c r="E7" s="304"/>
      <c r="F7" s="304"/>
      <c r="G7" s="304"/>
      <c r="H7" s="304"/>
      <c r="I7" s="304"/>
      <c r="J7" s="304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04" t="s">
        <v>1193</v>
      </c>
      <c r="D9" s="304"/>
      <c r="E9" s="304"/>
      <c r="F9" s="304"/>
      <c r="G9" s="304"/>
      <c r="H9" s="304"/>
      <c r="I9" s="304"/>
      <c r="J9" s="304"/>
      <c r="K9" s="191"/>
    </row>
    <row r="10" spans="2:11" customFormat="1" ht="15" customHeight="1">
      <c r="B10" s="194"/>
      <c r="C10" s="193"/>
      <c r="D10" s="304" t="s">
        <v>1194</v>
      </c>
      <c r="E10" s="304"/>
      <c r="F10" s="304"/>
      <c r="G10" s="304"/>
      <c r="H10" s="304"/>
      <c r="I10" s="304"/>
      <c r="J10" s="304"/>
      <c r="K10" s="191"/>
    </row>
    <row r="11" spans="2:11" customFormat="1" ht="15" customHeight="1">
      <c r="B11" s="194"/>
      <c r="C11" s="195"/>
      <c r="D11" s="304" t="s">
        <v>1195</v>
      </c>
      <c r="E11" s="304"/>
      <c r="F11" s="304"/>
      <c r="G11" s="304"/>
      <c r="H11" s="304"/>
      <c r="I11" s="304"/>
      <c r="J11" s="304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1196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04" t="s">
        <v>1197</v>
      </c>
      <c r="E15" s="304"/>
      <c r="F15" s="304"/>
      <c r="G15" s="304"/>
      <c r="H15" s="304"/>
      <c r="I15" s="304"/>
      <c r="J15" s="304"/>
      <c r="K15" s="191"/>
    </row>
    <row r="16" spans="2:11" customFormat="1" ht="15" customHeight="1">
      <c r="B16" s="194"/>
      <c r="C16" s="195"/>
      <c r="D16" s="304" t="s">
        <v>1198</v>
      </c>
      <c r="E16" s="304"/>
      <c r="F16" s="304"/>
      <c r="G16" s="304"/>
      <c r="H16" s="304"/>
      <c r="I16" s="304"/>
      <c r="J16" s="304"/>
      <c r="K16" s="191"/>
    </row>
    <row r="17" spans="2:11" customFormat="1" ht="15" customHeight="1">
      <c r="B17" s="194"/>
      <c r="C17" s="195"/>
      <c r="D17" s="304" t="s">
        <v>1199</v>
      </c>
      <c r="E17" s="304"/>
      <c r="F17" s="304"/>
      <c r="G17" s="304"/>
      <c r="H17" s="304"/>
      <c r="I17" s="304"/>
      <c r="J17" s="304"/>
      <c r="K17" s="191"/>
    </row>
    <row r="18" spans="2:11" customFormat="1" ht="15" customHeight="1">
      <c r="B18" s="194"/>
      <c r="C18" s="195"/>
      <c r="D18" s="195"/>
      <c r="E18" s="197" t="s">
        <v>79</v>
      </c>
      <c r="F18" s="304" t="s">
        <v>1200</v>
      </c>
      <c r="G18" s="304"/>
      <c r="H18" s="304"/>
      <c r="I18" s="304"/>
      <c r="J18" s="304"/>
      <c r="K18" s="191"/>
    </row>
    <row r="19" spans="2:11" customFormat="1" ht="15" customHeight="1">
      <c r="B19" s="194"/>
      <c r="C19" s="195"/>
      <c r="D19" s="195"/>
      <c r="E19" s="197" t="s">
        <v>1201</v>
      </c>
      <c r="F19" s="304" t="s">
        <v>1202</v>
      </c>
      <c r="G19" s="304"/>
      <c r="H19" s="304"/>
      <c r="I19" s="304"/>
      <c r="J19" s="304"/>
      <c r="K19" s="191"/>
    </row>
    <row r="20" spans="2:11" customFormat="1" ht="15" customHeight="1">
      <c r="B20" s="194"/>
      <c r="C20" s="195"/>
      <c r="D20" s="195"/>
      <c r="E20" s="197" t="s">
        <v>1203</v>
      </c>
      <c r="F20" s="304" t="s">
        <v>1204</v>
      </c>
      <c r="G20" s="304"/>
      <c r="H20" s="304"/>
      <c r="I20" s="304"/>
      <c r="J20" s="304"/>
      <c r="K20" s="191"/>
    </row>
    <row r="21" spans="2:11" customFormat="1" ht="15" customHeight="1">
      <c r="B21" s="194"/>
      <c r="C21" s="195"/>
      <c r="D21" s="195"/>
      <c r="E21" s="197" t="s">
        <v>1205</v>
      </c>
      <c r="F21" s="304" t="s">
        <v>1206</v>
      </c>
      <c r="G21" s="304"/>
      <c r="H21" s="304"/>
      <c r="I21" s="304"/>
      <c r="J21" s="304"/>
      <c r="K21" s="191"/>
    </row>
    <row r="22" spans="2:11" customFormat="1" ht="15" customHeight="1">
      <c r="B22" s="194"/>
      <c r="C22" s="195"/>
      <c r="D22" s="195"/>
      <c r="E22" s="197" t="s">
        <v>1207</v>
      </c>
      <c r="F22" s="304" t="s">
        <v>1208</v>
      </c>
      <c r="G22" s="304"/>
      <c r="H22" s="304"/>
      <c r="I22" s="304"/>
      <c r="J22" s="304"/>
      <c r="K22" s="191"/>
    </row>
    <row r="23" spans="2:11" customFormat="1" ht="15" customHeight="1">
      <c r="B23" s="194"/>
      <c r="C23" s="195"/>
      <c r="D23" s="195"/>
      <c r="E23" s="197" t="s">
        <v>1209</v>
      </c>
      <c r="F23" s="304" t="s">
        <v>1210</v>
      </c>
      <c r="G23" s="304"/>
      <c r="H23" s="304"/>
      <c r="I23" s="304"/>
      <c r="J23" s="304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04" t="s">
        <v>1211</v>
      </c>
      <c r="D25" s="304"/>
      <c r="E25" s="304"/>
      <c r="F25" s="304"/>
      <c r="G25" s="304"/>
      <c r="H25" s="304"/>
      <c r="I25" s="304"/>
      <c r="J25" s="304"/>
      <c r="K25" s="191"/>
    </row>
    <row r="26" spans="2:11" customFormat="1" ht="15" customHeight="1">
      <c r="B26" s="194"/>
      <c r="C26" s="304" t="s">
        <v>1212</v>
      </c>
      <c r="D26" s="304"/>
      <c r="E26" s="304"/>
      <c r="F26" s="304"/>
      <c r="G26" s="304"/>
      <c r="H26" s="304"/>
      <c r="I26" s="304"/>
      <c r="J26" s="304"/>
      <c r="K26" s="191"/>
    </row>
    <row r="27" spans="2:11" customFormat="1" ht="15" customHeight="1">
      <c r="B27" s="194"/>
      <c r="C27" s="193"/>
      <c r="D27" s="304" t="s">
        <v>1213</v>
      </c>
      <c r="E27" s="304"/>
      <c r="F27" s="304"/>
      <c r="G27" s="304"/>
      <c r="H27" s="304"/>
      <c r="I27" s="304"/>
      <c r="J27" s="304"/>
      <c r="K27" s="191"/>
    </row>
    <row r="28" spans="2:11" customFormat="1" ht="15" customHeight="1">
      <c r="B28" s="194"/>
      <c r="C28" s="195"/>
      <c r="D28" s="304" t="s">
        <v>1214</v>
      </c>
      <c r="E28" s="304"/>
      <c r="F28" s="304"/>
      <c r="G28" s="304"/>
      <c r="H28" s="304"/>
      <c r="I28" s="304"/>
      <c r="J28" s="304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04" t="s">
        <v>1215</v>
      </c>
      <c r="E30" s="304"/>
      <c r="F30" s="304"/>
      <c r="G30" s="304"/>
      <c r="H30" s="304"/>
      <c r="I30" s="304"/>
      <c r="J30" s="304"/>
      <c r="K30" s="191"/>
    </row>
    <row r="31" spans="2:11" customFormat="1" ht="15" customHeight="1">
      <c r="B31" s="194"/>
      <c r="C31" s="195"/>
      <c r="D31" s="304" t="s">
        <v>1216</v>
      </c>
      <c r="E31" s="304"/>
      <c r="F31" s="304"/>
      <c r="G31" s="304"/>
      <c r="H31" s="304"/>
      <c r="I31" s="304"/>
      <c r="J31" s="304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04" t="s">
        <v>1217</v>
      </c>
      <c r="E33" s="304"/>
      <c r="F33" s="304"/>
      <c r="G33" s="304"/>
      <c r="H33" s="304"/>
      <c r="I33" s="304"/>
      <c r="J33" s="304"/>
      <c r="K33" s="191"/>
    </row>
    <row r="34" spans="2:11" customFormat="1" ht="15" customHeight="1">
      <c r="B34" s="194"/>
      <c r="C34" s="195"/>
      <c r="D34" s="304" t="s">
        <v>1218</v>
      </c>
      <c r="E34" s="304"/>
      <c r="F34" s="304"/>
      <c r="G34" s="304"/>
      <c r="H34" s="304"/>
      <c r="I34" s="304"/>
      <c r="J34" s="304"/>
      <c r="K34" s="191"/>
    </row>
    <row r="35" spans="2:11" customFormat="1" ht="15" customHeight="1">
      <c r="B35" s="194"/>
      <c r="C35" s="195"/>
      <c r="D35" s="304" t="s">
        <v>1219</v>
      </c>
      <c r="E35" s="304"/>
      <c r="F35" s="304"/>
      <c r="G35" s="304"/>
      <c r="H35" s="304"/>
      <c r="I35" s="304"/>
      <c r="J35" s="304"/>
      <c r="K35" s="191"/>
    </row>
    <row r="36" spans="2:11" customFormat="1" ht="15" customHeight="1">
      <c r="B36" s="194"/>
      <c r="C36" s="195"/>
      <c r="D36" s="193"/>
      <c r="E36" s="196" t="s">
        <v>114</v>
      </c>
      <c r="F36" s="193"/>
      <c r="G36" s="304" t="s">
        <v>1220</v>
      </c>
      <c r="H36" s="304"/>
      <c r="I36" s="304"/>
      <c r="J36" s="304"/>
      <c r="K36" s="191"/>
    </row>
    <row r="37" spans="2:11" customFormat="1" ht="30.75" customHeight="1">
      <c r="B37" s="194"/>
      <c r="C37" s="195"/>
      <c r="D37" s="193"/>
      <c r="E37" s="196" t="s">
        <v>1221</v>
      </c>
      <c r="F37" s="193"/>
      <c r="G37" s="304" t="s">
        <v>1222</v>
      </c>
      <c r="H37" s="304"/>
      <c r="I37" s="304"/>
      <c r="J37" s="304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04" t="s">
        <v>1223</v>
      </c>
      <c r="H38" s="304"/>
      <c r="I38" s="304"/>
      <c r="J38" s="304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04" t="s">
        <v>1224</v>
      </c>
      <c r="H39" s="304"/>
      <c r="I39" s="304"/>
      <c r="J39" s="304"/>
      <c r="K39" s="191"/>
    </row>
    <row r="40" spans="2:11" customFormat="1" ht="15" customHeight="1">
      <c r="B40" s="194"/>
      <c r="C40" s="195"/>
      <c r="D40" s="193"/>
      <c r="E40" s="196" t="s">
        <v>115</v>
      </c>
      <c r="F40" s="193"/>
      <c r="G40" s="304" t="s">
        <v>1225</v>
      </c>
      <c r="H40" s="304"/>
      <c r="I40" s="304"/>
      <c r="J40" s="304"/>
      <c r="K40" s="191"/>
    </row>
    <row r="41" spans="2:11" customFormat="1" ht="15" customHeight="1">
      <c r="B41" s="194"/>
      <c r="C41" s="195"/>
      <c r="D41" s="193"/>
      <c r="E41" s="196" t="s">
        <v>116</v>
      </c>
      <c r="F41" s="193"/>
      <c r="G41" s="304" t="s">
        <v>1226</v>
      </c>
      <c r="H41" s="304"/>
      <c r="I41" s="304"/>
      <c r="J41" s="304"/>
      <c r="K41" s="191"/>
    </row>
    <row r="42" spans="2:11" customFormat="1" ht="15" customHeight="1">
      <c r="B42" s="194"/>
      <c r="C42" s="195"/>
      <c r="D42" s="193"/>
      <c r="E42" s="196" t="s">
        <v>1227</v>
      </c>
      <c r="F42" s="193"/>
      <c r="G42" s="304" t="s">
        <v>1228</v>
      </c>
      <c r="H42" s="304"/>
      <c r="I42" s="304"/>
      <c r="J42" s="304"/>
      <c r="K42" s="191"/>
    </row>
    <row r="43" spans="2:11" customFormat="1" ht="15" customHeight="1">
      <c r="B43" s="194"/>
      <c r="C43" s="195"/>
      <c r="D43" s="193"/>
      <c r="E43" s="196"/>
      <c r="F43" s="193"/>
      <c r="G43" s="304" t="s">
        <v>1229</v>
      </c>
      <c r="H43" s="304"/>
      <c r="I43" s="304"/>
      <c r="J43" s="304"/>
      <c r="K43" s="191"/>
    </row>
    <row r="44" spans="2:11" customFormat="1" ht="15" customHeight="1">
      <c r="B44" s="194"/>
      <c r="C44" s="195"/>
      <c r="D44" s="193"/>
      <c r="E44" s="196" t="s">
        <v>1230</v>
      </c>
      <c r="F44" s="193"/>
      <c r="G44" s="304" t="s">
        <v>1231</v>
      </c>
      <c r="H44" s="304"/>
      <c r="I44" s="304"/>
      <c r="J44" s="304"/>
      <c r="K44" s="191"/>
    </row>
    <row r="45" spans="2:11" customFormat="1" ht="15" customHeight="1">
      <c r="B45" s="194"/>
      <c r="C45" s="195"/>
      <c r="D45" s="193"/>
      <c r="E45" s="196" t="s">
        <v>118</v>
      </c>
      <c r="F45" s="193"/>
      <c r="G45" s="304" t="s">
        <v>1232</v>
      </c>
      <c r="H45" s="304"/>
      <c r="I45" s="304"/>
      <c r="J45" s="304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04" t="s">
        <v>1233</v>
      </c>
      <c r="E47" s="304"/>
      <c r="F47" s="304"/>
      <c r="G47" s="304"/>
      <c r="H47" s="304"/>
      <c r="I47" s="304"/>
      <c r="J47" s="304"/>
      <c r="K47" s="191"/>
    </row>
    <row r="48" spans="2:11" customFormat="1" ht="15" customHeight="1">
      <c r="B48" s="194"/>
      <c r="C48" s="195"/>
      <c r="D48" s="195"/>
      <c r="E48" s="304" t="s">
        <v>1234</v>
      </c>
      <c r="F48" s="304"/>
      <c r="G48" s="304"/>
      <c r="H48" s="304"/>
      <c r="I48" s="304"/>
      <c r="J48" s="304"/>
      <c r="K48" s="191"/>
    </row>
    <row r="49" spans="2:11" customFormat="1" ht="15" customHeight="1">
      <c r="B49" s="194"/>
      <c r="C49" s="195"/>
      <c r="D49" s="195"/>
      <c r="E49" s="304" t="s">
        <v>1235</v>
      </c>
      <c r="F49" s="304"/>
      <c r="G49" s="304"/>
      <c r="H49" s="304"/>
      <c r="I49" s="304"/>
      <c r="J49" s="304"/>
      <c r="K49" s="191"/>
    </row>
    <row r="50" spans="2:11" customFormat="1" ht="15" customHeight="1">
      <c r="B50" s="194"/>
      <c r="C50" s="195"/>
      <c r="D50" s="195"/>
      <c r="E50" s="304" t="s">
        <v>1236</v>
      </c>
      <c r="F50" s="304"/>
      <c r="G50" s="304"/>
      <c r="H50" s="304"/>
      <c r="I50" s="304"/>
      <c r="J50" s="304"/>
      <c r="K50" s="191"/>
    </row>
    <row r="51" spans="2:11" customFormat="1" ht="15" customHeight="1">
      <c r="B51" s="194"/>
      <c r="C51" s="195"/>
      <c r="D51" s="304" t="s">
        <v>1237</v>
      </c>
      <c r="E51" s="304"/>
      <c r="F51" s="304"/>
      <c r="G51" s="304"/>
      <c r="H51" s="304"/>
      <c r="I51" s="304"/>
      <c r="J51" s="304"/>
      <c r="K51" s="191"/>
    </row>
    <row r="52" spans="2:11" customFormat="1" ht="25.5" customHeight="1">
      <c r="B52" s="190"/>
      <c r="C52" s="306" t="s">
        <v>1238</v>
      </c>
      <c r="D52" s="306"/>
      <c r="E52" s="306"/>
      <c r="F52" s="306"/>
      <c r="G52" s="306"/>
      <c r="H52" s="306"/>
      <c r="I52" s="306"/>
      <c r="J52" s="306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04" t="s">
        <v>1239</v>
      </c>
      <c r="D54" s="304"/>
      <c r="E54" s="304"/>
      <c r="F54" s="304"/>
      <c r="G54" s="304"/>
      <c r="H54" s="304"/>
      <c r="I54" s="304"/>
      <c r="J54" s="304"/>
      <c r="K54" s="191"/>
    </row>
    <row r="55" spans="2:11" customFormat="1" ht="15" customHeight="1">
      <c r="B55" s="190"/>
      <c r="C55" s="304" t="s">
        <v>1240</v>
      </c>
      <c r="D55" s="304"/>
      <c r="E55" s="304"/>
      <c r="F55" s="304"/>
      <c r="G55" s="304"/>
      <c r="H55" s="304"/>
      <c r="I55" s="304"/>
      <c r="J55" s="304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04" t="s">
        <v>1241</v>
      </c>
      <c r="D57" s="304"/>
      <c r="E57" s="304"/>
      <c r="F57" s="304"/>
      <c r="G57" s="304"/>
      <c r="H57" s="304"/>
      <c r="I57" s="304"/>
      <c r="J57" s="304"/>
      <c r="K57" s="191"/>
    </row>
    <row r="58" spans="2:11" customFormat="1" ht="15" customHeight="1">
      <c r="B58" s="190"/>
      <c r="C58" s="195"/>
      <c r="D58" s="304" t="s">
        <v>1242</v>
      </c>
      <c r="E58" s="304"/>
      <c r="F58" s="304"/>
      <c r="G58" s="304"/>
      <c r="H58" s="304"/>
      <c r="I58" s="304"/>
      <c r="J58" s="304"/>
      <c r="K58" s="191"/>
    </row>
    <row r="59" spans="2:11" customFormat="1" ht="15" customHeight="1">
      <c r="B59" s="190"/>
      <c r="C59" s="195"/>
      <c r="D59" s="304" t="s">
        <v>1243</v>
      </c>
      <c r="E59" s="304"/>
      <c r="F59" s="304"/>
      <c r="G59" s="304"/>
      <c r="H59" s="304"/>
      <c r="I59" s="304"/>
      <c r="J59" s="304"/>
      <c r="K59" s="191"/>
    </row>
    <row r="60" spans="2:11" customFormat="1" ht="15" customHeight="1">
      <c r="B60" s="190"/>
      <c r="C60" s="195"/>
      <c r="D60" s="304" t="s">
        <v>1244</v>
      </c>
      <c r="E60" s="304"/>
      <c r="F60" s="304"/>
      <c r="G60" s="304"/>
      <c r="H60" s="304"/>
      <c r="I60" s="304"/>
      <c r="J60" s="304"/>
      <c r="K60" s="191"/>
    </row>
    <row r="61" spans="2:11" customFormat="1" ht="15" customHeight="1">
      <c r="B61" s="190"/>
      <c r="C61" s="195"/>
      <c r="D61" s="304" t="s">
        <v>1245</v>
      </c>
      <c r="E61" s="304"/>
      <c r="F61" s="304"/>
      <c r="G61" s="304"/>
      <c r="H61" s="304"/>
      <c r="I61" s="304"/>
      <c r="J61" s="304"/>
      <c r="K61" s="191"/>
    </row>
    <row r="62" spans="2:11" customFormat="1" ht="15" customHeight="1">
      <c r="B62" s="190"/>
      <c r="C62" s="195"/>
      <c r="D62" s="308" t="s">
        <v>1246</v>
      </c>
      <c r="E62" s="308"/>
      <c r="F62" s="308"/>
      <c r="G62" s="308"/>
      <c r="H62" s="308"/>
      <c r="I62" s="308"/>
      <c r="J62" s="308"/>
      <c r="K62" s="191"/>
    </row>
    <row r="63" spans="2:11" customFormat="1" ht="15" customHeight="1">
      <c r="B63" s="190"/>
      <c r="C63" s="195"/>
      <c r="D63" s="304" t="s">
        <v>1247</v>
      </c>
      <c r="E63" s="304"/>
      <c r="F63" s="304"/>
      <c r="G63" s="304"/>
      <c r="H63" s="304"/>
      <c r="I63" s="304"/>
      <c r="J63" s="304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04" t="s">
        <v>1248</v>
      </c>
      <c r="E65" s="304"/>
      <c r="F65" s="304"/>
      <c r="G65" s="304"/>
      <c r="H65" s="304"/>
      <c r="I65" s="304"/>
      <c r="J65" s="304"/>
      <c r="K65" s="191"/>
    </row>
    <row r="66" spans="2:11" customFormat="1" ht="15" customHeight="1">
      <c r="B66" s="190"/>
      <c r="C66" s="195"/>
      <c r="D66" s="308" t="s">
        <v>1249</v>
      </c>
      <c r="E66" s="308"/>
      <c r="F66" s="308"/>
      <c r="G66" s="308"/>
      <c r="H66" s="308"/>
      <c r="I66" s="308"/>
      <c r="J66" s="308"/>
      <c r="K66" s="191"/>
    </row>
    <row r="67" spans="2:11" customFormat="1" ht="15" customHeight="1">
      <c r="B67" s="190"/>
      <c r="C67" s="195"/>
      <c r="D67" s="304" t="s">
        <v>1250</v>
      </c>
      <c r="E67" s="304"/>
      <c r="F67" s="304"/>
      <c r="G67" s="304"/>
      <c r="H67" s="304"/>
      <c r="I67" s="304"/>
      <c r="J67" s="304"/>
      <c r="K67" s="191"/>
    </row>
    <row r="68" spans="2:11" customFormat="1" ht="15" customHeight="1">
      <c r="B68" s="190"/>
      <c r="C68" s="195"/>
      <c r="D68" s="304" t="s">
        <v>1251</v>
      </c>
      <c r="E68" s="304"/>
      <c r="F68" s="304"/>
      <c r="G68" s="304"/>
      <c r="H68" s="304"/>
      <c r="I68" s="304"/>
      <c r="J68" s="304"/>
      <c r="K68" s="191"/>
    </row>
    <row r="69" spans="2:11" customFormat="1" ht="15" customHeight="1">
      <c r="B69" s="190"/>
      <c r="C69" s="195"/>
      <c r="D69" s="304" t="s">
        <v>1252</v>
      </c>
      <c r="E69" s="304"/>
      <c r="F69" s="304"/>
      <c r="G69" s="304"/>
      <c r="H69" s="304"/>
      <c r="I69" s="304"/>
      <c r="J69" s="304"/>
      <c r="K69" s="191"/>
    </row>
    <row r="70" spans="2:11" customFormat="1" ht="15" customHeight="1">
      <c r="B70" s="190"/>
      <c r="C70" s="195"/>
      <c r="D70" s="304" t="s">
        <v>1253</v>
      </c>
      <c r="E70" s="304"/>
      <c r="F70" s="304"/>
      <c r="G70" s="304"/>
      <c r="H70" s="304"/>
      <c r="I70" s="304"/>
      <c r="J70" s="304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07" t="s">
        <v>1254</v>
      </c>
      <c r="D75" s="307"/>
      <c r="E75" s="307"/>
      <c r="F75" s="307"/>
      <c r="G75" s="307"/>
      <c r="H75" s="307"/>
      <c r="I75" s="307"/>
      <c r="J75" s="307"/>
      <c r="K75" s="208"/>
    </row>
    <row r="76" spans="2:11" customFormat="1" ht="17.25" customHeight="1">
      <c r="B76" s="207"/>
      <c r="C76" s="209" t="s">
        <v>1255</v>
      </c>
      <c r="D76" s="209"/>
      <c r="E76" s="209"/>
      <c r="F76" s="209" t="s">
        <v>1256</v>
      </c>
      <c r="G76" s="210"/>
      <c r="H76" s="209" t="s">
        <v>54</v>
      </c>
      <c r="I76" s="209" t="s">
        <v>57</v>
      </c>
      <c r="J76" s="209" t="s">
        <v>1257</v>
      </c>
      <c r="K76" s="208"/>
    </row>
    <row r="77" spans="2:11" customFormat="1" ht="17.25" customHeight="1">
      <c r="B77" s="207"/>
      <c r="C77" s="211" t="s">
        <v>1258</v>
      </c>
      <c r="D77" s="211"/>
      <c r="E77" s="211"/>
      <c r="F77" s="212" t="s">
        <v>1259</v>
      </c>
      <c r="G77" s="213"/>
      <c r="H77" s="211"/>
      <c r="I77" s="211"/>
      <c r="J77" s="211" t="s">
        <v>1260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1261</v>
      </c>
      <c r="G79" s="218"/>
      <c r="H79" s="196" t="s">
        <v>1262</v>
      </c>
      <c r="I79" s="196" t="s">
        <v>1263</v>
      </c>
      <c r="J79" s="196">
        <v>20</v>
      </c>
      <c r="K79" s="208"/>
    </row>
    <row r="80" spans="2:11" customFormat="1" ht="15" customHeight="1">
      <c r="B80" s="207"/>
      <c r="C80" s="196" t="s">
        <v>1264</v>
      </c>
      <c r="D80" s="196"/>
      <c r="E80" s="196"/>
      <c r="F80" s="217" t="s">
        <v>1261</v>
      </c>
      <c r="G80" s="218"/>
      <c r="H80" s="196" t="s">
        <v>1265</v>
      </c>
      <c r="I80" s="196" t="s">
        <v>1263</v>
      </c>
      <c r="J80" s="196">
        <v>120</v>
      </c>
      <c r="K80" s="208"/>
    </row>
    <row r="81" spans="2:11" customFormat="1" ht="15" customHeight="1">
      <c r="B81" s="219"/>
      <c r="C81" s="196" t="s">
        <v>1266</v>
      </c>
      <c r="D81" s="196"/>
      <c r="E81" s="196"/>
      <c r="F81" s="217" t="s">
        <v>1267</v>
      </c>
      <c r="G81" s="218"/>
      <c r="H81" s="196" t="s">
        <v>1268</v>
      </c>
      <c r="I81" s="196" t="s">
        <v>1263</v>
      </c>
      <c r="J81" s="196">
        <v>50</v>
      </c>
      <c r="K81" s="208"/>
    </row>
    <row r="82" spans="2:11" customFormat="1" ht="15" customHeight="1">
      <c r="B82" s="219"/>
      <c r="C82" s="196" t="s">
        <v>1269</v>
      </c>
      <c r="D82" s="196"/>
      <c r="E82" s="196"/>
      <c r="F82" s="217" t="s">
        <v>1261</v>
      </c>
      <c r="G82" s="218"/>
      <c r="H82" s="196" t="s">
        <v>1270</v>
      </c>
      <c r="I82" s="196" t="s">
        <v>1271</v>
      </c>
      <c r="J82" s="196"/>
      <c r="K82" s="208"/>
    </row>
    <row r="83" spans="2:11" customFormat="1" ht="15" customHeight="1">
      <c r="B83" s="219"/>
      <c r="C83" s="196" t="s">
        <v>1272</v>
      </c>
      <c r="D83" s="196"/>
      <c r="E83" s="196"/>
      <c r="F83" s="217" t="s">
        <v>1267</v>
      </c>
      <c r="G83" s="196"/>
      <c r="H83" s="196" t="s">
        <v>1273</v>
      </c>
      <c r="I83" s="196" t="s">
        <v>1263</v>
      </c>
      <c r="J83" s="196">
        <v>15</v>
      </c>
      <c r="K83" s="208"/>
    </row>
    <row r="84" spans="2:11" customFormat="1" ht="15" customHeight="1">
      <c r="B84" s="219"/>
      <c r="C84" s="196" t="s">
        <v>1274</v>
      </c>
      <c r="D84" s="196"/>
      <c r="E84" s="196"/>
      <c r="F84" s="217" t="s">
        <v>1267</v>
      </c>
      <c r="G84" s="196"/>
      <c r="H84" s="196" t="s">
        <v>1275</v>
      </c>
      <c r="I84" s="196" t="s">
        <v>1263</v>
      </c>
      <c r="J84" s="196">
        <v>15</v>
      </c>
      <c r="K84" s="208"/>
    </row>
    <row r="85" spans="2:11" customFormat="1" ht="15" customHeight="1">
      <c r="B85" s="219"/>
      <c r="C85" s="196" t="s">
        <v>1276</v>
      </c>
      <c r="D85" s="196"/>
      <c r="E85" s="196"/>
      <c r="F85" s="217" t="s">
        <v>1267</v>
      </c>
      <c r="G85" s="196"/>
      <c r="H85" s="196" t="s">
        <v>1277</v>
      </c>
      <c r="I85" s="196" t="s">
        <v>1263</v>
      </c>
      <c r="J85" s="196">
        <v>20</v>
      </c>
      <c r="K85" s="208"/>
    </row>
    <row r="86" spans="2:11" customFormat="1" ht="15" customHeight="1">
      <c r="B86" s="219"/>
      <c r="C86" s="196" t="s">
        <v>1278</v>
      </c>
      <c r="D86" s="196"/>
      <c r="E86" s="196"/>
      <c r="F86" s="217" t="s">
        <v>1267</v>
      </c>
      <c r="G86" s="196"/>
      <c r="H86" s="196" t="s">
        <v>1279</v>
      </c>
      <c r="I86" s="196" t="s">
        <v>1263</v>
      </c>
      <c r="J86" s="196">
        <v>20</v>
      </c>
      <c r="K86" s="208"/>
    </row>
    <row r="87" spans="2:11" customFormat="1" ht="15" customHeight="1">
      <c r="B87" s="219"/>
      <c r="C87" s="196" t="s">
        <v>1280</v>
      </c>
      <c r="D87" s="196"/>
      <c r="E87" s="196"/>
      <c r="F87" s="217" t="s">
        <v>1267</v>
      </c>
      <c r="G87" s="218"/>
      <c r="H87" s="196" t="s">
        <v>1281</v>
      </c>
      <c r="I87" s="196" t="s">
        <v>1263</v>
      </c>
      <c r="J87" s="196">
        <v>50</v>
      </c>
      <c r="K87" s="208"/>
    </row>
    <row r="88" spans="2:11" customFormat="1" ht="15" customHeight="1">
      <c r="B88" s="219"/>
      <c r="C88" s="196" t="s">
        <v>1282</v>
      </c>
      <c r="D88" s="196"/>
      <c r="E88" s="196"/>
      <c r="F88" s="217" t="s">
        <v>1267</v>
      </c>
      <c r="G88" s="218"/>
      <c r="H88" s="196" t="s">
        <v>1283</v>
      </c>
      <c r="I88" s="196" t="s">
        <v>1263</v>
      </c>
      <c r="J88" s="196">
        <v>20</v>
      </c>
      <c r="K88" s="208"/>
    </row>
    <row r="89" spans="2:11" customFormat="1" ht="15" customHeight="1">
      <c r="B89" s="219"/>
      <c r="C89" s="196" t="s">
        <v>1284</v>
      </c>
      <c r="D89" s="196"/>
      <c r="E89" s="196"/>
      <c r="F89" s="217" t="s">
        <v>1267</v>
      </c>
      <c r="G89" s="218"/>
      <c r="H89" s="196" t="s">
        <v>1285</v>
      </c>
      <c r="I89" s="196" t="s">
        <v>1263</v>
      </c>
      <c r="J89" s="196">
        <v>20</v>
      </c>
      <c r="K89" s="208"/>
    </row>
    <row r="90" spans="2:11" customFormat="1" ht="15" customHeight="1">
      <c r="B90" s="219"/>
      <c r="C90" s="196" t="s">
        <v>1286</v>
      </c>
      <c r="D90" s="196"/>
      <c r="E90" s="196"/>
      <c r="F90" s="217" t="s">
        <v>1267</v>
      </c>
      <c r="G90" s="218"/>
      <c r="H90" s="196" t="s">
        <v>1287</v>
      </c>
      <c r="I90" s="196" t="s">
        <v>1263</v>
      </c>
      <c r="J90" s="196">
        <v>50</v>
      </c>
      <c r="K90" s="208"/>
    </row>
    <row r="91" spans="2:11" customFormat="1" ht="15" customHeight="1">
      <c r="B91" s="219"/>
      <c r="C91" s="196" t="s">
        <v>1288</v>
      </c>
      <c r="D91" s="196"/>
      <c r="E91" s="196"/>
      <c r="F91" s="217" t="s">
        <v>1267</v>
      </c>
      <c r="G91" s="218"/>
      <c r="H91" s="196" t="s">
        <v>1288</v>
      </c>
      <c r="I91" s="196" t="s">
        <v>1263</v>
      </c>
      <c r="J91" s="196">
        <v>50</v>
      </c>
      <c r="K91" s="208"/>
    </row>
    <row r="92" spans="2:11" customFormat="1" ht="15" customHeight="1">
      <c r="B92" s="219"/>
      <c r="C92" s="196" t="s">
        <v>1289</v>
      </c>
      <c r="D92" s="196"/>
      <c r="E92" s="196"/>
      <c r="F92" s="217" t="s">
        <v>1267</v>
      </c>
      <c r="G92" s="218"/>
      <c r="H92" s="196" t="s">
        <v>1290</v>
      </c>
      <c r="I92" s="196" t="s">
        <v>1263</v>
      </c>
      <c r="J92" s="196">
        <v>255</v>
      </c>
      <c r="K92" s="208"/>
    </row>
    <row r="93" spans="2:11" customFormat="1" ht="15" customHeight="1">
      <c r="B93" s="219"/>
      <c r="C93" s="196" t="s">
        <v>1291</v>
      </c>
      <c r="D93" s="196"/>
      <c r="E93" s="196"/>
      <c r="F93" s="217" t="s">
        <v>1261</v>
      </c>
      <c r="G93" s="218"/>
      <c r="H93" s="196" t="s">
        <v>1292</v>
      </c>
      <c r="I93" s="196" t="s">
        <v>1293</v>
      </c>
      <c r="J93" s="196"/>
      <c r="K93" s="208"/>
    </row>
    <row r="94" spans="2:11" customFormat="1" ht="15" customHeight="1">
      <c r="B94" s="219"/>
      <c r="C94" s="196" t="s">
        <v>1294</v>
      </c>
      <c r="D94" s="196"/>
      <c r="E94" s="196"/>
      <c r="F94" s="217" t="s">
        <v>1261</v>
      </c>
      <c r="G94" s="218"/>
      <c r="H94" s="196" t="s">
        <v>1295</v>
      </c>
      <c r="I94" s="196" t="s">
        <v>1296</v>
      </c>
      <c r="J94" s="196"/>
      <c r="K94" s="208"/>
    </row>
    <row r="95" spans="2:11" customFormat="1" ht="15" customHeight="1">
      <c r="B95" s="219"/>
      <c r="C95" s="196" t="s">
        <v>1297</v>
      </c>
      <c r="D95" s="196"/>
      <c r="E95" s="196"/>
      <c r="F95" s="217" t="s">
        <v>1261</v>
      </c>
      <c r="G95" s="218"/>
      <c r="H95" s="196" t="s">
        <v>1297</v>
      </c>
      <c r="I95" s="196" t="s">
        <v>1296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1261</v>
      </c>
      <c r="G96" s="218"/>
      <c r="H96" s="196" t="s">
        <v>1298</v>
      </c>
      <c r="I96" s="196" t="s">
        <v>1296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1261</v>
      </c>
      <c r="G97" s="218"/>
      <c r="H97" s="196" t="s">
        <v>1299</v>
      </c>
      <c r="I97" s="196" t="s">
        <v>1296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07" t="s">
        <v>1300</v>
      </c>
      <c r="D102" s="307"/>
      <c r="E102" s="307"/>
      <c r="F102" s="307"/>
      <c r="G102" s="307"/>
      <c r="H102" s="307"/>
      <c r="I102" s="307"/>
      <c r="J102" s="307"/>
      <c r="K102" s="208"/>
    </row>
    <row r="103" spans="2:11" customFormat="1" ht="17.25" customHeight="1">
      <c r="B103" s="207"/>
      <c r="C103" s="209" t="s">
        <v>1255</v>
      </c>
      <c r="D103" s="209"/>
      <c r="E103" s="209"/>
      <c r="F103" s="209" t="s">
        <v>1256</v>
      </c>
      <c r="G103" s="210"/>
      <c r="H103" s="209" t="s">
        <v>54</v>
      </c>
      <c r="I103" s="209" t="s">
        <v>57</v>
      </c>
      <c r="J103" s="209" t="s">
        <v>1257</v>
      </c>
      <c r="K103" s="208"/>
    </row>
    <row r="104" spans="2:11" customFormat="1" ht="17.25" customHeight="1">
      <c r="B104" s="207"/>
      <c r="C104" s="211" t="s">
        <v>1258</v>
      </c>
      <c r="D104" s="211"/>
      <c r="E104" s="211"/>
      <c r="F104" s="212" t="s">
        <v>1259</v>
      </c>
      <c r="G104" s="213"/>
      <c r="H104" s="211"/>
      <c r="I104" s="211"/>
      <c r="J104" s="211" t="s">
        <v>1260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1261</v>
      </c>
      <c r="G106" s="196"/>
      <c r="H106" s="196" t="s">
        <v>1301</v>
      </c>
      <c r="I106" s="196" t="s">
        <v>1263</v>
      </c>
      <c r="J106" s="196">
        <v>20</v>
      </c>
      <c r="K106" s="208"/>
    </row>
    <row r="107" spans="2:11" customFormat="1" ht="15" customHeight="1">
      <c r="B107" s="207"/>
      <c r="C107" s="196" t="s">
        <v>1264</v>
      </c>
      <c r="D107" s="196"/>
      <c r="E107" s="196"/>
      <c r="F107" s="217" t="s">
        <v>1261</v>
      </c>
      <c r="G107" s="196"/>
      <c r="H107" s="196" t="s">
        <v>1301</v>
      </c>
      <c r="I107" s="196" t="s">
        <v>1263</v>
      </c>
      <c r="J107" s="196">
        <v>120</v>
      </c>
      <c r="K107" s="208"/>
    </row>
    <row r="108" spans="2:11" customFormat="1" ht="15" customHeight="1">
      <c r="B108" s="219"/>
      <c r="C108" s="196" t="s">
        <v>1266</v>
      </c>
      <c r="D108" s="196"/>
      <c r="E108" s="196"/>
      <c r="F108" s="217" t="s">
        <v>1267</v>
      </c>
      <c r="G108" s="196"/>
      <c r="H108" s="196" t="s">
        <v>1301</v>
      </c>
      <c r="I108" s="196" t="s">
        <v>1263</v>
      </c>
      <c r="J108" s="196">
        <v>50</v>
      </c>
      <c r="K108" s="208"/>
    </row>
    <row r="109" spans="2:11" customFormat="1" ht="15" customHeight="1">
      <c r="B109" s="219"/>
      <c r="C109" s="196" t="s">
        <v>1269</v>
      </c>
      <c r="D109" s="196"/>
      <c r="E109" s="196"/>
      <c r="F109" s="217" t="s">
        <v>1261</v>
      </c>
      <c r="G109" s="196"/>
      <c r="H109" s="196" t="s">
        <v>1301</v>
      </c>
      <c r="I109" s="196" t="s">
        <v>1271</v>
      </c>
      <c r="J109" s="196"/>
      <c r="K109" s="208"/>
    </row>
    <row r="110" spans="2:11" customFormat="1" ht="15" customHeight="1">
      <c r="B110" s="219"/>
      <c r="C110" s="196" t="s">
        <v>1280</v>
      </c>
      <c r="D110" s="196"/>
      <c r="E110" s="196"/>
      <c r="F110" s="217" t="s">
        <v>1267</v>
      </c>
      <c r="G110" s="196"/>
      <c r="H110" s="196" t="s">
        <v>1301</v>
      </c>
      <c r="I110" s="196" t="s">
        <v>1263</v>
      </c>
      <c r="J110" s="196">
        <v>50</v>
      </c>
      <c r="K110" s="208"/>
    </row>
    <row r="111" spans="2:11" customFormat="1" ht="15" customHeight="1">
      <c r="B111" s="219"/>
      <c r="C111" s="196" t="s">
        <v>1288</v>
      </c>
      <c r="D111" s="196"/>
      <c r="E111" s="196"/>
      <c r="F111" s="217" t="s">
        <v>1267</v>
      </c>
      <c r="G111" s="196"/>
      <c r="H111" s="196" t="s">
        <v>1301</v>
      </c>
      <c r="I111" s="196" t="s">
        <v>1263</v>
      </c>
      <c r="J111" s="196">
        <v>50</v>
      </c>
      <c r="K111" s="208"/>
    </row>
    <row r="112" spans="2:11" customFormat="1" ht="15" customHeight="1">
      <c r="B112" s="219"/>
      <c r="C112" s="196" t="s">
        <v>1286</v>
      </c>
      <c r="D112" s="196"/>
      <c r="E112" s="196"/>
      <c r="F112" s="217" t="s">
        <v>1267</v>
      </c>
      <c r="G112" s="196"/>
      <c r="H112" s="196" t="s">
        <v>1301</v>
      </c>
      <c r="I112" s="196" t="s">
        <v>1263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1261</v>
      </c>
      <c r="G113" s="196"/>
      <c r="H113" s="196" t="s">
        <v>1302</v>
      </c>
      <c r="I113" s="196" t="s">
        <v>1263</v>
      </c>
      <c r="J113" s="196">
        <v>20</v>
      </c>
      <c r="K113" s="208"/>
    </row>
    <row r="114" spans="2:11" customFormat="1" ht="15" customHeight="1">
      <c r="B114" s="219"/>
      <c r="C114" s="196" t="s">
        <v>1303</v>
      </c>
      <c r="D114" s="196"/>
      <c r="E114" s="196"/>
      <c r="F114" s="217" t="s">
        <v>1261</v>
      </c>
      <c r="G114" s="196"/>
      <c r="H114" s="196" t="s">
        <v>1304</v>
      </c>
      <c r="I114" s="196" t="s">
        <v>1263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1261</v>
      </c>
      <c r="G115" s="196"/>
      <c r="H115" s="196" t="s">
        <v>1305</v>
      </c>
      <c r="I115" s="196" t="s">
        <v>1296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1261</v>
      </c>
      <c r="G116" s="196"/>
      <c r="H116" s="196" t="s">
        <v>1306</v>
      </c>
      <c r="I116" s="196" t="s">
        <v>1296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1261</v>
      </c>
      <c r="G117" s="196"/>
      <c r="H117" s="196" t="s">
        <v>1307</v>
      </c>
      <c r="I117" s="196" t="s">
        <v>1308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05" t="s">
        <v>1309</v>
      </c>
      <c r="D122" s="305"/>
      <c r="E122" s="305"/>
      <c r="F122" s="305"/>
      <c r="G122" s="305"/>
      <c r="H122" s="305"/>
      <c r="I122" s="305"/>
      <c r="J122" s="305"/>
      <c r="K122" s="234"/>
    </row>
    <row r="123" spans="2:11" customFormat="1" ht="17.25" customHeight="1">
      <c r="B123" s="235"/>
      <c r="C123" s="209" t="s">
        <v>1255</v>
      </c>
      <c r="D123" s="209"/>
      <c r="E123" s="209"/>
      <c r="F123" s="209" t="s">
        <v>1256</v>
      </c>
      <c r="G123" s="210"/>
      <c r="H123" s="209" t="s">
        <v>54</v>
      </c>
      <c r="I123" s="209" t="s">
        <v>57</v>
      </c>
      <c r="J123" s="209" t="s">
        <v>1257</v>
      </c>
      <c r="K123" s="236"/>
    </row>
    <row r="124" spans="2:11" customFormat="1" ht="17.25" customHeight="1">
      <c r="B124" s="235"/>
      <c r="C124" s="211" t="s">
        <v>1258</v>
      </c>
      <c r="D124" s="211"/>
      <c r="E124" s="211"/>
      <c r="F124" s="212" t="s">
        <v>1259</v>
      </c>
      <c r="G124" s="213"/>
      <c r="H124" s="211"/>
      <c r="I124" s="211"/>
      <c r="J124" s="211" t="s">
        <v>1260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1264</v>
      </c>
      <c r="D126" s="216"/>
      <c r="E126" s="216"/>
      <c r="F126" s="217" t="s">
        <v>1261</v>
      </c>
      <c r="G126" s="196"/>
      <c r="H126" s="196" t="s">
        <v>1301</v>
      </c>
      <c r="I126" s="196" t="s">
        <v>1263</v>
      </c>
      <c r="J126" s="196">
        <v>120</v>
      </c>
      <c r="K126" s="240"/>
    </row>
    <row r="127" spans="2:11" customFormat="1" ht="15" customHeight="1">
      <c r="B127" s="237"/>
      <c r="C127" s="196" t="s">
        <v>1310</v>
      </c>
      <c r="D127" s="196"/>
      <c r="E127" s="196"/>
      <c r="F127" s="217" t="s">
        <v>1261</v>
      </c>
      <c r="G127" s="196"/>
      <c r="H127" s="196" t="s">
        <v>1311</v>
      </c>
      <c r="I127" s="196" t="s">
        <v>1263</v>
      </c>
      <c r="J127" s="196" t="s">
        <v>1312</v>
      </c>
      <c r="K127" s="240"/>
    </row>
    <row r="128" spans="2:11" customFormat="1" ht="15" customHeight="1">
      <c r="B128" s="237"/>
      <c r="C128" s="196" t="s">
        <v>1209</v>
      </c>
      <c r="D128" s="196"/>
      <c r="E128" s="196"/>
      <c r="F128" s="217" t="s">
        <v>1261</v>
      </c>
      <c r="G128" s="196"/>
      <c r="H128" s="196" t="s">
        <v>1313</v>
      </c>
      <c r="I128" s="196" t="s">
        <v>1263</v>
      </c>
      <c r="J128" s="196" t="s">
        <v>1312</v>
      </c>
      <c r="K128" s="240"/>
    </row>
    <row r="129" spans="2:11" customFormat="1" ht="15" customHeight="1">
      <c r="B129" s="237"/>
      <c r="C129" s="196" t="s">
        <v>1272</v>
      </c>
      <c r="D129" s="196"/>
      <c r="E129" s="196"/>
      <c r="F129" s="217" t="s">
        <v>1267</v>
      </c>
      <c r="G129" s="196"/>
      <c r="H129" s="196" t="s">
        <v>1273</v>
      </c>
      <c r="I129" s="196" t="s">
        <v>1263</v>
      </c>
      <c r="J129" s="196">
        <v>15</v>
      </c>
      <c r="K129" s="240"/>
    </row>
    <row r="130" spans="2:11" customFormat="1" ht="15" customHeight="1">
      <c r="B130" s="237"/>
      <c r="C130" s="196" t="s">
        <v>1274</v>
      </c>
      <c r="D130" s="196"/>
      <c r="E130" s="196"/>
      <c r="F130" s="217" t="s">
        <v>1267</v>
      </c>
      <c r="G130" s="196"/>
      <c r="H130" s="196" t="s">
        <v>1275</v>
      </c>
      <c r="I130" s="196" t="s">
        <v>1263</v>
      </c>
      <c r="J130" s="196">
        <v>15</v>
      </c>
      <c r="K130" s="240"/>
    </row>
    <row r="131" spans="2:11" customFormat="1" ht="15" customHeight="1">
      <c r="B131" s="237"/>
      <c r="C131" s="196" t="s">
        <v>1276</v>
      </c>
      <c r="D131" s="196"/>
      <c r="E131" s="196"/>
      <c r="F131" s="217" t="s">
        <v>1267</v>
      </c>
      <c r="G131" s="196"/>
      <c r="H131" s="196" t="s">
        <v>1277</v>
      </c>
      <c r="I131" s="196" t="s">
        <v>1263</v>
      </c>
      <c r="J131" s="196">
        <v>20</v>
      </c>
      <c r="K131" s="240"/>
    </row>
    <row r="132" spans="2:11" customFormat="1" ht="15" customHeight="1">
      <c r="B132" s="237"/>
      <c r="C132" s="196" t="s">
        <v>1278</v>
      </c>
      <c r="D132" s="196"/>
      <c r="E132" s="196"/>
      <c r="F132" s="217" t="s">
        <v>1267</v>
      </c>
      <c r="G132" s="196"/>
      <c r="H132" s="196" t="s">
        <v>1279</v>
      </c>
      <c r="I132" s="196" t="s">
        <v>1263</v>
      </c>
      <c r="J132" s="196">
        <v>20</v>
      </c>
      <c r="K132" s="240"/>
    </row>
    <row r="133" spans="2:11" customFormat="1" ht="15" customHeight="1">
      <c r="B133" s="237"/>
      <c r="C133" s="196" t="s">
        <v>1266</v>
      </c>
      <c r="D133" s="196"/>
      <c r="E133" s="196"/>
      <c r="F133" s="217" t="s">
        <v>1267</v>
      </c>
      <c r="G133" s="196"/>
      <c r="H133" s="196" t="s">
        <v>1301</v>
      </c>
      <c r="I133" s="196" t="s">
        <v>1263</v>
      </c>
      <c r="J133" s="196">
        <v>50</v>
      </c>
      <c r="K133" s="240"/>
    </row>
    <row r="134" spans="2:11" customFormat="1" ht="15" customHeight="1">
      <c r="B134" s="237"/>
      <c r="C134" s="196" t="s">
        <v>1280</v>
      </c>
      <c r="D134" s="196"/>
      <c r="E134" s="196"/>
      <c r="F134" s="217" t="s">
        <v>1267</v>
      </c>
      <c r="G134" s="196"/>
      <c r="H134" s="196" t="s">
        <v>1301</v>
      </c>
      <c r="I134" s="196" t="s">
        <v>1263</v>
      </c>
      <c r="J134" s="196">
        <v>50</v>
      </c>
      <c r="K134" s="240"/>
    </row>
    <row r="135" spans="2:11" customFormat="1" ht="15" customHeight="1">
      <c r="B135" s="237"/>
      <c r="C135" s="196" t="s">
        <v>1286</v>
      </c>
      <c r="D135" s="196"/>
      <c r="E135" s="196"/>
      <c r="F135" s="217" t="s">
        <v>1267</v>
      </c>
      <c r="G135" s="196"/>
      <c r="H135" s="196" t="s">
        <v>1301</v>
      </c>
      <c r="I135" s="196" t="s">
        <v>1263</v>
      </c>
      <c r="J135" s="196">
        <v>50</v>
      </c>
      <c r="K135" s="240"/>
    </row>
    <row r="136" spans="2:11" customFormat="1" ht="15" customHeight="1">
      <c r="B136" s="237"/>
      <c r="C136" s="196" t="s">
        <v>1288</v>
      </c>
      <c r="D136" s="196"/>
      <c r="E136" s="196"/>
      <c r="F136" s="217" t="s">
        <v>1267</v>
      </c>
      <c r="G136" s="196"/>
      <c r="H136" s="196" t="s">
        <v>1301</v>
      </c>
      <c r="I136" s="196" t="s">
        <v>1263</v>
      </c>
      <c r="J136" s="196">
        <v>50</v>
      </c>
      <c r="K136" s="240"/>
    </row>
    <row r="137" spans="2:11" customFormat="1" ht="15" customHeight="1">
      <c r="B137" s="237"/>
      <c r="C137" s="196" t="s">
        <v>1289</v>
      </c>
      <c r="D137" s="196"/>
      <c r="E137" s="196"/>
      <c r="F137" s="217" t="s">
        <v>1267</v>
      </c>
      <c r="G137" s="196"/>
      <c r="H137" s="196" t="s">
        <v>1314</v>
      </c>
      <c r="I137" s="196" t="s">
        <v>1263</v>
      </c>
      <c r="J137" s="196">
        <v>255</v>
      </c>
      <c r="K137" s="240"/>
    </row>
    <row r="138" spans="2:11" customFormat="1" ht="15" customHeight="1">
      <c r="B138" s="237"/>
      <c r="C138" s="196" t="s">
        <v>1291</v>
      </c>
      <c r="D138" s="196"/>
      <c r="E138" s="196"/>
      <c r="F138" s="217" t="s">
        <v>1261</v>
      </c>
      <c r="G138" s="196"/>
      <c r="H138" s="196" t="s">
        <v>1315</v>
      </c>
      <c r="I138" s="196" t="s">
        <v>1293</v>
      </c>
      <c r="J138" s="196"/>
      <c r="K138" s="240"/>
    </row>
    <row r="139" spans="2:11" customFormat="1" ht="15" customHeight="1">
      <c r="B139" s="237"/>
      <c r="C139" s="196" t="s">
        <v>1294</v>
      </c>
      <c r="D139" s="196"/>
      <c r="E139" s="196"/>
      <c r="F139" s="217" t="s">
        <v>1261</v>
      </c>
      <c r="G139" s="196"/>
      <c r="H139" s="196" t="s">
        <v>1316</v>
      </c>
      <c r="I139" s="196" t="s">
        <v>1296</v>
      </c>
      <c r="J139" s="196"/>
      <c r="K139" s="240"/>
    </row>
    <row r="140" spans="2:11" customFormat="1" ht="15" customHeight="1">
      <c r="B140" s="237"/>
      <c r="C140" s="196" t="s">
        <v>1297</v>
      </c>
      <c r="D140" s="196"/>
      <c r="E140" s="196"/>
      <c r="F140" s="217" t="s">
        <v>1261</v>
      </c>
      <c r="G140" s="196"/>
      <c r="H140" s="196" t="s">
        <v>1297</v>
      </c>
      <c r="I140" s="196" t="s">
        <v>1296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1261</v>
      </c>
      <c r="G141" s="196"/>
      <c r="H141" s="196" t="s">
        <v>1317</v>
      </c>
      <c r="I141" s="196" t="s">
        <v>1296</v>
      </c>
      <c r="J141" s="196"/>
      <c r="K141" s="240"/>
    </row>
    <row r="142" spans="2:11" customFormat="1" ht="15" customHeight="1">
      <c r="B142" s="237"/>
      <c r="C142" s="196" t="s">
        <v>1318</v>
      </c>
      <c r="D142" s="196"/>
      <c r="E142" s="196"/>
      <c r="F142" s="217" t="s">
        <v>1261</v>
      </c>
      <c r="G142" s="196"/>
      <c r="H142" s="196" t="s">
        <v>1319</v>
      </c>
      <c r="I142" s="196" t="s">
        <v>1296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07" t="s">
        <v>1320</v>
      </c>
      <c r="D147" s="307"/>
      <c r="E147" s="307"/>
      <c r="F147" s="307"/>
      <c r="G147" s="307"/>
      <c r="H147" s="307"/>
      <c r="I147" s="307"/>
      <c r="J147" s="307"/>
      <c r="K147" s="208"/>
    </row>
    <row r="148" spans="2:11" customFormat="1" ht="17.25" customHeight="1">
      <c r="B148" s="207"/>
      <c r="C148" s="209" t="s">
        <v>1255</v>
      </c>
      <c r="D148" s="209"/>
      <c r="E148" s="209"/>
      <c r="F148" s="209" t="s">
        <v>1256</v>
      </c>
      <c r="G148" s="210"/>
      <c r="H148" s="209" t="s">
        <v>54</v>
      </c>
      <c r="I148" s="209" t="s">
        <v>57</v>
      </c>
      <c r="J148" s="209" t="s">
        <v>1257</v>
      </c>
      <c r="K148" s="208"/>
    </row>
    <row r="149" spans="2:11" customFormat="1" ht="17.25" customHeight="1">
      <c r="B149" s="207"/>
      <c r="C149" s="211" t="s">
        <v>1258</v>
      </c>
      <c r="D149" s="211"/>
      <c r="E149" s="211"/>
      <c r="F149" s="212" t="s">
        <v>1259</v>
      </c>
      <c r="G149" s="213"/>
      <c r="H149" s="211"/>
      <c r="I149" s="211"/>
      <c r="J149" s="211" t="s">
        <v>1260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1264</v>
      </c>
      <c r="D151" s="196"/>
      <c r="E151" s="196"/>
      <c r="F151" s="245" t="s">
        <v>1261</v>
      </c>
      <c r="G151" s="196"/>
      <c r="H151" s="244" t="s">
        <v>1301</v>
      </c>
      <c r="I151" s="244" t="s">
        <v>1263</v>
      </c>
      <c r="J151" s="244">
        <v>120</v>
      </c>
      <c r="K151" s="240"/>
    </row>
    <row r="152" spans="2:11" customFormat="1" ht="15" customHeight="1">
      <c r="B152" s="219"/>
      <c r="C152" s="244" t="s">
        <v>1310</v>
      </c>
      <c r="D152" s="196"/>
      <c r="E152" s="196"/>
      <c r="F152" s="245" t="s">
        <v>1261</v>
      </c>
      <c r="G152" s="196"/>
      <c r="H152" s="244" t="s">
        <v>1321</v>
      </c>
      <c r="I152" s="244" t="s">
        <v>1263</v>
      </c>
      <c r="J152" s="244" t="s">
        <v>1312</v>
      </c>
      <c r="K152" s="240"/>
    </row>
    <row r="153" spans="2:11" customFormat="1" ht="15" customHeight="1">
      <c r="B153" s="219"/>
      <c r="C153" s="244" t="s">
        <v>1209</v>
      </c>
      <c r="D153" s="196"/>
      <c r="E153" s="196"/>
      <c r="F153" s="245" t="s">
        <v>1261</v>
      </c>
      <c r="G153" s="196"/>
      <c r="H153" s="244" t="s">
        <v>1322</v>
      </c>
      <c r="I153" s="244" t="s">
        <v>1263</v>
      </c>
      <c r="J153" s="244" t="s">
        <v>1312</v>
      </c>
      <c r="K153" s="240"/>
    </row>
    <row r="154" spans="2:11" customFormat="1" ht="15" customHeight="1">
      <c r="B154" s="219"/>
      <c r="C154" s="244" t="s">
        <v>1266</v>
      </c>
      <c r="D154" s="196"/>
      <c r="E154" s="196"/>
      <c r="F154" s="245" t="s">
        <v>1267</v>
      </c>
      <c r="G154" s="196"/>
      <c r="H154" s="244" t="s">
        <v>1301</v>
      </c>
      <c r="I154" s="244" t="s">
        <v>1263</v>
      </c>
      <c r="J154" s="244">
        <v>50</v>
      </c>
      <c r="K154" s="240"/>
    </row>
    <row r="155" spans="2:11" customFormat="1" ht="15" customHeight="1">
      <c r="B155" s="219"/>
      <c r="C155" s="244" t="s">
        <v>1269</v>
      </c>
      <c r="D155" s="196"/>
      <c r="E155" s="196"/>
      <c r="F155" s="245" t="s">
        <v>1261</v>
      </c>
      <c r="G155" s="196"/>
      <c r="H155" s="244" t="s">
        <v>1301</v>
      </c>
      <c r="I155" s="244" t="s">
        <v>1271</v>
      </c>
      <c r="J155" s="244"/>
      <c r="K155" s="240"/>
    </row>
    <row r="156" spans="2:11" customFormat="1" ht="15" customHeight="1">
      <c r="B156" s="219"/>
      <c r="C156" s="244" t="s">
        <v>1280</v>
      </c>
      <c r="D156" s="196"/>
      <c r="E156" s="196"/>
      <c r="F156" s="245" t="s">
        <v>1267</v>
      </c>
      <c r="G156" s="196"/>
      <c r="H156" s="244" t="s">
        <v>1301</v>
      </c>
      <c r="I156" s="244" t="s">
        <v>1263</v>
      </c>
      <c r="J156" s="244">
        <v>50</v>
      </c>
      <c r="K156" s="240"/>
    </row>
    <row r="157" spans="2:11" customFormat="1" ht="15" customHeight="1">
      <c r="B157" s="219"/>
      <c r="C157" s="244" t="s">
        <v>1288</v>
      </c>
      <c r="D157" s="196"/>
      <c r="E157" s="196"/>
      <c r="F157" s="245" t="s">
        <v>1267</v>
      </c>
      <c r="G157" s="196"/>
      <c r="H157" s="244" t="s">
        <v>1301</v>
      </c>
      <c r="I157" s="244" t="s">
        <v>1263</v>
      </c>
      <c r="J157" s="244">
        <v>50</v>
      </c>
      <c r="K157" s="240"/>
    </row>
    <row r="158" spans="2:11" customFormat="1" ht="15" customHeight="1">
      <c r="B158" s="219"/>
      <c r="C158" s="244" t="s">
        <v>1286</v>
      </c>
      <c r="D158" s="196"/>
      <c r="E158" s="196"/>
      <c r="F158" s="245" t="s">
        <v>1267</v>
      </c>
      <c r="G158" s="196"/>
      <c r="H158" s="244" t="s">
        <v>1301</v>
      </c>
      <c r="I158" s="244" t="s">
        <v>1263</v>
      </c>
      <c r="J158" s="244">
        <v>50</v>
      </c>
      <c r="K158" s="240"/>
    </row>
    <row r="159" spans="2:11" customFormat="1" ht="15" customHeight="1">
      <c r="B159" s="219"/>
      <c r="C159" s="244" t="s">
        <v>96</v>
      </c>
      <c r="D159" s="196"/>
      <c r="E159" s="196"/>
      <c r="F159" s="245" t="s">
        <v>1261</v>
      </c>
      <c r="G159" s="196"/>
      <c r="H159" s="244" t="s">
        <v>1323</v>
      </c>
      <c r="I159" s="244" t="s">
        <v>1263</v>
      </c>
      <c r="J159" s="244" t="s">
        <v>1324</v>
      </c>
      <c r="K159" s="240"/>
    </row>
    <row r="160" spans="2:11" customFormat="1" ht="15" customHeight="1">
      <c r="B160" s="219"/>
      <c r="C160" s="244" t="s">
        <v>1325</v>
      </c>
      <c r="D160" s="196"/>
      <c r="E160" s="196"/>
      <c r="F160" s="245" t="s">
        <v>1261</v>
      </c>
      <c r="G160" s="196"/>
      <c r="H160" s="244" t="s">
        <v>1326</v>
      </c>
      <c r="I160" s="244" t="s">
        <v>1296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05" t="s">
        <v>1327</v>
      </c>
      <c r="D165" s="305"/>
      <c r="E165" s="305"/>
      <c r="F165" s="305"/>
      <c r="G165" s="305"/>
      <c r="H165" s="305"/>
      <c r="I165" s="305"/>
      <c r="J165" s="305"/>
      <c r="K165" s="189"/>
    </row>
    <row r="166" spans="2:11" customFormat="1" ht="17.25" customHeight="1">
      <c r="B166" s="188"/>
      <c r="C166" s="209" t="s">
        <v>1255</v>
      </c>
      <c r="D166" s="209"/>
      <c r="E166" s="209"/>
      <c r="F166" s="209" t="s">
        <v>1256</v>
      </c>
      <c r="G166" s="249"/>
      <c r="H166" s="250" t="s">
        <v>54</v>
      </c>
      <c r="I166" s="250" t="s">
        <v>57</v>
      </c>
      <c r="J166" s="209" t="s">
        <v>1257</v>
      </c>
      <c r="K166" s="189"/>
    </row>
    <row r="167" spans="2:11" customFormat="1" ht="17.25" customHeight="1">
      <c r="B167" s="190"/>
      <c r="C167" s="211" t="s">
        <v>1258</v>
      </c>
      <c r="D167" s="211"/>
      <c r="E167" s="211"/>
      <c r="F167" s="212" t="s">
        <v>1259</v>
      </c>
      <c r="G167" s="251"/>
      <c r="H167" s="252"/>
      <c r="I167" s="252"/>
      <c r="J167" s="211" t="s">
        <v>1260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1264</v>
      </c>
      <c r="D169" s="196"/>
      <c r="E169" s="196"/>
      <c r="F169" s="217" t="s">
        <v>1261</v>
      </c>
      <c r="G169" s="196"/>
      <c r="H169" s="196" t="s">
        <v>1301</v>
      </c>
      <c r="I169" s="196" t="s">
        <v>1263</v>
      </c>
      <c r="J169" s="196">
        <v>120</v>
      </c>
      <c r="K169" s="240"/>
    </row>
    <row r="170" spans="2:11" customFormat="1" ht="15" customHeight="1">
      <c r="B170" s="219"/>
      <c r="C170" s="196" t="s">
        <v>1310</v>
      </c>
      <c r="D170" s="196"/>
      <c r="E170" s="196"/>
      <c r="F170" s="217" t="s">
        <v>1261</v>
      </c>
      <c r="G170" s="196"/>
      <c r="H170" s="196" t="s">
        <v>1311</v>
      </c>
      <c r="I170" s="196" t="s">
        <v>1263</v>
      </c>
      <c r="J170" s="196" t="s">
        <v>1312</v>
      </c>
      <c r="K170" s="240"/>
    </row>
    <row r="171" spans="2:11" customFormat="1" ht="15" customHeight="1">
      <c r="B171" s="219"/>
      <c r="C171" s="196" t="s">
        <v>1209</v>
      </c>
      <c r="D171" s="196"/>
      <c r="E171" s="196"/>
      <c r="F171" s="217" t="s">
        <v>1261</v>
      </c>
      <c r="G171" s="196"/>
      <c r="H171" s="196" t="s">
        <v>1328</v>
      </c>
      <c r="I171" s="196" t="s">
        <v>1263</v>
      </c>
      <c r="J171" s="196" t="s">
        <v>1312</v>
      </c>
      <c r="K171" s="240"/>
    </row>
    <row r="172" spans="2:11" customFormat="1" ht="15" customHeight="1">
      <c r="B172" s="219"/>
      <c r="C172" s="196" t="s">
        <v>1266</v>
      </c>
      <c r="D172" s="196"/>
      <c r="E172" s="196"/>
      <c r="F172" s="217" t="s">
        <v>1267</v>
      </c>
      <c r="G172" s="196"/>
      <c r="H172" s="196" t="s">
        <v>1328</v>
      </c>
      <c r="I172" s="196" t="s">
        <v>1263</v>
      </c>
      <c r="J172" s="196">
        <v>50</v>
      </c>
      <c r="K172" s="240"/>
    </row>
    <row r="173" spans="2:11" customFormat="1" ht="15" customHeight="1">
      <c r="B173" s="219"/>
      <c r="C173" s="196" t="s">
        <v>1269</v>
      </c>
      <c r="D173" s="196"/>
      <c r="E173" s="196"/>
      <c r="F173" s="217" t="s">
        <v>1261</v>
      </c>
      <c r="G173" s="196"/>
      <c r="H173" s="196" t="s">
        <v>1328</v>
      </c>
      <c r="I173" s="196" t="s">
        <v>1271</v>
      </c>
      <c r="J173" s="196"/>
      <c r="K173" s="240"/>
    </row>
    <row r="174" spans="2:11" customFormat="1" ht="15" customHeight="1">
      <c r="B174" s="219"/>
      <c r="C174" s="196" t="s">
        <v>1280</v>
      </c>
      <c r="D174" s="196"/>
      <c r="E174" s="196"/>
      <c r="F174" s="217" t="s">
        <v>1267</v>
      </c>
      <c r="G174" s="196"/>
      <c r="H174" s="196" t="s">
        <v>1328</v>
      </c>
      <c r="I174" s="196" t="s">
        <v>1263</v>
      </c>
      <c r="J174" s="196">
        <v>50</v>
      </c>
      <c r="K174" s="240"/>
    </row>
    <row r="175" spans="2:11" customFormat="1" ht="15" customHeight="1">
      <c r="B175" s="219"/>
      <c r="C175" s="196" t="s">
        <v>1288</v>
      </c>
      <c r="D175" s="196"/>
      <c r="E175" s="196"/>
      <c r="F175" s="217" t="s">
        <v>1267</v>
      </c>
      <c r="G175" s="196"/>
      <c r="H175" s="196" t="s">
        <v>1328</v>
      </c>
      <c r="I175" s="196" t="s">
        <v>1263</v>
      </c>
      <c r="J175" s="196">
        <v>50</v>
      </c>
      <c r="K175" s="240"/>
    </row>
    <row r="176" spans="2:11" customFormat="1" ht="15" customHeight="1">
      <c r="B176" s="219"/>
      <c r="C176" s="196" t="s">
        <v>1286</v>
      </c>
      <c r="D176" s="196"/>
      <c r="E176" s="196"/>
      <c r="F176" s="217" t="s">
        <v>1267</v>
      </c>
      <c r="G176" s="196"/>
      <c r="H176" s="196" t="s">
        <v>1328</v>
      </c>
      <c r="I176" s="196" t="s">
        <v>1263</v>
      </c>
      <c r="J176" s="196">
        <v>50</v>
      </c>
      <c r="K176" s="240"/>
    </row>
    <row r="177" spans="2:11" customFormat="1" ht="15" customHeight="1">
      <c r="B177" s="219"/>
      <c r="C177" s="196" t="s">
        <v>114</v>
      </c>
      <c r="D177" s="196"/>
      <c r="E177" s="196"/>
      <c r="F177" s="217" t="s">
        <v>1261</v>
      </c>
      <c r="G177" s="196"/>
      <c r="H177" s="196" t="s">
        <v>1329</v>
      </c>
      <c r="I177" s="196" t="s">
        <v>1330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1261</v>
      </c>
      <c r="G178" s="196"/>
      <c r="H178" s="196" t="s">
        <v>1331</v>
      </c>
      <c r="I178" s="196" t="s">
        <v>1332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1261</v>
      </c>
      <c r="G179" s="196"/>
      <c r="H179" s="196" t="s">
        <v>1333</v>
      </c>
      <c r="I179" s="196" t="s">
        <v>1263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1261</v>
      </c>
      <c r="G180" s="196"/>
      <c r="H180" s="196" t="s">
        <v>1334</v>
      </c>
      <c r="I180" s="196" t="s">
        <v>1263</v>
      </c>
      <c r="J180" s="196">
        <v>255</v>
      </c>
      <c r="K180" s="240"/>
    </row>
    <row r="181" spans="2:11" customFormat="1" ht="15" customHeight="1">
      <c r="B181" s="219"/>
      <c r="C181" s="196" t="s">
        <v>115</v>
      </c>
      <c r="D181" s="196"/>
      <c r="E181" s="196"/>
      <c r="F181" s="217" t="s">
        <v>1261</v>
      </c>
      <c r="G181" s="196"/>
      <c r="H181" s="196" t="s">
        <v>1225</v>
      </c>
      <c r="I181" s="196" t="s">
        <v>1263</v>
      </c>
      <c r="J181" s="196">
        <v>10</v>
      </c>
      <c r="K181" s="240"/>
    </row>
    <row r="182" spans="2:11" customFormat="1" ht="15" customHeight="1">
      <c r="B182" s="219"/>
      <c r="C182" s="196" t="s">
        <v>116</v>
      </c>
      <c r="D182" s="196"/>
      <c r="E182" s="196"/>
      <c r="F182" s="217" t="s">
        <v>1261</v>
      </c>
      <c r="G182" s="196"/>
      <c r="H182" s="196" t="s">
        <v>1335</v>
      </c>
      <c r="I182" s="196" t="s">
        <v>1296</v>
      </c>
      <c r="J182" s="196"/>
      <c r="K182" s="240"/>
    </row>
    <row r="183" spans="2:11" customFormat="1" ht="15" customHeight="1">
      <c r="B183" s="219"/>
      <c r="C183" s="196" t="s">
        <v>1336</v>
      </c>
      <c r="D183" s="196"/>
      <c r="E183" s="196"/>
      <c r="F183" s="217" t="s">
        <v>1261</v>
      </c>
      <c r="G183" s="196"/>
      <c r="H183" s="196" t="s">
        <v>1337</v>
      </c>
      <c r="I183" s="196" t="s">
        <v>1296</v>
      </c>
      <c r="J183" s="196"/>
      <c r="K183" s="240"/>
    </row>
    <row r="184" spans="2:11" customFormat="1" ht="15" customHeight="1">
      <c r="B184" s="219"/>
      <c r="C184" s="196" t="s">
        <v>1325</v>
      </c>
      <c r="D184" s="196"/>
      <c r="E184" s="196"/>
      <c r="F184" s="217" t="s">
        <v>1261</v>
      </c>
      <c r="G184" s="196"/>
      <c r="H184" s="196" t="s">
        <v>1338</v>
      </c>
      <c r="I184" s="196" t="s">
        <v>1296</v>
      </c>
      <c r="J184" s="196"/>
      <c r="K184" s="240"/>
    </row>
    <row r="185" spans="2:11" customFormat="1" ht="15" customHeight="1">
      <c r="B185" s="219"/>
      <c r="C185" s="196" t="s">
        <v>118</v>
      </c>
      <c r="D185" s="196"/>
      <c r="E185" s="196"/>
      <c r="F185" s="217" t="s">
        <v>1267</v>
      </c>
      <c r="G185" s="196"/>
      <c r="H185" s="196" t="s">
        <v>1339</v>
      </c>
      <c r="I185" s="196" t="s">
        <v>1263</v>
      </c>
      <c r="J185" s="196">
        <v>50</v>
      </c>
      <c r="K185" s="240"/>
    </row>
    <row r="186" spans="2:11" customFormat="1" ht="15" customHeight="1">
      <c r="B186" s="219"/>
      <c r="C186" s="196" t="s">
        <v>1340</v>
      </c>
      <c r="D186" s="196"/>
      <c r="E186" s="196"/>
      <c r="F186" s="217" t="s">
        <v>1267</v>
      </c>
      <c r="G186" s="196"/>
      <c r="H186" s="196" t="s">
        <v>1341</v>
      </c>
      <c r="I186" s="196" t="s">
        <v>1342</v>
      </c>
      <c r="J186" s="196"/>
      <c r="K186" s="240"/>
    </row>
    <row r="187" spans="2:11" customFormat="1" ht="15" customHeight="1">
      <c r="B187" s="219"/>
      <c r="C187" s="196" t="s">
        <v>1343</v>
      </c>
      <c r="D187" s="196"/>
      <c r="E187" s="196"/>
      <c r="F187" s="217" t="s">
        <v>1267</v>
      </c>
      <c r="G187" s="196"/>
      <c r="H187" s="196" t="s">
        <v>1344</v>
      </c>
      <c r="I187" s="196" t="s">
        <v>1342</v>
      </c>
      <c r="J187" s="196"/>
      <c r="K187" s="240"/>
    </row>
    <row r="188" spans="2:11" customFormat="1" ht="15" customHeight="1">
      <c r="B188" s="219"/>
      <c r="C188" s="196" t="s">
        <v>1345</v>
      </c>
      <c r="D188" s="196"/>
      <c r="E188" s="196"/>
      <c r="F188" s="217" t="s">
        <v>1267</v>
      </c>
      <c r="G188" s="196"/>
      <c r="H188" s="196" t="s">
        <v>1346</v>
      </c>
      <c r="I188" s="196" t="s">
        <v>1342</v>
      </c>
      <c r="J188" s="196"/>
      <c r="K188" s="240"/>
    </row>
    <row r="189" spans="2:11" customFormat="1" ht="15" customHeight="1">
      <c r="B189" s="219"/>
      <c r="C189" s="253" t="s">
        <v>1347</v>
      </c>
      <c r="D189" s="196"/>
      <c r="E189" s="196"/>
      <c r="F189" s="217" t="s">
        <v>1267</v>
      </c>
      <c r="G189" s="196"/>
      <c r="H189" s="196" t="s">
        <v>1348</v>
      </c>
      <c r="I189" s="196" t="s">
        <v>1349</v>
      </c>
      <c r="J189" s="254" t="s">
        <v>1350</v>
      </c>
      <c r="K189" s="240"/>
    </row>
    <row r="190" spans="2:11" customFormat="1" ht="15" customHeight="1">
      <c r="B190" s="219"/>
      <c r="C190" s="253" t="s">
        <v>42</v>
      </c>
      <c r="D190" s="196"/>
      <c r="E190" s="196"/>
      <c r="F190" s="217" t="s">
        <v>1261</v>
      </c>
      <c r="G190" s="196"/>
      <c r="H190" s="193" t="s">
        <v>1351</v>
      </c>
      <c r="I190" s="196" t="s">
        <v>1352</v>
      </c>
      <c r="J190" s="196"/>
      <c r="K190" s="240"/>
    </row>
    <row r="191" spans="2:11" customFormat="1" ht="15" customHeight="1">
      <c r="B191" s="219"/>
      <c r="C191" s="253" t="s">
        <v>1353</v>
      </c>
      <c r="D191" s="196"/>
      <c r="E191" s="196"/>
      <c r="F191" s="217" t="s">
        <v>1261</v>
      </c>
      <c r="G191" s="196"/>
      <c r="H191" s="196" t="s">
        <v>1354</v>
      </c>
      <c r="I191" s="196" t="s">
        <v>1296</v>
      </c>
      <c r="J191" s="196"/>
      <c r="K191" s="240"/>
    </row>
    <row r="192" spans="2:11" customFormat="1" ht="15" customHeight="1">
      <c r="B192" s="219"/>
      <c r="C192" s="253" t="s">
        <v>1355</v>
      </c>
      <c r="D192" s="196"/>
      <c r="E192" s="196"/>
      <c r="F192" s="217" t="s">
        <v>1261</v>
      </c>
      <c r="G192" s="196"/>
      <c r="H192" s="196" t="s">
        <v>1356</v>
      </c>
      <c r="I192" s="196" t="s">
        <v>1296</v>
      </c>
      <c r="J192" s="196"/>
      <c r="K192" s="240"/>
    </row>
    <row r="193" spans="2:11" customFormat="1" ht="15" customHeight="1">
      <c r="B193" s="219"/>
      <c r="C193" s="253" t="s">
        <v>1357</v>
      </c>
      <c r="D193" s="196"/>
      <c r="E193" s="196"/>
      <c r="F193" s="217" t="s">
        <v>1267</v>
      </c>
      <c r="G193" s="196"/>
      <c r="H193" s="196" t="s">
        <v>1358</v>
      </c>
      <c r="I193" s="196" t="s">
        <v>1296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3.5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1">
      <c r="B199" s="188"/>
      <c r="C199" s="305" t="s">
        <v>1359</v>
      </c>
      <c r="D199" s="305"/>
      <c r="E199" s="305"/>
      <c r="F199" s="305"/>
      <c r="G199" s="305"/>
      <c r="H199" s="305"/>
      <c r="I199" s="305"/>
      <c r="J199" s="305"/>
      <c r="K199" s="189"/>
    </row>
    <row r="200" spans="2:11" customFormat="1" ht="25.5" customHeight="1">
      <c r="B200" s="188"/>
      <c r="C200" s="256" t="s">
        <v>1360</v>
      </c>
      <c r="D200" s="256"/>
      <c r="E200" s="256"/>
      <c r="F200" s="256" t="s">
        <v>1361</v>
      </c>
      <c r="G200" s="257"/>
      <c r="H200" s="311" t="s">
        <v>1362</v>
      </c>
      <c r="I200" s="311"/>
      <c r="J200" s="311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1352</v>
      </c>
      <c r="D202" s="196"/>
      <c r="E202" s="196"/>
      <c r="F202" s="217" t="s">
        <v>43</v>
      </c>
      <c r="G202" s="196"/>
      <c r="H202" s="310" t="s">
        <v>1363</v>
      </c>
      <c r="I202" s="310"/>
      <c r="J202" s="310"/>
      <c r="K202" s="240"/>
    </row>
    <row r="203" spans="2:11" customFormat="1" ht="15" customHeight="1">
      <c r="B203" s="219"/>
      <c r="C203" s="196"/>
      <c r="D203" s="196"/>
      <c r="E203" s="196"/>
      <c r="F203" s="217" t="s">
        <v>44</v>
      </c>
      <c r="G203" s="196"/>
      <c r="H203" s="310" t="s">
        <v>1364</v>
      </c>
      <c r="I203" s="310"/>
      <c r="J203" s="310"/>
      <c r="K203" s="240"/>
    </row>
    <row r="204" spans="2:11" customFormat="1" ht="15" customHeight="1">
      <c r="B204" s="219"/>
      <c r="C204" s="196"/>
      <c r="D204" s="196"/>
      <c r="E204" s="196"/>
      <c r="F204" s="217" t="s">
        <v>47</v>
      </c>
      <c r="G204" s="196"/>
      <c r="H204" s="310" t="s">
        <v>1365</v>
      </c>
      <c r="I204" s="310"/>
      <c r="J204" s="310"/>
      <c r="K204" s="240"/>
    </row>
    <row r="205" spans="2:11" customFormat="1" ht="15" customHeight="1">
      <c r="B205" s="219"/>
      <c r="C205" s="196"/>
      <c r="D205" s="196"/>
      <c r="E205" s="196"/>
      <c r="F205" s="217" t="s">
        <v>45</v>
      </c>
      <c r="G205" s="196"/>
      <c r="H205" s="310" t="s">
        <v>1366</v>
      </c>
      <c r="I205" s="310"/>
      <c r="J205" s="310"/>
      <c r="K205" s="240"/>
    </row>
    <row r="206" spans="2:11" customFormat="1" ht="15" customHeight="1">
      <c r="B206" s="219"/>
      <c r="C206" s="196"/>
      <c r="D206" s="196"/>
      <c r="E206" s="196"/>
      <c r="F206" s="217" t="s">
        <v>46</v>
      </c>
      <c r="G206" s="196"/>
      <c r="H206" s="310" t="s">
        <v>1367</v>
      </c>
      <c r="I206" s="310"/>
      <c r="J206" s="310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1308</v>
      </c>
      <c r="D208" s="196"/>
      <c r="E208" s="196"/>
      <c r="F208" s="217" t="s">
        <v>79</v>
      </c>
      <c r="G208" s="196"/>
      <c r="H208" s="310" t="s">
        <v>1368</v>
      </c>
      <c r="I208" s="310"/>
      <c r="J208" s="310"/>
      <c r="K208" s="240"/>
    </row>
    <row r="209" spans="2:11" customFormat="1" ht="15" customHeight="1">
      <c r="B209" s="219"/>
      <c r="C209" s="196"/>
      <c r="D209" s="196"/>
      <c r="E209" s="196"/>
      <c r="F209" s="217" t="s">
        <v>1203</v>
      </c>
      <c r="G209" s="196"/>
      <c r="H209" s="310" t="s">
        <v>1204</v>
      </c>
      <c r="I209" s="310"/>
      <c r="J209" s="310"/>
      <c r="K209" s="240"/>
    </row>
    <row r="210" spans="2:11" customFormat="1" ht="15" customHeight="1">
      <c r="B210" s="219"/>
      <c r="C210" s="196"/>
      <c r="D210" s="196"/>
      <c r="E210" s="196"/>
      <c r="F210" s="217" t="s">
        <v>1201</v>
      </c>
      <c r="G210" s="196"/>
      <c r="H210" s="310" t="s">
        <v>1369</v>
      </c>
      <c r="I210" s="310"/>
      <c r="J210" s="310"/>
      <c r="K210" s="240"/>
    </row>
    <row r="211" spans="2:11" customFormat="1" ht="15" customHeight="1">
      <c r="B211" s="258"/>
      <c r="C211" s="196"/>
      <c r="D211" s="196"/>
      <c r="E211" s="196"/>
      <c r="F211" s="217" t="s">
        <v>1205</v>
      </c>
      <c r="G211" s="253"/>
      <c r="H211" s="309" t="s">
        <v>1206</v>
      </c>
      <c r="I211" s="309"/>
      <c r="J211" s="309"/>
      <c r="K211" s="259"/>
    </row>
    <row r="212" spans="2:11" customFormat="1" ht="15" customHeight="1">
      <c r="B212" s="258"/>
      <c r="C212" s="196"/>
      <c r="D212" s="196"/>
      <c r="E212" s="196"/>
      <c r="F212" s="217" t="s">
        <v>1207</v>
      </c>
      <c r="G212" s="253"/>
      <c r="H212" s="309" t="s">
        <v>1370</v>
      </c>
      <c r="I212" s="309"/>
      <c r="J212" s="309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1332</v>
      </c>
      <c r="D214" s="196"/>
      <c r="E214" s="196"/>
      <c r="F214" s="217">
        <v>1</v>
      </c>
      <c r="G214" s="253"/>
      <c r="H214" s="309" t="s">
        <v>1371</v>
      </c>
      <c r="I214" s="309"/>
      <c r="J214" s="309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309" t="s">
        <v>1372</v>
      </c>
      <c r="I215" s="309"/>
      <c r="J215" s="309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309" t="s">
        <v>1373</v>
      </c>
      <c r="I216" s="309"/>
      <c r="J216" s="309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309" t="s">
        <v>1374</v>
      </c>
      <c r="I217" s="309"/>
      <c r="J217" s="309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2023-02-D.1.1 - LEŠANY - ...</vt:lpstr>
      <vt:lpstr>2023-02-D.2.1 - LEŠANY-OP...</vt:lpstr>
      <vt:lpstr>2023-02-D.1.2 - LEŠANY-DIO</vt:lpstr>
      <vt:lpstr>2023-2-VRN - LEŠANY-VRN</vt:lpstr>
      <vt:lpstr>Pokyny pro vyplnění</vt:lpstr>
      <vt:lpstr>'2023-02-D.1.1 - LEŠANY - ...'!Názvy_tisku</vt:lpstr>
      <vt:lpstr>'2023-02-D.1.2 - LEŠANY-DIO'!Názvy_tisku</vt:lpstr>
      <vt:lpstr>'2023-02-D.2.1 - LEŠANY-OP...'!Názvy_tisku</vt:lpstr>
      <vt:lpstr>'2023-2-VRN - LEŠANY-VRN'!Názvy_tisku</vt:lpstr>
      <vt:lpstr>'Rekapitulace stavby'!Názvy_tisku</vt:lpstr>
      <vt:lpstr>'2023-02-D.1.1 - LEŠANY - ...'!Oblast_tisku</vt:lpstr>
      <vt:lpstr>'2023-02-D.1.2 - LEŠANY-DIO'!Oblast_tisku</vt:lpstr>
      <vt:lpstr>'2023-02-D.2.1 - LEŠANY-OP...'!Oblast_tisku</vt:lpstr>
      <vt:lpstr>'2023-2-VRN - LEŠANY-VRN'!Oblast_tisku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Rohlíček Tomáš</cp:lastModifiedBy>
  <dcterms:created xsi:type="dcterms:W3CDTF">2023-03-16T17:58:34Z</dcterms:created>
  <dcterms:modified xsi:type="dcterms:W3CDTF">2023-09-21T10:59:46Z</dcterms:modified>
</cp:coreProperties>
</file>