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626"/>
  <workbookPr defaultThemeVersion="124226"/>
  <bookViews>
    <workbookView xWindow="28680" yWindow="65416" windowWidth="29040" windowHeight="17520" activeTab="1"/>
  </bookViews>
  <sheets>
    <sheet name="SOUHRNNÝ LIST STAVBY" sheetId="1" r:id="rId1"/>
    <sheet name="KRYCÍ LIST" sheetId="3" r:id="rId2"/>
    <sheet name="REKAPITULACE" sheetId="4" r:id="rId3"/>
    <sheet name="ROZPOČET" sheetId="5" r:id="rId4"/>
  </sheets>
  <definedNames/>
  <calcPr calcId="191029"/>
  <extLst/>
</workbook>
</file>

<file path=xl/sharedStrings.xml><?xml version="1.0" encoding="utf-8"?>
<sst xmlns="http://schemas.openxmlformats.org/spreadsheetml/2006/main" count="521" uniqueCount="306">
  <si>
    <t>Cenová úroveň : 2022/II</t>
  </si>
  <si>
    <t>POLOŽKOVÝ ROZPOČET</t>
  </si>
  <si>
    <t>Poř.</t>
  </si>
  <si>
    <t>čís.</t>
  </si>
  <si>
    <t>pol.</t>
  </si>
  <si>
    <t>1.</t>
  </si>
  <si>
    <t>Kód položky</t>
  </si>
  <si>
    <t>2.</t>
  </si>
  <si>
    <t>Název položky</t>
  </si>
  <si>
    <t>3.</t>
  </si>
  <si>
    <t>M.J.</t>
  </si>
  <si>
    <t>4.</t>
  </si>
  <si>
    <t>Množství</t>
  </si>
  <si>
    <t>5.</t>
  </si>
  <si>
    <t>CENA</t>
  </si>
  <si>
    <t>Dodávka</t>
  </si>
  <si>
    <t>jednotková</t>
  </si>
  <si>
    <t>6.</t>
  </si>
  <si>
    <t>celková</t>
  </si>
  <si>
    <t>7.</t>
  </si>
  <si>
    <t>Montáž</t>
  </si>
  <si>
    <t>8.</t>
  </si>
  <si>
    <t>9.</t>
  </si>
  <si>
    <t>HMOTNOST</t>
  </si>
  <si>
    <t>10.</t>
  </si>
  <si>
    <t>11.</t>
  </si>
  <si>
    <t>HSV:</t>
  </si>
  <si>
    <t>M2</t>
  </si>
  <si>
    <t>oddíl 3</t>
  </si>
  <si>
    <t>Svislé konstrukce:</t>
  </si>
  <si>
    <t>C-311235811-0</t>
  </si>
  <si>
    <t>M3</t>
  </si>
  <si>
    <t>C-349235861-0</t>
  </si>
  <si>
    <t>C-310218811-0</t>
  </si>
  <si>
    <t>M</t>
  </si>
  <si>
    <t>C-346244371-0</t>
  </si>
  <si>
    <t>C-346244381-0</t>
  </si>
  <si>
    <t>SVISLÉ KONSTRUKCE CELKEM</t>
  </si>
  <si>
    <t>oddíl 62</t>
  </si>
  <si>
    <t>Úpravy povrchů vnější:</t>
  </si>
  <si>
    <t>C-622401924-0</t>
  </si>
  <si>
    <t>PRIPL ZA SOKL VNE OMITEK STEN</t>
  </si>
  <si>
    <t>C-622401925-0</t>
  </si>
  <si>
    <t>PRIPL ZA OSTENI VNE OMITEK STEN</t>
  </si>
  <si>
    <t>C-622401926-0</t>
  </si>
  <si>
    <t>PRIPL ZA PARAPET VNE OMITEK STEN</t>
  </si>
  <si>
    <t>C-622401941-0</t>
  </si>
  <si>
    <t>PRIPL OMIT VNE STEN ZA KROPENI</t>
  </si>
  <si>
    <t>C-622401971-0</t>
  </si>
  <si>
    <t>PRIPL OMIT VNE STEN PRIS PRILNAVOST</t>
  </si>
  <si>
    <t>C-622903110-0</t>
  </si>
  <si>
    <t>UMYTI OMITEK TLAKOVOU VODOU SLOZ 1-2</t>
  </si>
  <si>
    <t>C-622402151-0</t>
  </si>
  <si>
    <t>ZAROVNAV PODHOZ POD OMIT STEN VNE MVC</t>
  </si>
  <si>
    <t>C-622429141-0</t>
  </si>
  <si>
    <t>C-622421252-0</t>
  </si>
  <si>
    <t>C-622421209-0</t>
  </si>
  <si>
    <t>PRIPL ZKD 10MM TL JADRA SMS VPC RUCNI</t>
  </si>
  <si>
    <t>C-622422811-0</t>
  </si>
  <si>
    <t>OPRAVA FASADY MVC CLEN 1-2 HLAD -100%</t>
  </si>
  <si>
    <t>C-622422821-0</t>
  </si>
  <si>
    <t>OPRAVA FASADY MVC CLEN 1-2 STUK -100%</t>
  </si>
  <si>
    <t>C-622428942-0</t>
  </si>
  <si>
    <t>OMITKY VNE OSTENI CISTE VAP STUKOVE</t>
  </si>
  <si>
    <t>C-622414212-0</t>
  </si>
  <si>
    <t>RENOV NATER OMIT FASAD 1-2 VAP BAR 2</t>
  </si>
  <si>
    <t>C-622414909-0</t>
  </si>
  <si>
    <t>PRIPL ZA ZRNITY PODKLAD NATERU FASAD</t>
  </si>
  <si>
    <t>C-622476711-0</t>
  </si>
  <si>
    <t>OMIT VNE SANAC SOKL CEMIX MSC-064 22</t>
  </si>
  <si>
    <t>ÚPRAVY POVRCHŮ VNĚJŠÍ CELKEM</t>
  </si>
  <si>
    <t>oddíl 94</t>
  </si>
  <si>
    <t>Lešení a stavební výtahy:</t>
  </si>
  <si>
    <t>C-941942051-0</t>
  </si>
  <si>
    <t>MTZ LESENI LEH RAD NEPR S 1,5M H 10M</t>
  </si>
  <si>
    <t>C-941942391-0</t>
  </si>
  <si>
    <t>PRIPL ZK MESIC POUZ LESENI K POL 2051</t>
  </si>
  <si>
    <t>C-941942851-0</t>
  </si>
  <si>
    <t>DMTZ LESENI LEH RAD NEPR S 1,5M H 10M</t>
  </si>
  <si>
    <t>C-941991011-0</t>
  </si>
  <si>
    <t>MTZ OCHRANNE SITE LESENI H DO 10M</t>
  </si>
  <si>
    <t>C-941991191-0</t>
  </si>
  <si>
    <t>PRIPL ZK MESIC POUZITI LES SITE H 10M</t>
  </si>
  <si>
    <t>C-941991811-0</t>
  </si>
  <si>
    <t>DMTZ OCHRANNE SITE LESENI H DO 10M</t>
  </si>
  <si>
    <t>C-998009101-0</t>
  </si>
  <si>
    <t>PRESUN HMOT LESENI SAMOSTAT BUDOVANE</t>
  </si>
  <si>
    <t>T</t>
  </si>
  <si>
    <t>LEŠENÍ A STAVEBNÍ VÝTAHY CELKEM</t>
  </si>
  <si>
    <t>oddíl 96</t>
  </si>
  <si>
    <t>Bourání konstrukcí:</t>
  </si>
  <si>
    <t>C-967021112-0</t>
  </si>
  <si>
    <t>PRISEKANI OSTENI VE ZDIVU KAM/SMIS</t>
  </si>
  <si>
    <t>C-967031142-0</t>
  </si>
  <si>
    <t>PRISEKANI OSTENI VE ZDIVU CIH MC</t>
  </si>
  <si>
    <t>C-967032975-0</t>
  </si>
  <si>
    <t>ODSEKANI PLOS FAS PRVKU PREDSAZ 8CM-</t>
  </si>
  <si>
    <t>C-967042713-0</t>
  </si>
  <si>
    <t>ODSEKANI ZDIVA KAM/BET PLOSNE TL 15CM</t>
  </si>
  <si>
    <t>KS</t>
  </si>
  <si>
    <t>C-978015261-0</t>
  </si>
  <si>
    <t>OTLUC OMITKY MV VC VNEJ STEN 1-4 50%</t>
  </si>
  <si>
    <t>C-978015281-0</t>
  </si>
  <si>
    <t>OTLUC OMITKY MV VC VNEJ STEN 1-4 80%</t>
  </si>
  <si>
    <t>C-978015291-0</t>
  </si>
  <si>
    <t>OTLUC OMITKY MV VC VNEJ STEN 1-4 100%</t>
  </si>
  <si>
    <t>C-978023251-0</t>
  </si>
  <si>
    <t>ODSPAROVANI ZDI KAM REZNE</t>
  </si>
  <si>
    <t>C-978023411-0</t>
  </si>
  <si>
    <t>ODSPAROVANI ZDI CIHELNYCH</t>
  </si>
  <si>
    <t>C-978084121-0</t>
  </si>
  <si>
    <t>VYSEK SPAR ZDIVA KAM/CIH HL 3CM HRUB</t>
  </si>
  <si>
    <t>C-979011212-0</t>
  </si>
  <si>
    <t>SVISLA DOPR NOSENIM VYB HM ZA 1.PODL</t>
  </si>
  <si>
    <t>C-979011282-0</t>
  </si>
  <si>
    <t>PRIPL ZKD NADZ PODL NOSENI VYB HMOT</t>
  </si>
  <si>
    <t>C-979082111-0</t>
  </si>
  <si>
    <t>VNITROSTAV DOPRAVA SUTI A HMOT DO 10M</t>
  </si>
  <si>
    <t>C-979082121-0</t>
  </si>
  <si>
    <t>PRIPL ZKD 5M VNITROSTAV DOPRAVY SUTI</t>
  </si>
  <si>
    <t>C-979087213-0</t>
  </si>
  <si>
    <t>NAKLADANI NA DOPR PROSTR VYBOUR HMOT</t>
  </si>
  <si>
    <t>C-979081112-0</t>
  </si>
  <si>
    <t>ODVOZ VYBOUR HMOT NA SKLADKU DO 1KM</t>
  </si>
  <si>
    <t>C-979081122-0</t>
  </si>
  <si>
    <t>PRIPL ZKD 1KM ODVOZU VYB HMOT NA SKL</t>
  </si>
  <si>
    <t>C-979093111-0</t>
  </si>
  <si>
    <t>ULOZENI SUTI BEZ ZHUTNENI</t>
  </si>
  <si>
    <t>C-979081132-0</t>
  </si>
  <si>
    <t>SKLADKOVNE SMISENY STAV A DEMOL ODPAD</t>
  </si>
  <si>
    <t>BOURÁNÍ KONSTRUKCÍ CELKEM</t>
  </si>
  <si>
    <t>oddíl 99</t>
  </si>
  <si>
    <t>Přesun hmot:</t>
  </si>
  <si>
    <t>C-998011002-0</t>
  </si>
  <si>
    <t>PRESUN HMOT BUDOVY ZDENE VYSKY -12M</t>
  </si>
  <si>
    <t>PŘESUN HMOT CELKEM</t>
  </si>
  <si>
    <t>PSV:</t>
  </si>
  <si>
    <t>oddíl 764</t>
  </si>
  <si>
    <t>Konstrukce klempířské:</t>
  </si>
  <si>
    <t>C-764171868-0</t>
  </si>
  <si>
    <t>C-764171892-0</t>
  </si>
  <si>
    <t>KLEMP KOTLIK LINDAB KONIC TR D -125MM</t>
  </si>
  <si>
    <t>C-764174115-0</t>
  </si>
  <si>
    <t>C-764174513-0</t>
  </si>
  <si>
    <t>C-998764102-0</t>
  </si>
  <si>
    <t>KONSTR KLEMPIR PRESUN HMOT VYSKA -12M</t>
  </si>
  <si>
    <t>KONSTRUKCE KLEMPÍŘSKÉ CELKEM</t>
  </si>
  <si>
    <t>oddíl 783</t>
  </si>
  <si>
    <t>Nátěry:</t>
  </si>
  <si>
    <t>C-783201811-0</t>
  </si>
  <si>
    <t>C-783222100-0</t>
  </si>
  <si>
    <t>NATER KDK SYNTETICKY 2x</t>
  </si>
  <si>
    <t>C-783271001-0</t>
  </si>
  <si>
    <t>NATER KDK POLYUR 1x+2xEMAIL</t>
  </si>
  <si>
    <t>Základní rozpočtové náklady stav. objektu celkem (bez DPH) :</t>
  </si>
  <si>
    <t>REKAPITULACE ROZPOČTU</t>
  </si>
  <si>
    <t>Oddíl</t>
  </si>
  <si>
    <t>Název oddílu / řemeslného oboru</t>
  </si>
  <si>
    <t>CENA BEZ DPH</t>
  </si>
  <si>
    <t>Celkem</t>
  </si>
  <si>
    <t>Svislé konstrukce</t>
  </si>
  <si>
    <t>Úpravy povrchů vnější</t>
  </si>
  <si>
    <t>Lešení a stavební výtahy</t>
  </si>
  <si>
    <t>Bourání konstrukcí</t>
  </si>
  <si>
    <t>Přesun hmot</t>
  </si>
  <si>
    <t>HSV CELKEM</t>
  </si>
  <si>
    <t>Konstrukce klempířské</t>
  </si>
  <si>
    <t>Nátěry</t>
  </si>
  <si>
    <t>PSV CELKEM</t>
  </si>
  <si>
    <t>Základní rozpočtové náklady stavebního objektu celkem</t>
  </si>
  <si>
    <t>KRYCÍ LIST ROZPOČTU</t>
  </si>
  <si>
    <t>Kód objektu:</t>
  </si>
  <si>
    <t>Název objektu:</t>
  </si>
  <si>
    <t>JKSO:</t>
  </si>
  <si>
    <t>Cenová úroveň:</t>
  </si>
  <si>
    <t>SO-01</t>
  </si>
  <si>
    <t/>
  </si>
  <si>
    <t>2022/II</t>
  </si>
  <si>
    <t>Kód stavby:</t>
  </si>
  <si>
    <t>Název stavby:</t>
  </si>
  <si>
    <t>SKP:</t>
  </si>
  <si>
    <t>Účelová M.J:</t>
  </si>
  <si>
    <t>Projektant:</t>
  </si>
  <si>
    <t>Objednatel:</t>
  </si>
  <si>
    <t>Počet listů:</t>
  </si>
  <si>
    <t>Zpracovatel:</t>
  </si>
  <si>
    <t>Počet účel. měrných jednotek:</t>
  </si>
  <si>
    <t>Náklady na měrnou jednotku:</t>
  </si>
  <si>
    <t>Zakázkové čís.:</t>
  </si>
  <si>
    <t>Zhotovitel:</t>
  </si>
  <si>
    <t>ROZPOČTOVÉ NÁKLADY</t>
  </si>
  <si>
    <t>Základní rozpočtové náklady (ZRN)</t>
  </si>
  <si>
    <t>Vedlejší rozpočtové náklady (VRN)</t>
  </si>
  <si>
    <t>Dodávka celkem</t>
  </si>
  <si>
    <t>Montáž celkem</t>
  </si>
  <si>
    <t>Z</t>
  </si>
  <si>
    <t>HSV celkem</t>
  </si>
  <si>
    <t>R</t>
  </si>
  <si>
    <t>PSV celkem</t>
  </si>
  <si>
    <t>N</t>
  </si>
  <si>
    <t>Instalace</t>
  </si>
  <si>
    <t>:</t>
  </si>
  <si>
    <t>Montáže</t>
  </si>
  <si>
    <t>ZRN celkem</t>
  </si>
  <si>
    <t>I: Projektové práce</t>
  </si>
  <si>
    <t>II: Technologie</t>
  </si>
  <si>
    <t>VII: Mobiliář</t>
  </si>
  <si>
    <t>ZRN+I+II+VII</t>
  </si>
  <si>
    <t>Ztížené výrobní podmínky</t>
  </si>
  <si>
    <t>%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</si>
  <si>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</si>
  <si>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</si>
  <si>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</si>
  <si>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</si>
  <si>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</si>
  <si>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</t>
  </si>
  <si>
    <t>Rezerva</t>
  </si>
  <si>
    <t>Ostatní rozpočtové náklady (ORN)</t>
  </si>
  <si>
    <t>Doplňkové rozpočtové náklady (DRN)</t>
  </si>
  <si>
    <t>VRN celkem</t>
  </si>
  <si>
    <t>ORN celkem</t>
  </si>
  <si>
    <t>DRN celkem</t>
  </si>
  <si>
    <t>Náklady celkem</t>
  </si>
  <si>
    <t>Vypracoval</t>
  </si>
  <si>
    <t>Za zhotovitele</t>
  </si>
  <si>
    <t>Za objednatele</t>
  </si>
  <si>
    <t>Jméno:</t>
  </si>
  <si>
    <t>Datum:</t>
  </si>
  <si>
    <t>Podpis:</t>
  </si>
  <si>
    <t>Základ pro DPH</t>
  </si>
  <si>
    <t>%  činí :</t>
  </si>
  <si>
    <t>Kč</t>
  </si>
  <si>
    <t>DPH</t>
  </si>
  <si>
    <t>CENA ZA OBJEKT CELKEM VČETNĚ DPH:</t>
  </si>
  <si>
    <t>Poznámky:</t>
  </si>
  <si>
    <t xml:space="preserve">Kód stavby : </t>
  </si>
  <si>
    <t xml:space="preserve">Název stavby : </t>
  </si>
  <si>
    <t xml:space="preserve">Datum: </t>
  </si>
  <si>
    <t>SOUHRNNÝ LIST STAVBY</t>
  </si>
  <si>
    <t xml:space="preserve">Místo stavby: </t>
  </si>
  <si>
    <t xml:space="preserve">Projektant : </t>
  </si>
  <si>
    <t xml:space="preserve">IČO : </t>
  </si>
  <si>
    <t xml:space="preserve">DIČ : </t>
  </si>
  <si>
    <t xml:space="preserve">Objednatel : </t>
  </si>
  <si>
    <t xml:space="preserve">Zpracovatel : </t>
  </si>
  <si>
    <t xml:space="preserve">Zhotovitel : </t>
  </si>
  <si>
    <t>Průzkumné, geodetické a projektové práce + Technologie + Mobiliář</t>
  </si>
  <si>
    <t>Cena bez DPH</t>
  </si>
  <si>
    <t>21% činí :</t>
  </si>
  <si>
    <t>15% činí :</t>
  </si>
  <si>
    <t>CENA CELKEM VČETNĚ DPH:</t>
  </si>
  <si>
    <t>Datum, razítko, podpis</t>
  </si>
  <si>
    <t xml:space="preserve">výměry </t>
  </si>
  <si>
    <t>m2</t>
  </si>
  <si>
    <t>m3</t>
  </si>
  <si>
    <t>sokl poškozený a průduchy k drenáži 1,5*2+1,0+1,0</t>
  </si>
  <si>
    <t>m</t>
  </si>
  <si>
    <t xml:space="preserve">POSTRIK FASADY HRUBÝM STUKEM LZICI NEBO STROJKEM </t>
  </si>
  <si>
    <t>OPRAVA OMIT VNE STEN SMS VPC JÁDRO STR 15MM</t>
  </si>
  <si>
    <t>t</t>
  </si>
  <si>
    <t>ks</t>
  </si>
  <si>
    <t>Stavba :  - Oprava SZ fasády budovy VOŠ a SPŠ Kutná Hora Komenského nám. 67</t>
  </si>
  <si>
    <t>Oprava SZ fasády budovy VOŠ a SPŠ Kutná Hora Komenského nám. 67</t>
  </si>
  <si>
    <t>6.3.2023</t>
  </si>
  <si>
    <t xml:space="preserve">VOŠ a SPŠ Kutná Hora </t>
  </si>
  <si>
    <t xml:space="preserve">ve VŘ </t>
  </si>
  <si>
    <t xml:space="preserve">Stavba :  - Oprava JV fasády budovy VOŠ a SPŠ Kutná Hora Komenského nám. 67, Kutná Hora </t>
  </si>
  <si>
    <t xml:space="preserve">Objekt : SO-01 - Oprava omítek části JV fasády vč. kamenné zdi soklu  </t>
  </si>
  <si>
    <t>Datum zpracování : 20.3.2023</t>
  </si>
  <si>
    <t>DOPLNENI FASAD PRVKU CIHELN ŘÍMS VYLOZENYCH 15CM</t>
  </si>
  <si>
    <t>oprava kordon římsy předsaz fasád oplech 25,0*0,30</t>
  </si>
  <si>
    <t>ZAZDIVKA ZDIVA NÁROŽÍ -DO 2M2 ZDIVO KAMENNE</t>
  </si>
  <si>
    <t>oprava kamen předsaz stěn soklu 25,0*0,30*0,15</t>
  </si>
  <si>
    <t xml:space="preserve">ZAZD CIHELN RYH 15x20 CM KOLEM OTVORU MŘÍŽKY 30*30 CM </t>
  </si>
  <si>
    <t>R-346234312-R</t>
  </si>
  <si>
    <t xml:space="preserve">DOZDIVKA CIHEL OTVORU / NIK OBVOD TL 14CM </t>
  </si>
  <si>
    <t xml:space="preserve">opravy poškozeného zdiva soklu do tl. 15 cm nároží zdi 2,5m </t>
  </si>
  <si>
    <t>25,0*0,6</t>
  </si>
  <si>
    <t>otlučení ciheln poškozeného zdiva nad kamenným soklem před sanací 25,0*0,6</t>
  </si>
  <si>
    <t>otlučení omítky ostění oken před výměnou 12,0*2*2,25*0,2</t>
  </si>
  <si>
    <t>otlučení nárožního zdiva před sanací 2,25*2*1,0</t>
  </si>
  <si>
    <t>sanace kamen obkladu zdiva před sanací 25,0*2,50</t>
  </si>
  <si>
    <t>plocha nad soklem z 100% plochy 25,0*0,6</t>
  </si>
  <si>
    <t>plochy nárožní fasády 2*2,50*1,0</t>
  </si>
  <si>
    <t>2,5*2</t>
  </si>
  <si>
    <t>R-764171819-R</t>
  </si>
  <si>
    <t>OPRAVA KLEMP OPLECH RIMS POZINK RŠ 250MM</t>
  </si>
  <si>
    <t>OPRAVA KLEMP OPLECH RIMS POZINK RŠ 300MM</t>
  </si>
  <si>
    <t>OPRAVA KLEMP ZLAB NADRIMS KRUH LINDAB RS 400</t>
  </si>
  <si>
    <t>12,0*1,25</t>
  </si>
  <si>
    <t>R-764171899-R</t>
  </si>
  <si>
    <t>OPRAVA KLEMP OPLECH PARAPETU LINDAB RS 330MM</t>
  </si>
  <si>
    <t>OPRAVA KLEMP ODPAD TROUBY KRUH JS 120 MM</t>
  </si>
  <si>
    <t xml:space="preserve">ODSTRANENI NATERU KDK KLEMPÍŘ OŠKRABÁBNÍM </t>
  </si>
  <si>
    <t>parapety 12,0*1,25*0,25+římsy 25,0*0,25+25,0*0,2</t>
  </si>
  <si>
    <t>žlaby a okapy 15+12,0*0,38</t>
  </si>
  <si>
    <t>římsy nátěr pozink barva fasády 2x 25*(0,30+0,25)</t>
  </si>
  <si>
    <t xml:space="preserve">Objekt : SO-01 - Oprava omítek části JV fasády vč. kamenné zdi soklu </t>
  </si>
  <si>
    <t xml:space="preserve">Oprava omítek části JV fasády vč. kamenné zdi soklu </t>
  </si>
  <si>
    <t>Oprava JV fasády budovy VOŠ a SPŠ Kutná Hora Komenského nám. 67</t>
  </si>
  <si>
    <t xml:space="preserve">Ostatní VRN - DIO </t>
  </si>
  <si>
    <t>DOPLNENI ZDIVA NOSN CIH CP20</t>
  </si>
  <si>
    <t>PLENTOVANI NADSOKL ZDIVA CIHLAMI CP V 50CM</t>
  </si>
  <si>
    <t>oprava poškozeného zdiva cihel zvětral 25,0*0,60*0,15</t>
  </si>
  <si>
    <t xml:space="preserve">OCISTENI ZPEVĚNÍ A KONSOLIDACE KAMEN PLOCH SOKLU ODSOLOVACÍ NÁTĚR DO VÝŠKY 2,50M </t>
  </si>
  <si>
    <t>R-622901119-R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</si>
</sst>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#,##0.0"/>
    <numFmt numFmtId="166" formatCode="0.000"/>
  </numFmts>
  <fonts count="13">
    <font>
      <sz val="10"/>
      <color theme="1"/>
      <name val="Arial"/>
      <family val="2"/>
    </font>
    <font>
      <sz val="10"/>
      <name val="Arial"/>
      <family val="2"/>
    </font>
    <font>
      <sz val="7"/>
      <color theme="1"/>
      <name val="Arial"/>
      <family val="2"/>
    </font>
    <font>
      <i/>
      <sz val="7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7"/>
      <color indexed="8"/>
      <name val="Arial"/>
      <family val="2"/>
    </font>
    <font>
      <b/>
      <sz val="14"/>
      <color theme="1"/>
      <name val="Arial"/>
      <family val="2"/>
    </font>
    <font>
      <b/>
      <sz val="13"/>
      <color theme="1"/>
      <name val="Arial"/>
      <family val="2"/>
    </font>
    <font>
      <b/>
      <sz val="11"/>
      <color theme="1"/>
      <name val="Arial"/>
      <family val="2"/>
    </font>
    <font>
      <i/>
      <sz val="7"/>
      <color theme="3"/>
      <name val="Arial"/>
      <family val="2"/>
    </font>
    <font>
      <i/>
      <sz val="7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 style="medium"/>
      <right style="hair"/>
      <top style="thin"/>
      <bottom/>
    </border>
    <border>
      <left style="medium"/>
      <right style="hair"/>
      <top style="thin"/>
      <bottom style="medium"/>
    </border>
    <border>
      <left/>
      <right/>
      <top style="thin"/>
      <bottom/>
    </border>
    <border>
      <left style="hair"/>
      <right/>
      <top style="thin"/>
      <bottom style="medium"/>
    </border>
    <border>
      <left style="thin"/>
      <right style="hair"/>
      <top style="thin"/>
      <bottom/>
    </border>
    <border>
      <left style="thin"/>
      <right style="hair"/>
      <top style="thin"/>
      <bottom style="medium"/>
    </border>
    <border>
      <left/>
      <right style="medium"/>
      <top style="thin"/>
      <bottom/>
    </border>
    <border>
      <left style="hair"/>
      <right style="medium"/>
      <top style="thin"/>
      <bottom style="medium"/>
    </border>
    <border>
      <left style="thin"/>
      <right/>
      <top style="medium"/>
      <bottom/>
    </border>
    <border>
      <left style="medium"/>
      <right style="hair"/>
      <top style="medium"/>
      <bottom/>
    </border>
    <border>
      <left style="hair"/>
      <right style="thin"/>
      <top style="medium"/>
      <bottom/>
    </border>
    <border>
      <left style="thin"/>
      <right style="hair"/>
      <top style="medium"/>
      <bottom/>
    </border>
    <border>
      <left style="hair"/>
      <right style="medium"/>
      <top style="medium"/>
      <bottom/>
    </border>
    <border>
      <left style="thin"/>
      <right/>
      <top style="thin"/>
      <bottom/>
    </border>
    <border>
      <left style="medium"/>
      <right/>
      <top style="thin"/>
      <bottom/>
    </border>
    <border>
      <left style="hair"/>
      <right style="thin"/>
      <top style="thin"/>
      <bottom/>
    </border>
    <border>
      <left style="hair"/>
      <right style="medium"/>
      <top style="thin"/>
      <bottom/>
    </border>
    <border>
      <left style="thin"/>
      <right/>
      <top/>
      <bottom/>
    </border>
    <border>
      <left style="hair"/>
      <right/>
      <top/>
      <bottom/>
    </border>
    <border>
      <left style="hair"/>
      <right style="medium"/>
      <top/>
      <bottom/>
    </border>
    <border>
      <left style="medium"/>
      <right style="hair"/>
      <top/>
      <bottom/>
    </border>
    <border>
      <left style="thin"/>
      <right style="hair"/>
      <top/>
      <bottom/>
    </border>
    <border>
      <left style="hair"/>
      <right style="thin"/>
      <top/>
      <bottom/>
    </border>
    <border>
      <left style="medium"/>
      <right/>
      <top/>
      <bottom style="thin"/>
    </border>
    <border>
      <left style="thin"/>
      <right/>
      <top/>
      <bottom style="thin"/>
    </border>
    <border>
      <left style="medium"/>
      <right style="hair"/>
      <top/>
      <bottom style="thin"/>
    </border>
    <border>
      <left style="hair"/>
      <right style="thin"/>
      <top/>
      <bottom style="thin"/>
    </border>
    <border>
      <left style="thin"/>
      <right style="hair"/>
      <top/>
      <bottom style="thin"/>
    </border>
    <border>
      <left/>
      <right/>
      <top/>
      <bottom style="thin"/>
    </border>
    <border>
      <left style="hair"/>
      <right style="medium"/>
      <top/>
      <bottom style="thin"/>
    </border>
    <border>
      <left/>
      <right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 style="medium"/>
      <top style="medium"/>
      <bottom/>
    </border>
    <border>
      <left/>
      <right style="thin"/>
      <top style="thin"/>
      <bottom/>
    </border>
    <border>
      <left/>
      <right style="medium"/>
      <top style="medium"/>
      <bottom style="medium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medium"/>
      <top/>
      <bottom style="thin"/>
    </border>
    <border>
      <left/>
      <right style="thin"/>
      <top style="medium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 style="thin"/>
      <top style="thin"/>
      <bottom style="thin"/>
    </border>
    <border>
      <left/>
      <right/>
      <top style="thin"/>
      <bottom style="medium"/>
    </border>
    <border>
      <left/>
      <right style="thin"/>
      <top/>
      <bottom/>
    </border>
    <border>
      <left style="thin"/>
      <right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6" fillId="0" borderId="13" xfId="0" applyFont="1" applyBorder="1"/>
    <xf numFmtId="0" fontId="6" fillId="0" borderId="1" xfId="0" applyFont="1" applyBorder="1"/>
    <xf numFmtId="0" fontId="6" fillId="0" borderId="13" xfId="0" applyFont="1" applyBorder="1" applyAlignment="1">
      <alignment vertical="center"/>
    </xf>
    <xf numFmtId="0" fontId="6" fillId="0" borderId="14" xfId="0" applyFont="1" applyBorder="1"/>
    <xf numFmtId="0" fontId="6" fillId="0" borderId="15" xfId="0" applyFont="1" applyBorder="1"/>
    <xf numFmtId="0" fontId="6" fillId="0" borderId="16" xfId="0" applyFont="1" applyBorder="1"/>
    <xf numFmtId="0" fontId="6" fillId="0" borderId="17" xfId="0" applyFont="1" applyBorder="1"/>
    <xf numFmtId="0" fontId="6" fillId="0" borderId="7" xfId="0" applyFont="1" applyBorder="1"/>
    <xf numFmtId="0" fontId="6" fillId="0" borderId="18" xfId="0" applyFont="1" applyBorder="1"/>
    <xf numFmtId="0" fontId="6" fillId="0" borderId="19" xfId="0" applyFont="1" applyBorder="1"/>
    <xf numFmtId="0" fontId="6" fillId="0" borderId="18" xfId="0" applyFont="1" applyBorder="1" applyAlignment="1">
      <alignment horizontal="right" vertical="center"/>
    </xf>
    <xf numFmtId="0" fontId="6" fillId="0" borderId="18" xfId="0" applyFont="1" applyBorder="1" applyAlignment="1">
      <alignment horizontal="left" vertical="center"/>
    </xf>
    <xf numFmtId="0" fontId="6" fillId="0" borderId="5" xfId="0" applyFont="1" applyBorder="1"/>
    <xf numFmtId="0" fontId="6" fillId="0" borderId="20" xfId="0" applyFont="1" applyBorder="1"/>
    <xf numFmtId="0" fontId="6" fillId="0" borderId="9" xfId="0" applyFont="1" applyBorder="1"/>
    <xf numFmtId="0" fontId="6" fillId="0" borderId="21" xfId="0" applyFont="1" applyBorder="1"/>
    <xf numFmtId="0" fontId="2" fillId="0" borderId="2" xfId="0" applyFont="1" applyBorder="1" applyAlignment="1">
      <alignment horizontal="right" vertical="center"/>
    </xf>
    <xf numFmtId="0" fontId="2" fillId="0" borderId="22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center" vertical="center"/>
    </xf>
    <xf numFmtId="164" fontId="2" fillId="0" borderId="22" xfId="0" applyNumberFormat="1" applyFont="1" applyBorder="1" applyAlignment="1">
      <alignment vertical="center"/>
    </xf>
    <xf numFmtId="165" fontId="2" fillId="0" borderId="2" xfId="0" applyNumberFormat="1" applyFont="1" applyBorder="1" applyAlignment="1">
      <alignment vertical="center"/>
    </xf>
    <xf numFmtId="165" fontId="2" fillId="0" borderId="23" xfId="0" applyNumberFormat="1" applyFont="1" applyBorder="1" applyAlignment="1">
      <alignment vertical="center"/>
    </xf>
    <xf numFmtId="165" fontId="2" fillId="0" borderId="22" xfId="0" applyNumberFormat="1" applyFont="1" applyBorder="1" applyAlignment="1">
      <alignment vertical="center"/>
    </xf>
    <xf numFmtId="164" fontId="2" fillId="0" borderId="24" xfId="0" applyNumberFormat="1" applyFont="1" applyBorder="1" applyAlignment="1">
      <alignment vertical="center"/>
    </xf>
    <xf numFmtId="0" fontId="6" fillId="2" borderId="2" xfId="0" applyFont="1" applyFill="1" applyBorder="1"/>
    <xf numFmtId="0" fontId="6" fillId="2" borderId="22" xfId="0" applyFont="1" applyFill="1" applyBorder="1"/>
    <xf numFmtId="0" fontId="6" fillId="2" borderId="22" xfId="0" applyFont="1" applyFill="1" applyBorder="1" applyAlignment="1">
      <alignment horizontal="right" vertical="center"/>
    </xf>
    <xf numFmtId="0" fontId="6" fillId="2" borderId="22" xfId="0" applyFont="1" applyFill="1" applyBorder="1" applyAlignment="1">
      <alignment horizontal="left" vertical="center"/>
    </xf>
    <xf numFmtId="0" fontId="6" fillId="2" borderId="25" xfId="0" applyFont="1" applyFill="1" applyBorder="1"/>
    <xf numFmtId="0" fontId="6" fillId="2" borderId="26" xfId="0" applyFont="1" applyFill="1" applyBorder="1"/>
    <xf numFmtId="165" fontId="6" fillId="2" borderId="27" xfId="0" applyNumberFormat="1" applyFont="1" applyFill="1" applyBorder="1" applyAlignment="1">
      <alignment vertical="center"/>
    </xf>
    <xf numFmtId="164" fontId="6" fillId="2" borderId="24" xfId="0" applyNumberFormat="1" applyFont="1" applyFill="1" applyBorder="1" applyAlignment="1">
      <alignment vertical="center"/>
    </xf>
    <xf numFmtId="0" fontId="6" fillId="2" borderId="28" xfId="0" applyFont="1" applyFill="1" applyBorder="1"/>
    <xf numFmtId="0" fontId="6" fillId="2" borderId="29" xfId="0" applyFont="1" applyFill="1" applyBorder="1" applyAlignment="1">
      <alignment horizontal="right" vertical="center"/>
    </xf>
    <xf numFmtId="0" fontId="6" fillId="2" borderId="29" xfId="0" applyFont="1" applyFill="1" applyBorder="1" applyAlignment="1">
      <alignment horizontal="left" vertical="center"/>
    </xf>
    <xf numFmtId="0" fontId="6" fillId="2" borderId="29" xfId="0" applyFont="1" applyFill="1" applyBorder="1"/>
    <xf numFmtId="0" fontId="6" fillId="2" borderId="30" xfId="0" applyFont="1" applyFill="1" applyBorder="1"/>
    <xf numFmtId="165" fontId="6" fillId="2" borderId="31" xfId="0" applyNumberFormat="1" applyFont="1" applyFill="1" applyBorder="1" applyAlignment="1">
      <alignment vertical="center"/>
    </xf>
    <xf numFmtId="0" fontId="6" fillId="2" borderId="32" xfId="0" applyFont="1" applyFill="1" applyBorder="1"/>
    <xf numFmtId="165" fontId="6" fillId="2" borderId="33" xfId="0" applyNumberFormat="1" applyFont="1" applyFill="1" applyBorder="1" applyAlignment="1">
      <alignment vertical="center"/>
    </xf>
    <xf numFmtId="164" fontId="6" fillId="2" borderId="34" xfId="0" applyNumberFormat="1" applyFont="1" applyFill="1" applyBorder="1" applyAlignment="1">
      <alignment vertical="center"/>
    </xf>
    <xf numFmtId="165" fontId="6" fillId="2" borderId="0" xfId="0" applyNumberFormat="1" applyFont="1" applyFill="1" applyAlignment="1">
      <alignment vertical="center"/>
    </xf>
    <xf numFmtId="0" fontId="0" fillId="0" borderId="35" xfId="0" applyBorder="1"/>
    <xf numFmtId="0" fontId="6" fillId="2" borderId="36" xfId="0" applyFont="1" applyFill="1" applyBorder="1"/>
    <xf numFmtId="0" fontId="6" fillId="2" borderId="37" xfId="0" applyFont="1" applyFill="1" applyBorder="1"/>
    <xf numFmtId="0" fontId="6" fillId="2" borderId="38" xfId="0" applyFont="1" applyFill="1" applyBorder="1"/>
    <xf numFmtId="0" fontId="6" fillId="2" borderId="38" xfId="0" applyFont="1" applyFill="1" applyBorder="1" applyAlignment="1">
      <alignment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vertical="center"/>
    </xf>
    <xf numFmtId="0" fontId="5" fillId="0" borderId="43" xfId="0" applyFont="1" applyBorder="1"/>
    <xf numFmtId="0" fontId="5" fillId="0" borderId="44" xfId="0" applyFont="1" applyBorder="1"/>
    <xf numFmtId="0" fontId="6" fillId="0" borderId="43" xfId="0" applyFont="1" applyBorder="1" applyAlignment="1">
      <alignment horizontal="left" vertical="center"/>
    </xf>
    <xf numFmtId="0" fontId="6" fillId="0" borderId="19" xfId="0" applyFont="1" applyBorder="1" applyAlignment="1">
      <alignment horizontal="right" vertical="center"/>
    </xf>
    <xf numFmtId="3" fontId="5" fillId="0" borderId="18" xfId="0" applyNumberFormat="1" applyFont="1" applyBorder="1" applyAlignment="1">
      <alignment vertical="center"/>
    </xf>
    <xf numFmtId="3" fontId="6" fillId="0" borderId="45" xfId="0" applyNumberFormat="1" applyFont="1" applyBorder="1" applyAlignment="1">
      <alignment vertical="center"/>
    </xf>
    <xf numFmtId="0" fontId="6" fillId="0" borderId="2" xfId="0" applyFont="1" applyBorder="1" applyAlignment="1">
      <alignment horizontal="right" vertical="center"/>
    </xf>
    <xf numFmtId="0" fontId="6" fillId="0" borderId="22" xfId="0" applyFont="1" applyBorder="1" applyAlignment="1">
      <alignment horizontal="left" vertical="center"/>
    </xf>
    <xf numFmtId="3" fontId="5" fillId="0" borderId="22" xfId="0" applyNumberFormat="1" applyFont="1" applyBorder="1" applyAlignment="1">
      <alignment vertical="center"/>
    </xf>
    <xf numFmtId="3" fontId="6" fillId="0" borderId="46" xfId="0" applyNumberFormat="1" applyFont="1" applyBorder="1" applyAlignment="1">
      <alignment vertical="center"/>
    </xf>
    <xf numFmtId="0" fontId="6" fillId="2" borderId="3" xfId="0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left" vertical="center"/>
    </xf>
    <xf numFmtId="3" fontId="6" fillId="2" borderId="4" xfId="0" applyNumberFormat="1" applyFont="1" applyFill="1" applyBorder="1" applyAlignment="1">
      <alignment vertical="center"/>
    </xf>
    <xf numFmtId="3" fontId="6" fillId="2" borderId="47" xfId="0" applyNumberFormat="1" applyFont="1" applyFill="1" applyBorder="1" applyAlignment="1">
      <alignment vertical="center"/>
    </xf>
    <xf numFmtId="0" fontId="5" fillId="2" borderId="48" xfId="0" applyFont="1" applyFill="1" applyBorder="1"/>
    <xf numFmtId="0" fontId="6" fillId="2" borderId="49" xfId="0" applyFont="1" applyFill="1" applyBorder="1" applyAlignment="1">
      <alignment horizontal="left" vertical="center"/>
    </xf>
    <xf numFmtId="3" fontId="6" fillId="2" borderId="49" xfId="0" applyNumberFormat="1" applyFont="1" applyFill="1" applyBorder="1" applyAlignment="1">
      <alignment vertical="center"/>
    </xf>
    <xf numFmtId="3" fontId="6" fillId="2" borderId="50" xfId="0" applyNumberFormat="1" applyFont="1" applyFill="1" applyBorder="1" applyAlignment="1">
      <alignment vertical="center"/>
    </xf>
    <xf numFmtId="0" fontId="0" fillId="0" borderId="51" xfId="0" applyBorder="1" applyAlignment="1">
      <alignment horizontal="left" vertical="center"/>
    </xf>
    <xf numFmtId="49" fontId="0" fillId="0" borderId="46" xfId="0" applyNumberFormat="1" applyBorder="1" applyAlignment="1">
      <alignment horizontal="center" vertical="center"/>
    </xf>
    <xf numFmtId="0" fontId="0" fillId="0" borderId="45" xfId="0" applyBorder="1" applyAlignment="1">
      <alignment horizontal="left" vertical="center"/>
    </xf>
    <xf numFmtId="0" fontId="0" fillId="0" borderId="11" xfId="0" applyBorder="1" applyAlignment="1">
      <alignment vertical="center"/>
    </xf>
    <xf numFmtId="3" fontId="0" fillId="0" borderId="11" xfId="0" applyNumberFormat="1" applyBorder="1" applyAlignment="1">
      <alignment vertical="center"/>
    </xf>
    <xf numFmtId="0" fontId="0" fillId="0" borderId="52" xfId="0" applyBorder="1" applyAlignment="1">
      <alignment vertical="center"/>
    </xf>
    <xf numFmtId="4" fontId="0" fillId="0" borderId="53" xfId="0" applyNumberFormat="1" applyBorder="1" applyAlignment="1">
      <alignment horizontal="right" vertical="center"/>
    </xf>
    <xf numFmtId="0" fontId="0" fillId="0" borderId="52" xfId="0" applyBorder="1" applyAlignment="1">
      <alignment horizontal="center" vertical="center"/>
    </xf>
    <xf numFmtId="4" fontId="0" fillId="0" borderId="18" xfId="0" applyNumberFormat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54" xfId="0" applyBorder="1" applyAlignment="1">
      <alignment vertical="center"/>
    </xf>
    <xf numFmtId="3" fontId="0" fillId="0" borderId="55" xfId="0" applyNumberFormat="1" applyBorder="1" applyAlignment="1">
      <alignment horizontal="right" vertical="center"/>
    </xf>
    <xf numFmtId="3" fontId="0" fillId="0" borderId="45" xfId="0" applyNumberFormat="1" applyBorder="1" applyAlignment="1">
      <alignment horizontal="right" vertical="center"/>
    </xf>
    <xf numFmtId="0" fontId="0" fillId="0" borderId="2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10" fillId="0" borderId="0" xfId="0" applyFont="1"/>
    <xf numFmtId="0" fontId="10" fillId="2" borderId="59" xfId="0" applyFont="1" applyFill="1" applyBorder="1" applyAlignment="1">
      <alignment horizontal="left" vertical="center"/>
    </xf>
    <xf numFmtId="0" fontId="0" fillId="0" borderId="60" xfId="0" applyBorder="1" applyAlignment="1">
      <alignment vertical="center"/>
    </xf>
    <xf numFmtId="49" fontId="0" fillId="2" borderId="61" xfId="0" applyNumberFormat="1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49" fontId="0" fillId="0" borderId="62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0" fontId="0" fillId="0" borderId="63" xfId="0" applyBorder="1" applyAlignment="1">
      <alignment horizontal="right" vertical="center"/>
    </xf>
    <xf numFmtId="0" fontId="10" fillId="2" borderId="64" xfId="0" applyFont="1" applyFill="1" applyBorder="1" applyAlignment="1">
      <alignment horizontal="left" vertical="center"/>
    </xf>
    <xf numFmtId="165" fontId="2" fillId="0" borderId="0" xfId="0" applyNumberFormat="1" applyFont="1" applyAlignment="1">
      <alignment vertical="center"/>
    </xf>
    <xf numFmtId="0" fontId="11" fillId="0" borderId="22" xfId="0" applyFont="1" applyBorder="1" applyAlignment="1">
      <alignment horizontal="right" vertical="center"/>
    </xf>
    <xf numFmtId="4" fontId="2" fillId="0" borderId="22" xfId="0" applyNumberFormat="1" applyFont="1" applyBorder="1" applyAlignment="1">
      <alignment vertical="center"/>
    </xf>
    <xf numFmtId="0" fontId="11" fillId="0" borderId="22" xfId="0" applyFont="1" applyBorder="1" applyAlignment="1">
      <alignment horizontal="left" vertical="center" wrapText="1"/>
    </xf>
    <xf numFmtId="0" fontId="12" fillId="0" borderId="22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4" fontId="11" fillId="0" borderId="22" xfId="0" applyNumberFormat="1" applyFont="1" applyBorder="1" applyAlignment="1">
      <alignment vertical="center"/>
    </xf>
    <xf numFmtId="164" fontId="11" fillId="0" borderId="22" xfId="0" applyNumberFormat="1" applyFont="1" applyBorder="1" applyAlignment="1">
      <alignment vertical="center"/>
    </xf>
    <xf numFmtId="2" fontId="2" fillId="0" borderId="22" xfId="0" applyNumberFormat="1" applyFont="1" applyBorder="1" applyAlignment="1">
      <alignment vertical="center"/>
    </xf>
    <xf numFmtId="164" fontId="11" fillId="0" borderId="22" xfId="0" applyNumberFormat="1" applyFont="1" applyBorder="1" applyAlignment="1">
      <alignment horizontal="left" vertical="center" wrapText="1"/>
    </xf>
    <xf numFmtId="0" fontId="2" fillId="3" borderId="22" xfId="0" applyFont="1" applyFill="1" applyBorder="1" applyAlignment="1">
      <alignment horizontal="left" vertical="center"/>
    </xf>
    <xf numFmtId="2" fontId="11" fillId="0" borderId="22" xfId="0" applyNumberFormat="1" applyFont="1" applyBorder="1" applyAlignment="1">
      <alignment vertical="center"/>
    </xf>
    <xf numFmtId="166" fontId="2" fillId="0" borderId="22" xfId="0" applyNumberFormat="1" applyFont="1" applyBorder="1" applyAlignment="1">
      <alignment vertical="center"/>
    </xf>
    <xf numFmtId="166" fontId="11" fillId="0" borderId="22" xfId="0" applyNumberFormat="1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7" xfId="0" applyBorder="1"/>
    <xf numFmtId="0" fontId="0" fillId="0" borderId="63" xfId="0" applyBorder="1"/>
    <xf numFmtId="0" fontId="0" fillId="0" borderId="7" xfId="0" applyBorder="1" applyAlignment="1">
      <alignment vertical="center"/>
    </xf>
    <xf numFmtId="0" fontId="0" fillId="0" borderId="11" xfId="0" applyBorder="1"/>
    <xf numFmtId="0" fontId="8" fillId="0" borderId="39" xfId="0" applyFont="1" applyBorder="1" applyAlignment="1">
      <alignment horizontal="center" vertical="center"/>
    </xf>
    <xf numFmtId="0" fontId="0" fillId="0" borderId="39" xfId="0" applyBorder="1"/>
    <xf numFmtId="0" fontId="0" fillId="0" borderId="13" xfId="0" applyBorder="1" applyAlignment="1">
      <alignment vertical="center"/>
    </xf>
    <xf numFmtId="0" fontId="0" fillId="0" borderId="35" xfId="0" applyBorder="1"/>
    <xf numFmtId="0" fontId="0" fillId="0" borderId="65" xfId="0" applyBorder="1"/>
    <xf numFmtId="0" fontId="0" fillId="0" borderId="62" xfId="0" applyBorder="1"/>
    <xf numFmtId="49" fontId="0" fillId="2" borderId="29" xfId="0" applyNumberFormat="1" applyFill="1" applyBorder="1" applyAlignment="1">
      <alignment vertical="center" wrapText="1"/>
    </xf>
    <xf numFmtId="0" fontId="0" fillId="0" borderId="33" xfId="0" applyBorder="1" applyAlignment="1">
      <alignment wrapText="1"/>
    </xf>
    <xf numFmtId="0" fontId="0" fillId="0" borderId="66" xfId="0" applyBorder="1" applyAlignment="1">
      <alignment wrapText="1"/>
    </xf>
    <xf numFmtId="49" fontId="0" fillId="0" borderId="29" xfId="0" applyNumberFormat="1" applyBorder="1" applyAlignment="1">
      <alignment horizontal="center" vertical="center"/>
    </xf>
    <xf numFmtId="0" fontId="0" fillId="0" borderId="33" xfId="0" applyBorder="1"/>
    <xf numFmtId="0" fontId="0" fillId="0" borderId="67" xfId="0" applyBorder="1"/>
    <xf numFmtId="49" fontId="0" fillId="0" borderId="28" xfId="0" applyNumberFormat="1" applyBorder="1" applyAlignment="1">
      <alignment vertical="center"/>
    </xf>
    <xf numFmtId="0" fontId="0" fillId="0" borderId="66" xfId="0" applyBorder="1"/>
    <xf numFmtId="49" fontId="0" fillId="0" borderId="33" xfId="0" applyNumberFormat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56" xfId="0" applyBorder="1"/>
    <xf numFmtId="0" fontId="0" fillId="0" borderId="68" xfId="0" applyBorder="1"/>
    <xf numFmtId="3" fontId="0" fillId="0" borderId="43" xfId="0" applyNumberFormat="1" applyBorder="1" applyAlignment="1">
      <alignment horizontal="right" vertical="center"/>
    </xf>
    <xf numFmtId="49" fontId="0" fillId="0" borderId="69" xfId="0" applyNumberFormat="1" applyBorder="1" applyAlignment="1">
      <alignment vertical="center"/>
    </xf>
    <xf numFmtId="0" fontId="0" fillId="0" borderId="70" xfId="0" applyBorder="1"/>
    <xf numFmtId="49" fontId="0" fillId="0" borderId="39" xfId="0" applyNumberFormat="1" applyBorder="1" applyAlignment="1">
      <alignment vertical="center"/>
    </xf>
    <xf numFmtId="0" fontId="0" fillId="0" borderId="41" xfId="0" applyBorder="1"/>
    <xf numFmtId="0" fontId="9" fillId="0" borderId="48" xfId="0" applyFont="1" applyBorder="1" applyAlignment="1">
      <alignment horizontal="center" vertical="center"/>
    </xf>
    <xf numFmtId="0" fontId="0" fillId="0" borderId="38" xfId="0" applyBorder="1"/>
    <xf numFmtId="0" fontId="0" fillId="0" borderId="64" xfId="0" applyBorder="1"/>
    <xf numFmtId="0" fontId="0" fillId="0" borderId="54" xfId="0" applyBorder="1"/>
    <xf numFmtId="0" fontId="0" fillId="0" borderId="52" xfId="0" applyBorder="1"/>
    <xf numFmtId="0" fontId="0" fillId="0" borderId="58" xfId="0" applyBorder="1"/>
    <xf numFmtId="0" fontId="0" fillId="0" borderId="54" xfId="0" applyBorder="1" applyAlignment="1">
      <alignment vertical="center"/>
    </xf>
    <xf numFmtId="0" fontId="0" fillId="0" borderId="71" xfId="0" applyBorder="1"/>
    <xf numFmtId="3" fontId="0" fillId="0" borderId="53" xfId="0" applyNumberFormat="1" applyBorder="1" applyAlignment="1">
      <alignment horizontal="right" vertical="center"/>
    </xf>
    <xf numFmtId="0" fontId="4" fillId="0" borderId="54" xfId="0" applyFont="1" applyBorder="1" applyAlignment="1">
      <alignment vertical="center"/>
    </xf>
    <xf numFmtId="3" fontId="4" fillId="0" borderId="53" xfId="0" applyNumberFormat="1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72" xfId="0" applyBorder="1"/>
    <xf numFmtId="3" fontId="0" fillId="0" borderId="4" xfId="0" applyNumberFormat="1" applyBorder="1" applyAlignment="1">
      <alignment horizontal="right" vertical="center"/>
    </xf>
    <xf numFmtId="0" fontId="10" fillId="2" borderId="48" xfId="0" applyFont="1" applyFill="1" applyBorder="1" applyAlignment="1">
      <alignment horizontal="left" vertical="center"/>
    </xf>
    <xf numFmtId="3" fontId="10" fillId="2" borderId="38" xfId="0" applyNumberFormat="1" applyFont="1" applyFill="1" applyBorder="1" applyAlignment="1">
      <alignment horizontal="right" vertical="center"/>
    </xf>
    <xf numFmtId="0" fontId="0" fillId="0" borderId="18" xfId="0" applyBorder="1" applyAlignment="1">
      <alignment vertical="center"/>
    </xf>
    <xf numFmtId="0" fontId="0" fillId="0" borderId="22" xfId="0" applyBorder="1"/>
    <xf numFmtId="0" fontId="0" fillId="0" borderId="0" xfId="0"/>
    <xf numFmtId="0" fontId="0" fillId="0" borderId="73" xfId="0" applyBorder="1"/>
    <xf numFmtId="0" fontId="0" fillId="0" borderId="29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49" fontId="0" fillId="2" borderId="28" xfId="0" applyNumberFormat="1" applyFill="1" applyBorder="1" applyAlignment="1">
      <alignment horizontal="center" vertical="center"/>
    </xf>
    <xf numFmtId="49" fontId="0" fillId="2" borderId="29" xfId="0" applyNumberForma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49" fontId="0" fillId="0" borderId="69" xfId="0" applyNumberFormat="1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49" fontId="0" fillId="0" borderId="52" xfId="0" applyNumberFormat="1" applyBorder="1" applyAlignment="1">
      <alignment horizontal="right" vertical="center"/>
    </xf>
    <xf numFmtId="49" fontId="0" fillId="0" borderId="7" xfId="0" applyNumberFormat="1" applyBorder="1" applyAlignment="1">
      <alignment horizontal="left" vertical="center"/>
    </xf>
    <xf numFmtId="49" fontId="0" fillId="0" borderId="74" xfId="0" applyNumberFormat="1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49" fontId="0" fillId="0" borderId="52" xfId="0" applyNumberFormat="1" applyBorder="1" applyAlignment="1">
      <alignment horizontal="left" vertical="center"/>
    </xf>
    <xf numFmtId="0" fontId="0" fillId="0" borderId="53" xfId="0" applyBorder="1" applyAlignment="1">
      <alignment vertical="center"/>
    </xf>
    <xf numFmtId="0" fontId="4" fillId="0" borderId="42" xfId="0" applyFont="1" applyBorder="1" applyAlignment="1">
      <alignment horizontal="center" vertical="center"/>
    </xf>
    <xf numFmtId="0" fontId="0" fillId="0" borderId="57" xfId="0" applyBorder="1"/>
    <xf numFmtId="0" fontId="0" fillId="0" borderId="75" xfId="0" applyBorder="1" applyAlignment="1">
      <alignment vertical="center"/>
    </xf>
    <xf numFmtId="0" fontId="0" fillId="0" borderId="76" xfId="0" applyBorder="1"/>
    <xf numFmtId="0" fontId="0" fillId="0" borderId="52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57" xfId="0" applyBorder="1"/>
    <xf numFmtId="0" fontId="4" fillId="0" borderId="42" xfId="0" applyFont="1" applyBorder="1" applyAlignment="1">
      <alignment horizontal="center" vertical="center"/>
    </xf>
    <xf numFmtId="0" fontId="0" fillId="0" borderId="56" xfId="0" applyBorder="1"/>
    <xf numFmtId="0" fontId="0" fillId="0" borderId="68" xfId="0" applyBorder="1"/>
    <xf numFmtId="0" fontId="4" fillId="0" borderId="43" xfId="0" applyFont="1" applyBorder="1" applyAlignment="1">
      <alignment horizontal="center" vertical="center"/>
    </xf>
    <xf numFmtId="0" fontId="0" fillId="0" borderId="57" xfId="0" applyBorder="1"/>
    <xf numFmtId="49" fontId="0" fillId="0" borderId="19" xfId="0" applyNumberFormat="1" applyBorder="1" applyAlignment="1">
      <alignment vertical="center"/>
    </xf>
    <xf numFmtId="0" fontId="0" fillId="0" borderId="11" xfId="0" applyBorder="1"/>
    <xf numFmtId="3" fontId="0" fillId="0" borderId="18" xfId="0" applyNumberForma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65" xfId="0" applyBorder="1" applyAlignment="1">
      <alignment vertical="center"/>
    </xf>
    <xf numFmtId="3" fontId="4" fillId="0" borderId="13" xfId="0" applyNumberFormat="1" applyFont="1" applyBorder="1" applyAlignment="1">
      <alignment horizontal="right" vertical="center"/>
    </xf>
    <xf numFmtId="0" fontId="0" fillId="0" borderId="56" xfId="0" applyBorder="1" applyAlignment="1">
      <alignment vertical="center"/>
    </xf>
    <xf numFmtId="0" fontId="0" fillId="0" borderId="68" xfId="0" applyBorder="1" applyAlignment="1">
      <alignment vertical="center"/>
    </xf>
    <xf numFmtId="165" fontId="0" fillId="0" borderId="43" xfId="0" applyNumberFormat="1" applyBorder="1" applyAlignment="1">
      <alignment horizontal="right" vertical="center"/>
    </xf>
    <xf numFmtId="165" fontId="0" fillId="0" borderId="53" xfId="0" applyNumberFormat="1" applyBorder="1" applyAlignment="1">
      <alignment horizontal="right" vertical="center"/>
    </xf>
    <xf numFmtId="0" fontId="0" fillId="0" borderId="2" xfId="0" applyBorder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77" xfId="0" applyBorder="1"/>
    <xf numFmtId="0" fontId="0" fillId="0" borderId="73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77" xfId="0" applyBorder="1" applyAlignment="1">
      <alignment vertical="center"/>
    </xf>
    <xf numFmtId="49" fontId="10" fillId="2" borderId="3" xfId="0" applyNumberFormat="1" applyFont="1" applyFill="1" applyBorder="1" applyAlignment="1">
      <alignment horizontal="left" vertical="center"/>
    </xf>
    <xf numFmtId="0" fontId="10" fillId="0" borderId="72" xfId="0" applyFont="1" applyBorder="1"/>
    <xf numFmtId="3" fontId="10" fillId="2" borderId="72" xfId="0" applyNumberFormat="1" applyFont="1" applyFill="1" applyBorder="1" applyAlignment="1">
      <alignment horizontal="right" vertical="center"/>
    </xf>
    <xf numFmtId="0" fontId="0" fillId="0" borderId="52" xfId="0" applyBorder="1" applyAlignment="1">
      <alignment horizontal="right" vertical="center"/>
    </xf>
    <xf numFmtId="0" fontId="2" fillId="0" borderId="60" xfId="0" applyFont="1" applyBorder="1" applyAlignment="1">
      <alignment horizontal="center" vertical="center"/>
    </xf>
    <xf numFmtId="0" fontId="0" fillId="0" borderId="78" xfId="0" applyBorder="1"/>
    <xf numFmtId="0" fontId="2" fillId="0" borderId="79" xfId="0" applyFont="1" applyBorder="1" applyAlignment="1">
      <alignment horizontal="center" vertical="center"/>
    </xf>
    <xf numFmtId="0" fontId="0" fillId="0" borderId="80" xfId="0" applyBorder="1"/>
    <xf numFmtId="0" fontId="2" fillId="0" borderId="43" xfId="0" applyFont="1" applyBorder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77" xfId="0" applyBorder="1"/>
    <xf numFmtId="3" fontId="6" fillId="2" borderId="49" xfId="0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1"/>
  <sheetViews>
    <sheetView workbookViewId="0" topLeftCell="A1">
      <selection activeCell="K6" sqref="K6"/>
    </sheetView>
  </sheetViews>
  <sheetFormatPr defaultColWidth="9.140625" defaultRowHeight="12.75"/>
  <cols>
    <col min="1" max="1" width="17.140625" style="0" customWidth="1"/>
    <col min="2" max="2" width="24.421875" style="0" customWidth="1"/>
    <col min="3" max="3" width="2.57421875" style="0" customWidth="1"/>
    <col min="4" max="4" width="14.7109375" style="0" customWidth="1"/>
    <col min="5" max="5" width="7.28125" style="0" customWidth="1"/>
    <col min="6" max="6" width="15.8515625" style="0" customWidth="1"/>
    <col min="7" max="7" width="3.7109375" style="0" customWidth="1"/>
  </cols>
  <sheetData>
    <row r="1" spans="1:7" ht="28.5" customHeight="1" thickBot="1">
      <c r="A1" s="135" t="s">
        <v>238</v>
      </c>
      <c r="B1" s="136"/>
      <c r="C1" s="136"/>
      <c r="D1" s="136"/>
      <c r="E1" s="136"/>
      <c r="F1" s="136"/>
      <c r="G1" s="136"/>
    </row>
    <row r="2" spans="1:7" ht="13.15" customHeight="1">
      <c r="A2" s="109" t="s">
        <v>235</v>
      </c>
      <c r="B2" s="137" t="s">
        <v>236</v>
      </c>
      <c r="C2" s="138"/>
      <c r="D2" s="139"/>
      <c r="E2" s="137" t="s">
        <v>237</v>
      </c>
      <c r="F2" s="138"/>
      <c r="G2" s="140"/>
    </row>
    <row r="3" spans="1:7" ht="13.15" customHeight="1">
      <c r="A3" s="110" t="s">
        <v>176</v>
      </c>
      <c r="B3" s="141" t="s">
        <v>262</v>
      </c>
      <c r="C3" s="142"/>
      <c r="D3" s="143"/>
      <c r="E3" s="144" t="s">
        <v>263</v>
      </c>
      <c r="F3" s="145"/>
      <c r="G3" s="146"/>
    </row>
    <row r="4" spans="1:7" ht="13.15" customHeight="1">
      <c r="A4" s="130" t="s">
        <v>239</v>
      </c>
      <c r="B4" s="131"/>
      <c r="C4" s="131"/>
      <c r="D4" s="131"/>
      <c r="E4" s="131"/>
      <c r="F4" s="131"/>
      <c r="G4" s="134"/>
    </row>
    <row r="5" spans="1:7" ht="13.15" customHeight="1">
      <c r="A5" s="147" t="s">
        <v>262</v>
      </c>
      <c r="B5" s="145"/>
      <c r="C5" s="145"/>
      <c r="D5" s="145"/>
      <c r="E5" s="145"/>
      <c r="F5" s="145"/>
      <c r="G5" s="146"/>
    </row>
    <row r="6" spans="1:7" ht="13.15" customHeight="1">
      <c r="A6" s="130" t="s">
        <v>240</v>
      </c>
      <c r="B6" s="131"/>
      <c r="C6" s="131"/>
      <c r="D6" s="132"/>
      <c r="E6" s="111" t="s">
        <v>241</v>
      </c>
      <c r="F6" s="133"/>
      <c r="G6" s="134"/>
    </row>
    <row r="7" spans="1:7" ht="13.15" customHeight="1">
      <c r="A7" s="147" t="s">
        <v>176</v>
      </c>
      <c r="B7" s="145"/>
      <c r="C7" s="145"/>
      <c r="D7" s="148"/>
      <c r="E7" s="103" t="s">
        <v>242</v>
      </c>
      <c r="F7" s="149"/>
      <c r="G7" s="146"/>
    </row>
    <row r="8" spans="1:7" ht="13.15" customHeight="1">
      <c r="A8" s="130" t="s">
        <v>243</v>
      </c>
      <c r="B8" s="131"/>
      <c r="C8" s="131"/>
      <c r="D8" s="132"/>
      <c r="E8" s="111" t="s">
        <v>241</v>
      </c>
      <c r="F8" s="133"/>
      <c r="G8" s="134"/>
    </row>
    <row r="9" spans="1:7" ht="13.15" customHeight="1">
      <c r="A9" s="147" t="s">
        <v>264</v>
      </c>
      <c r="B9" s="145"/>
      <c r="C9" s="145"/>
      <c r="D9" s="148"/>
      <c r="E9" s="103" t="s">
        <v>242</v>
      </c>
      <c r="F9" s="149"/>
      <c r="G9" s="146"/>
    </row>
    <row r="10" spans="1:7" ht="13.15" customHeight="1">
      <c r="A10" s="130" t="s">
        <v>244</v>
      </c>
      <c r="B10" s="131"/>
      <c r="C10" s="131"/>
      <c r="D10" s="132"/>
      <c r="E10" s="111" t="s">
        <v>241</v>
      </c>
      <c r="F10" s="133"/>
      <c r="G10" s="134"/>
    </row>
    <row r="11" spans="1:7" ht="13.15" customHeight="1">
      <c r="A11" s="147" t="s">
        <v>176</v>
      </c>
      <c r="B11" s="145"/>
      <c r="C11" s="145"/>
      <c r="D11" s="148"/>
      <c r="E11" s="103" t="s">
        <v>242</v>
      </c>
      <c r="F11" s="149"/>
      <c r="G11" s="146"/>
    </row>
    <row r="12" spans="1:7" ht="13.15" customHeight="1">
      <c r="A12" s="130" t="s">
        <v>245</v>
      </c>
      <c r="B12" s="131"/>
      <c r="C12" s="131"/>
      <c r="D12" s="132"/>
      <c r="E12" s="111" t="s">
        <v>241</v>
      </c>
      <c r="F12" s="133"/>
      <c r="G12" s="134"/>
    </row>
    <row r="13" spans="1:7" ht="13.15" customHeight="1" thickBot="1">
      <c r="A13" s="154" t="s">
        <v>265</v>
      </c>
      <c r="B13" s="136"/>
      <c r="C13" s="136"/>
      <c r="D13" s="155"/>
      <c r="E13" s="103" t="s">
        <v>242</v>
      </c>
      <c r="F13" s="156"/>
      <c r="G13" s="157"/>
    </row>
    <row r="14" spans="1:7" ht="28.5" customHeight="1" thickBot="1">
      <c r="A14" s="158" t="s">
        <v>190</v>
      </c>
      <c r="B14" s="159"/>
      <c r="C14" s="159"/>
      <c r="D14" s="159"/>
      <c r="E14" s="159"/>
      <c r="F14" s="159"/>
      <c r="G14" s="160"/>
    </row>
    <row r="15" spans="1:7" ht="13.15" customHeight="1">
      <c r="A15" s="150" t="s">
        <v>191</v>
      </c>
      <c r="B15" s="151"/>
      <c r="C15" s="151"/>
      <c r="D15" s="152"/>
      <c r="E15" s="153">
        <f>'KRYCÍ LIST'!E20</f>
        <v>0</v>
      </c>
      <c r="F15" s="151"/>
      <c r="G15" s="112" t="s">
        <v>231</v>
      </c>
    </row>
    <row r="16" spans="1:7" ht="13.15" customHeight="1">
      <c r="A16" s="164" t="s">
        <v>246</v>
      </c>
      <c r="B16" s="162"/>
      <c r="C16" s="162"/>
      <c r="D16" s="165"/>
      <c r="E16" s="166">
        <f>SUM('KRYCÍ LIST'!E21:'KRYCÍ LIST'!E23)</f>
        <v>0</v>
      </c>
      <c r="F16" s="162"/>
      <c r="G16" s="113" t="s">
        <v>231</v>
      </c>
    </row>
    <row r="17" spans="1:7" ht="13.15" customHeight="1">
      <c r="A17" s="164" t="s">
        <v>192</v>
      </c>
      <c r="B17" s="162"/>
      <c r="C17" s="162"/>
      <c r="D17" s="165"/>
      <c r="E17" s="166">
        <f>'KRYCÍ LIST'!E25</f>
        <v>0</v>
      </c>
      <c r="F17" s="162"/>
      <c r="G17" s="113" t="s">
        <v>231</v>
      </c>
    </row>
    <row r="18" spans="1:7" ht="13.15" customHeight="1">
      <c r="A18" s="164" t="s">
        <v>217</v>
      </c>
      <c r="B18" s="162"/>
      <c r="C18" s="162"/>
      <c r="D18" s="165"/>
      <c r="E18" s="166">
        <f>'KRYCÍ LIST'!E26</f>
        <v>0</v>
      </c>
      <c r="F18" s="162"/>
      <c r="G18" s="113" t="s">
        <v>231</v>
      </c>
    </row>
    <row r="19" spans="1:7" ht="13.15" customHeight="1">
      <c r="A19" s="164" t="s">
        <v>218</v>
      </c>
      <c r="B19" s="162"/>
      <c r="C19" s="162"/>
      <c r="D19" s="165"/>
      <c r="E19" s="166">
        <f>'KRYCÍ LIST'!E27</f>
        <v>0</v>
      </c>
      <c r="F19" s="162"/>
      <c r="G19" s="113" t="s">
        <v>231</v>
      </c>
    </row>
    <row r="20" spans="1:7" ht="13.15" customHeight="1">
      <c r="A20" s="161"/>
      <c r="B20" s="162"/>
      <c r="C20" s="162"/>
      <c r="D20" s="162"/>
      <c r="E20" s="162"/>
      <c r="F20" s="162"/>
      <c r="G20" s="163"/>
    </row>
    <row r="21" spans="1:7" ht="13.15" customHeight="1">
      <c r="A21" s="167" t="s">
        <v>247</v>
      </c>
      <c r="B21" s="162"/>
      <c r="C21" s="162"/>
      <c r="D21" s="165"/>
      <c r="E21" s="168">
        <f>'KRYCÍ LIST'!E28</f>
        <v>0</v>
      </c>
      <c r="F21" s="169"/>
      <c r="G21" s="113" t="s">
        <v>231</v>
      </c>
    </row>
    <row r="22" spans="1:7" ht="13.15" customHeight="1">
      <c r="A22" s="161"/>
      <c r="B22" s="162"/>
      <c r="C22" s="162"/>
      <c r="D22" s="162"/>
      <c r="E22" s="162"/>
      <c r="F22" s="162"/>
      <c r="G22" s="163"/>
    </row>
    <row r="23" spans="1:7" ht="13.15" customHeight="1">
      <c r="A23" s="164" t="s">
        <v>229</v>
      </c>
      <c r="B23" s="162"/>
      <c r="C23" s="162"/>
      <c r="D23" s="114" t="s">
        <v>248</v>
      </c>
      <c r="E23" s="166">
        <f>'KRYCÍ LIST'!H35</f>
        <v>0</v>
      </c>
      <c r="F23" s="162"/>
      <c r="G23" s="113" t="s">
        <v>231</v>
      </c>
    </row>
    <row r="24" spans="1:7" ht="13.15" customHeight="1">
      <c r="A24" s="164" t="s">
        <v>232</v>
      </c>
      <c r="B24" s="162"/>
      <c r="C24" s="162"/>
      <c r="D24" s="114" t="s">
        <v>248</v>
      </c>
      <c r="E24" s="166">
        <f>'KRYCÍ LIST'!H36</f>
        <v>0</v>
      </c>
      <c r="F24" s="162"/>
      <c r="G24" s="113" t="s">
        <v>231</v>
      </c>
    </row>
    <row r="25" spans="1:7" ht="13.15" customHeight="1">
      <c r="A25" s="164" t="s">
        <v>229</v>
      </c>
      <c r="B25" s="162"/>
      <c r="C25" s="162"/>
      <c r="D25" s="114" t="s">
        <v>249</v>
      </c>
      <c r="E25" s="166">
        <f>'KRYCÍ LIST'!H37</f>
        <v>0</v>
      </c>
      <c r="F25" s="162"/>
      <c r="G25" s="113" t="s">
        <v>231</v>
      </c>
    </row>
    <row r="26" spans="1:7" ht="13.15" customHeight="1" thickBot="1">
      <c r="A26" s="170" t="s">
        <v>232</v>
      </c>
      <c r="B26" s="171"/>
      <c r="C26" s="171"/>
      <c r="D26" s="114" t="s">
        <v>249</v>
      </c>
      <c r="E26" s="172">
        <f>'KRYCÍ LIST'!H38</f>
        <v>0</v>
      </c>
      <c r="F26" s="171"/>
      <c r="G26" s="113" t="s">
        <v>231</v>
      </c>
    </row>
    <row r="27" spans="1:7" ht="19.5" customHeight="1" thickBot="1">
      <c r="A27" s="173" t="s">
        <v>250</v>
      </c>
      <c r="B27" s="159"/>
      <c r="C27" s="159"/>
      <c r="D27" s="159"/>
      <c r="E27" s="174">
        <f>SUM(E23:E26)</f>
        <v>0</v>
      </c>
      <c r="F27" s="159"/>
      <c r="G27" s="115" t="s">
        <v>231</v>
      </c>
    </row>
    <row r="29" spans="1:7" ht="12.75">
      <c r="A29" s="175" t="s">
        <v>182</v>
      </c>
      <c r="B29" s="132"/>
      <c r="D29" s="175" t="s">
        <v>185</v>
      </c>
      <c r="E29" s="131"/>
      <c r="F29" s="131"/>
      <c r="G29" s="132"/>
    </row>
    <row r="30" spans="1:7" ht="12.75">
      <c r="A30" s="176"/>
      <c r="B30" s="178"/>
      <c r="D30" s="176"/>
      <c r="E30" s="177"/>
      <c r="F30" s="177"/>
      <c r="G30" s="178"/>
    </row>
    <row r="31" spans="1:7" ht="12.75">
      <c r="A31" s="176"/>
      <c r="B31" s="178"/>
      <c r="D31" s="176"/>
      <c r="E31" s="177"/>
      <c r="F31" s="177"/>
      <c r="G31" s="178"/>
    </row>
    <row r="32" spans="1:7" ht="12.75">
      <c r="A32" s="176"/>
      <c r="B32" s="178"/>
      <c r="D32" s="176"/>
      <c r="E32" s="177"/>
      <c r="F32" s="177"/>
      <c r="G32" s="178"/>
    </row>
    <row r="33" spans="1:7" ht="12.75">
      <c r="A33" s="176"/>
      <c r="B33" s="178"/>
      <c r="D33" s="176"/>
      <c r="E33" s="177"/>
      <c r="F33" s="177"/>
      <c r="G33" s="178"/>
    </row>
    <row r="34" spans="1:7" ht="12.75">
      <c r="A34" s="176"/>
      <c r="B34" s="178"/>
      <c r="D34" s="176"/>
      <c r="E34" s="177"/>
      <c r="F34" s="177"/>
      <c r="G34" s="178"/>
    </row>
    <row r="35" spans="1:7" ht="12.75">
      <c r="A35" s="176"/>
      <c r="B35" s="178"/>
      <c r="D35" s="176"/>
      <c r="E35" s="177"/>
      <c r="F35" s="177"/>
      <c r="G35" s="178"/>
    </row>
    <row r="36" spans="1:7" ht="12.75">
      <c r="A36" s="176"/>
      <c r="B36" s="178"/>
      <c r="D36" s="176"/>
      <c r="E36" s="177"/>
      <c r="F36" s="177"/>
      <c r="G36" s="178"/>
    </row>
    <row r="37" spans="1:7" ht="12.75">
      <c r="A37" s="176"/>
      <c r="B37" s="178"/>
      <c r="D37" s="176"/>
      <c r="E37" s="177"/>
      <c r="F37" s="177"/>
      <c r="G37" s="178"/>
    </row>
    <row r="38" spans="1:7" ht="12.75">
      <c r="A38" s="176"/>
      <c r="B38" s="178"/>
      <c r="D38" s="176"/>
      <c r="E38" s="177"/>
      <c r="F38" s="177"/>
      <c r="G38" s="178"/>
    </row>
    <row r="39" spans="1:7" ht="12.75">
      <c r="A39" s="179" t="s">
        <v>251</v>
      </c>
      <c r="B39" s="148"/>
      <c r="D39" s="179" t="s">
        <v>251</v>
      </c>
      <c r="E39" s="145"/>
      <c r="F39" s="145"/>
      <c r="G39" s="148"/>
    </row>
    <row r="41" spans="1:7" ht="12.75">
      <c r="A41" s="175" t="s">
        <v>183</v>
      </c>
      <c r="B41" s="132"/>
      <c r="D41" s="175" t="s">
        <v>189</v>
      </c>
      <c r="E41" s="131"/>
      <c r="F41" s="131"/>
      <c r="G41" s="132"/>
    </row>
    <row r="42" spans="1:7" ht="12.75">
      <c r="A42" s="176"/>
      <c r="B42" s="178"/>
      <c r="D42" s="176"/>
      <c r="E42" s="177"/>
      <c r="F42" s="177"/>
      <c r="G42" s="178"/>
    </row>
    <row r="43" spans="1:7" ht="12.75">
      <c r="A43" s="176"/>
      <c r="B43" s="178"/>
      <c r="D43" s="176"/>
      <c r="E43" s="177"/>
      <c r="F43" s="177"/>
      <c r="G43" s="178"/>
    </row>
    <row r="44" spans="1:7" ht="12.75">
      <c r="A44" s="176"/>
      <c r="B44" s="178"/>
      <c r="D44" s="176"/>
      <c r="E44" s="177"/>
      <c r="F44" s="177"/>
      <c r="G44" s="178"/>
    </row>
    <row r="45" spans="1:7" ht="12.75">
      <c r="A45" s="176"/>
      <c r="B45" s="178"/>
      <c r="D45" s="176"/>
      <c r="E45" s="177"/>
      <c r="F45" s="177"/>
      <c r="G45" s="178"/>
    </row>
    <row r="46" spans="1:7" ht="12.75">
      <c r="A46" s="176"/>
      <c r="B46" s="178"/>
      <c r="D46" s="176"/>
      <c r="E46" s="177"/>
      <c r="F46" s="177"/>
      <c r="G46" s="178"/>
    </row>
    <row r="47" spans="1:7" ht="12.75">
      <c r="A47" s="176"/>
      <c r="B47" s="178"/>
      <c r="D47" s="176"/>
      <c r="E47" s="177"/>
      <c r="F47" s="177"/>
      <c r="G47" s="178"/>
    </row>
    <row r="48" spans="1:7" ht="12.75">
      <c r="A48" s="176"/>
      <c r="B48" s="178"/>
      <c r="D48" s="176"/>
      <c r="E48" s="177"/>
      <c r="F48" s="177"/>
      <c r="G48" s="178"/>
    </row>
    <row r="49" spans="1:7" ht="12.75">
      <c r="A49" s="176"/>
      <c r="B49" s="178"/>
      <c r="D49" s="176"/>
      <c r="E49" s="177"/>
      <c r="F49" s="177"/>
      <c r="G49" s="178"/>
    </row>
    <row r="50" spans="1:7" ht="12.75">
      <c r="A50" s="176"/>
      <c r="B50" s="178"/>
      <c r="D50" s="176"/>
      <c r="E50" s="177"/>
      <c r="F50" s="177"/>
      <c r="G50" s="178"/>
    </row>
    <row r="51" spans="1:7" ht="12.75">
      <c r="A51" s="179" t="s">
        <v>251</v>
      </c>
      <c r="B51" s="148"/>
      <c r="D51" s="179" t="s">
        <v>251</v>
      </c>
      <c r="E51" s="145"/>
      <c r="F51" s="145"/>
      <c r="G51" s="148"/>
    </row>
  </sheetData>
  <mergeCells count="60">
    <mergeCell ref="A51:B51"/>
    <mergeCell ref="D41:G41"/>
    <mergeCell ref="D42:G50"/>
    <mergeCell ref="D51:G51"/>
    <mergeCell ref="A39:B39"/>
    <mergeCell ref="D30:G38"/>
    <mergeCell ref="D39:G39"/>
    <mergeCell ref="A41:B41"/>
    <mergeCell ref="A42:B50"/>
    <mergeCell ref="A30:B38"/>
    <mergeCell ref="A26:C26"/>
    <mergeCell ref="E26:F26"/>
    <mergeCell ref="A27:D27"/>
    <mergeCell ref="E27:F27"/>
    <mergeCell ref="A29:B29"/>
    <mergeCell ref="D29:G29"/>
    <mergeCell ref="A23:C23"/>
    <mergeCell ref="E23:F23"/>
    <mergeCell ref="A24:C24"/>
    <mergeCell ref="E24:F24"/>
    <mergeCell ref="A25:C25"/>
    <mergeCell ref="E25:F25"/>
    <mergeCell ref="A22:G22"/>
    <mergeCell ref="A16:D16"/>
    <mergeCell ref="E16:F16"/>
    <mergeCell ref="A17:D17"/>
    <mergeCell ref="E17:F17"/>
    <mergeCell ref="A18:D18"/>
    <mergeCell ref="E18:F18"/>
    <mergeCell ref="A19:D19"/>
    <mergeCell ref="E19:F19"/>
    <mergeCell ref="A20:G20"/>
    <mergeCell ref="A21:D21"/>
    <mergeCell ref="E21:F21"/>
    <mergeCell ref="A15:D15"/>
    <mergeCell ref="E15:F15"/>
    <mergeCell ref="A9:D9"/>
    <mergeCell ref="F9:G9"/>
    <mergeCell ref="A10:D10"/>
    <mergeCell ref="F10:G10"/>
    <mergeCell ref="A11:D11"/>
    <mergeCell ref="F11:G11"/>
    <mergeCell ref="A12:D12"/>
    <mergeCell ref="F12:G12"/>
    <mergeCell ref="A13:D13"/>
    <mergeCell ref="F13:G13"/>
    <mergeCell ref="A14:G14"/>
    <mergeCell ref="A8:D8"/>
    <mergeCell ref="F8:G8"/>
    <mergeCell ref="A1:G1"/>
    <mergeCell ref="B2:D2"/>
    <mergeCell ref="E2:G2"/>
    <mergeCell ref="B3:D3"/>
    <mergeCell ref="E3:G3"/>
    <mergeCell ref="A4:G4"/>
    <mergeCell ref="A5:G5"/>
    <mergeCell ref="A6:D6"/>
    <mergeCell ref="F6:G6"/>
    <mergeCell ref="A7:D7"/>
    <mergeCell ref="F7:G7"/>
  </mergeCells>
  <printOptions horizontalCentered="1"/>
  <pageMargins left="0.39375000000000004" right="0.39375000000000004" top="0.5902777777777778" bottom="0.5902777777777778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1"/>
  <sheetViews>
    <sheetView tabSelected="1" workbookViewId="0" topLeftCell="A1">
      <selection activeCell="K22" sqref="K22"/>
    </sheetView>
  </sheetViews>
  <sheetFormatPr defaultColWidth="9.140625" defaultRowHeight="12.75"/>
  <cols>
    <col min="1" max="1" width="2.140625" style="0" customWidth="1"/>
    <col min="2" max="2" width="4.57421875" style="0" customWidth="1"/>
    <col min="3" max="3" width="4.28125" style="0" customWidth="1"/>
    <col min="4" max="4" width="6.7109375" style="0" customWidth="1"/>
    <col min="5" max="5" width="6.421875" style="0" customWidth="1"/>
    <col min="6" max="6" width="9.57421875" style="0" customWidth="1"/>
    <col min="7" max="7" width="12.28125" style="0" customWidth="1"/>
    <col min="8" max="8" width="6.421875" style="0" customWidth="1"/>
    <col min="9" max="9" width="2.421875" style="0" customWidth="1"/>
    <col min="10" max="10" width="5.00390625" style="0" customWidth="1"/>
    <col min="11" max="11" width="11.8515625" style="0" customWidth="1"/>
    <col min="12" max="12" width="2.28125" style="0" customWidth="1"/>
    <col min="13" max="13" width="13.57421875" style="0" customWidth="1"/>
  </cols>
  <sheetData>
    <row r="1" spans="1:13" ht="18.4" customHeight="1">
      <c r="A1" s="184" t="s">
        <v>170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</row>
    <row r="2" spans="1:13" ht="10.15" customHeight="1" thickBo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</row>
    <row r="3" spans="1:13" ht="13.15" customHeight="1">
      <c r="A3" s="185" t="s">
        <v>171</v>
      </c>
      <c r="B3" s="138"/>
      <c r="C3" s="138"/>
      <c r="D3" s="139"/>
      <c r="E3" s="186" t="s">
        <v>172</v>
      </c>
      <c r="F3" s="138"/>
      <c r="G3" s="138"/>
      <c r="H3" s="138"/>
      <c r="I3" s="138"/>
      <c r="J3" s="139"/>
      <c r="K3" s="186" t="s">
        <v>173</v>
      </c>
      <c r="L3" s="139"/>
      <c r="M3" s="89" t="s">
        <v>174</v>
      </c>
    </row>
    <row r="4" spans="1:13" ht="13.15" customHeight="1">
      <c r="A4" s="182" t="s">
        <v>175</v>
      </c>
      <c r="B4" s="145"/>
      <c r="C4" s="145"/>
      <c r="D4" s="148"/>
      <c r="E4" s="183" t="s">
        <v>299</v>
      </c>
      <c r="F4" s="142"/>
      <c r="G4" s="142"/>
      <c r="H4" s="142"/>
      <c r="I4" s="142"/>
      <c r="J4" s="143"/>
      <c r="K4" s="144" t="s">
        <v>176</v>
      </c>
      <c r="L4" s="148"/>
      <c r="M4" s="90" t="s">
        <v>177</v>
      </c>
    </row>
    <row r="5" spans="1:13" ht="13.15" customHeight="1">
      <c r="A5" s="180" t="s">
        <v>178</v>
      </c>
      <c r="B5" s="131"/>
      <c r="C5" s="131"/>
      <c r="D5" s="132"/>
      <c r="E5" s="181" t="s">
        <v>179</v>
      </c>
      <c r="F5" s="131"/>
      <c r="G5" s="131"/>
      <c r="H5" s="131"/>
      <c r="I5" s="131"/>
      <c r="J5" s="132"/>
      <c r="K5" s="181" t="s">
        <v>180</v>
      </c>
      <c r="L5" s="132"/>
      <c r="M5" s="91" t="s">
        <v>181</v>
      </c>
    </row>
    <row r="6" spans="1:13" ht="13.15" customHeight="1">
      <c r="A6" s="182" t="s">
        <v>176</v>
      </c>
      <c r="B6" s="145"/>
      <c r="C6" s="145"/>
      <c r="D6" s="148"/>
      <c r="E6" s="183" t="s">
        <v>298</v>
      </c>
      <c r="F6" s="142"/>
      <c r="G6" s="142"/>
      <c r="H6" s="142"/>
      <c r="I6" s="142"/>
      <c r="J6" s="143"/>
      <c r="K6" s="144" t="s">
        <v>176</v>
      </c>
      <c r="L6" s="148"/>
      <c r="M6" s="90" t="s">
        <v>176</v>
      </c>
    </row>
    <row r="7" spans="1:13" ht="13.15" customHeight="1">
      <c r="A7" s="192" t="s">
        <v>182</v>
      </c>
      <c r="B7" s="162"/>
      <c r="C7" s="162"/>
      <c r="D7" s="193" t="s">
        <v>176</v>
      </c>
      <c r="E7" s="162"/>
      <c r="F7" s="162"/>
      <c r="G7" s="165"/>
      <c r="H7" s="188" t="s">
        <v>186</v>
      </c>
      <c r="I7" s="162"/>
      <c r="J7" s="162"/>
      <c r="K7" s="162"/>
      <c r="L7" s="162"/>
      <c r="M7" s="92"/>
    </row>
    <row r="8" spans="1:13" ht="13.15" customHeight="1">
      <c r="A8" s="192" t="s">
        <v>183</v>
      </c>
      <c r="B8" s="162"/>
      <c r="C8" s="162"/>
      <c r="D8" s="193" t="s">
        <v>176</v>
      </c>
      <c r="E8" s="162"/>
      <c r="F8" s="162"/>
      <c r="G8" s="165"/>
      <c r="H8" s="188" t="s">
        <v>187</v>
      </c>
      <c r="I8" s="162"/>
      <c r="J8" s="162"/>
      <c r="K8" s="162"/>
      <c r="L8" s="162"/>
      <c r="M8" s="93" t="str">
        <f>IF(M7=0,"",E28/M7)</f>
        <v/>
      </c>
    </row>
    <row r="9" spans="1:13" ht="13.15" customHeight="1">
      <c r="A9" s="192" t="s">
        <v>184</v>
      </c>
      <c r="B9" s="162"/>
      <c r="C9" s="162"/>
      <c r="D9" s="193" t="s">
        <v>176</v>
      </c>
      <c r="E9" s="162"/>
      <c r="F9" s="162"/>
      <c r="G9" s="165"/>
      <c r="H9" s="188" t="s">
        <v>188</v>
      </c>
      <c r="I9" s="162"/>
      <c r="J9" s="162"/>
      <c r="K9" s="189" t="s">
        <v>176</v>
      </c>
      <c r="L9" s="162"/>
      <c r="M9" s="163"/>
    </row>
    <row r="10" spans="1:13" ht="13.15" customHeight="1">
      <c r="A10" s="180" t="s">
        <v>185</v>
      </c>
      <c r="B10" s="131"/>
      <c r="C10" s="131"/>
      <c r="D10" s="190" t="s">
        <v>176</v>
      </c>
      <c r="E10" s="131"/>
      <c r="F10" s="131"/>
      <c r="G10" s="132"/>
      <c r="H10" s="181" t="s">
        <v>189</v>
      </c>
      <c r="I10" s="131"/>
      <c r="J10" s="190" t="s">
        <v>176</v>
      </c>
      <c r="K10" s="131"/>
      <c r="L10" s="131"/>
      <c r="M10" s="134"/>
    </row>
    <row r="11" spans="1:13" ht="13.15" customHeight="1" thickBot="1">
      <c r="A11" s="187" t="s">
        <v>176</v>
      </c>
      <c r="B11" s="136"/>
      <c r="C11" s="136"/>
      <c r="D11" s="136"/>
      <c r="E11" s="136"/>
      <c r="F11" s="136"/>
      <c r="G11" s="155"/>
      <c r="H11" s="191" t="s">
        <v>176</v>
      </c>
      <c r="I11" s="136"/>
      <c r="J11" s="136"/>
      <c r="K11" s="136"/>
      <c r="L11" s="136"/>
      <c r="M11" s="157"/>
    </row>
    <row r="12" spans="1:13" ht="28.5" customHeight="1" thickBot="1">
      <c r="A12" s="158" t="s">
        <v>190</v>
      </c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60"/>
    </row>
    <row r="13" spans="1:13" ht="13.15" customHeight="1">
      <c r="A13" s="195" t="s">
        <v>191</v>
      </c>
      <c r="B13" s="151"/>
      <c r="C13" s="151"/>
      <c r="D13" s="151"/>
      <c r="E13" s="151"/>
      <c r="F13" s="151"/>
      <c r="G13" s="195" t="s">
        <v>192</v>
      </c>
      <c r="H13" s="151"/>
      <c r="I13" s="151"/>
      <c r="J13" s="151"/>
      <c r="K13" s="151"/>
      <c r="L13" s="151"/>
      <c r="M13" s="196"/>
    </row>
    <row r="14" spans="1:13" ht="13.15" customHeight="1">
      <c r="A14" s="197"/>
      <c r="B14" s="188" t="s">
        <v>193</v>
      </c>
      <c r="C14" s="162"/>
      <c r="D14" s="165"/>
      <c r="E14" s="166">
        <f>REKAPITULACE!C21</f>
        <v>0</v>
      </c>
      <c r="F14" s="162"/>
      <c r="G14" s="164" t="s">
        <v>208</v>
      </c>
      <c r="H14" s="199"/>
      <c r="I14" s="199"/>
      <c r="J14" s="200"/>
      <c r="K14" s="95"/>
      <c r="L14" s="96" t="s">
        <v>209</v>
      </c>
      <c r="M14" s="100">
        <f>E20*K14/100</f>
        <v>0</v>
      </c>
    </row>
    <row r="15" spans="1:13" ht="13.15" customHeight="1">
      <c r="A15" s="198"/>
      <c r="B15" s="188" t="s">
        <v>194</v>
      </c>
      <c r="C15" s="162"/>
      <c r="D15" s="165"/>
      <c r="E15" s="166">
        <f>REKAPITULACE!D21</f>
        <v>0</v>
      </c>
      <c r="F15" s="162"/>
      <c r="G15" s="164" t="s">
        <v>210</v>
      </c>
      <c r="H15" s="199"/>
      <c r="I15" s="199"/>
      <c r="J15" s="200"/>
      <c r="K15" s="95"/>
      <c r="L15" s="96" t="s">
        <v>209</v>
      </c>
      <c r="M15" s="100">
        <f>E20*K15/100</f>
        <v>0</v>
      </c>
    </row>
    <row r="16" spans="1:13" ht="13.15" customHeight="1">
      <c r="A16" s="99" t="s">
        <v>195</v>
      </c>
      <c r="B16" s="194" t="s">
        <v>196</v>
      </c>
      <c r="C16" s="162"/>
      <c r="D16" s="165"/>
      <c r="E16" s="166">
        <f>REKAPITULACE!E14</f>
        <v>0</v>
      </c>
      <c r="F16" s="162"/>
      <c r="G16" s="164" t="s">
        <v>211</v>
      </c>
      <c r="H16" s="199"/>
      <c r="I16" s="199"/>
      <c r="J16" s="200"/>
      <c r="K16" s="95"/>
      <c r="L16" s="96" t="s">
        <v>209</v>
      </c>
      <c r="M16" s="100">
        <f>E20*K16/100</f>
        <v>0</v>
      </c>
    </row>
    <row r="17" spans="1:13" ht="13.15" customHeight="1">
      <c r="A17" s="99" t="s">
        <v>197</v>
      </c>
      <c r="B17" s="194" t="s">
        <v>198</v>
      </c>
      <c r="C17" s="162"/>
      <c r="D17" s="165"/>
      <c r="E17" s="166">
        <f>REKAPITULACE!E19</f>
        <v>0</v>
      </c>
      <c r="F17" s="162"/>
      <c r="G17" s="164" t="s">
        <v>212</v>
      </c>
      <c r="H17" s="199"/>
      <c r="I17" s="199"/>
      <c r="J17" s="200"/>
      <c r="K17" s="95"/>
      <c r="L17" s="96" t="s">
        <v>209</v>
      </c>
      <c r="M17" s="100">
        <f>E20*K17/100</f>
        <v>0</v>
      </c>
    </row>
    <row r="18" spans="1:13" ht="13.15" customHeight="1">
      <c r="A18" s="99" t="s">
        <v>199</v>
      </c>
      <c r="B18" s="194" t="s">
        <v>200</v>
      </c>
      <c r="C18" s="162"/>
      <c r="D18" s="165"/>
      <c r="E18" s="166">
        <v>0</v>
      </c>
      <c r="F18" s="162"/>
      <c r="G18" s="164" t="s">
        <v>213</v>
      </c>
      <c r="H18" s="199"/>
      <c r="I18" s="199"/>
      <c r="J18" s="200"/>
      <c r="K18" s="95">
        <v>3.5</v>
      </c>
      <c r="L18" s="96" t="s">
        <v>209</v>
      </c>
      <c r="M18" s="100">
        <f>E20*K18/100</f>
        <v>0</v>
      </c>
    </row>
    <row r="19" spans="1:13" ht="13.15" customHeight="1">
      <c r="A19" s="99" t="s">
        <v>201</v>
      </c>
      <c r="B19" s="194" t="s">
        <v>202</v>
      </c>
      <c r="C19" s="162"/>
      <c r="D19" s="165"/>
      <c r="E19" s="166">
        <v>0</v>
      </c>
      <c r="F19" s="162"/>
      <c r="G19" s="164" t="s">
        <v>214</v>
      </c>
      <c r="H19" s="199"/>
      <c r="I19" s="199"/>
      <c r="J19" s="200"/>
      <c r="K19" s="95">
        <v>2</v>
      </c>
      <c r="L19" s="96" t="s">
        <v>209</v>
      </c>
      <c r="M19" s="100">
        <f>E20*K19/100</f>
        <v>0</v>
      </c>
    </row>
    <row r="20" spans="1:13" ht="13.15" customHeight="1">
      <c r="A20" s="164" t="s">
        <v>203</v>
      </c>
      <c r="B20" s="199"/>
      <c r="C20" s="199"/>
      <c r="D20" s="200"/>
      <c r="E20" s="166">
        <f>SUM(E16:E19)</f>
        <v>0</v>
      </c>
      <c r="F20" s="162"/>
      <c r="G20" s="164" t="s">
        <v>215</v>
      </c>
      <c r="H20" s="199"/>
      <c r="I20" s="199"/>
      <c r="J20" s="200"/>
      <c r="K20" s="95">
        <v>2</v>
      </c>
      <c r="L20" s="96" t="s">
        <v>209</v>
      </c>
      <c r="M20" s="100">
        <f>E20*K20/100</f>
        <v>0</v>
      </c>
    </row>
    <row r="21" spans="1:13" ht="13.15" customHeight="1">
      <c r="A21" s="164" t="s">
        <v>204</v>
      </c>
      <c r="B21" s="199"/>
      <c r="C21" s="199"/>
      <c r="D21" s="200"/>
      <c r="E21" s="166">
        <v>0</v>
      </c>
      <c r="F21" s="162"/>
      <c r="G21" s="164" t="s">
        <v>300</v>
      </c>
      <c r="H21" s="199"/>
      <c r="I21" s="199"/>
      <c r="J21" s="200"/>
      <c r="K21" s="95">
        <v>10</v>
      </c>
      <c r="L21" s="96" t="s">
        <v>209</v>
      </c>
      <c r="M21" s="100">
        <f>E20*K21/100</f>
        <v>0</v>
      </c>
    </row>
    <row r="22" spans="1:13" ht="13.15" customHeight="1">
      <c r="A22" s="164" t="s">
        <v>205</v>
      </c>
      <c r="B22" s="199"/>
      <c r="C22" s="199"/>
      <c r="D22" s="200"/>
      <c r="E22" s="166">
        <v>0</v>
      </c>
      <c r="F22" s="162"/>
      <c r="G22" s="164" t="s">
        <v>216</v>
      </c>
      <c r="H22" s="199"/>
      <c r="I22" s="199"/>
      <c r="J22" s="200"/>
      <c r="K22" s="95"/>
      <c r="L22" s="96" t="s">
        <v>209</v>
      </c>
      <c r="M22" s="100">
        <f>E20*K22/100</f>
        <v>0</v>
      </c>
    </row>
    <row r="23" spans="1:13" ht="13.15" customHeight="1" thickBot="1">
      <c r="A23" s="164" t="s">
        <v>206</v>
      </c>
      <c r="B23" s="199"/>
      <c r="C23" s="199"/>
      <c r="D23" s="200"/>
      <c r="E23" s="166">
        <v>0</v>
      </c>
      <c r="F23" s="162"/>
      <c r="G23" s="130"/>
      <c r="H23" s="133"/>
      <c r="I23" s="133"/>
      <c r="J23" s="201"/>
      <c r="K23" s="97"/>
      <c r="L23" s="98" t="s">
        <v>209</v>
      </c>
      <c r="M23" s="101">
        <f>E20*K23/100</f>
        <v>0</v>
      </c>
    </row>
    <row r="24" spans="1:13" ht="13.15" customHeight="1">
      <c r="A24" s="164" t="s">
        <v>207</v>
      </c>
      <c r="B24" s="199"/>
      <c r="C24" s="199"/>
      <c r="D24" s="199"/>
      <c r="E24" s="166">
        <f>SUM(E20:E23)</f>
        <v>0</v>
      </c>
      <c r="F24" s="162"/>
      <c r="G24" s="195" t="s">
        <v>217</v>
      </c>
      <c r="H24" s="151"/>
      <c r="I24" s="151"/>
      <c r="J24" s="151"/>
      <c r="K24" s="151"/>
      <c r="L24" s="151"/>
      <c r="M24" s="202"/>
    </row>
    <row r="25" spans="1:13" ht="13.15" customHeight="1">
      <c r="A25" s="164" t="s">
        <v>219</v>
      </c>
      <c r="B25" s="199"/>
      <c r="C25" s="199"/>
      <c r="D25" s="200"/>
      <c r="E25" s="166">
        <f>SUM(M14:M23)</f>
        <v>0</v>
      </c>
      <c r="F25" s="162"/>
      <c r="G25" s="164"/>
      <c r="H25" s="199"/>
      <c r="I25" s="199"/>
      <c r="J25" s="200"/>
      <c r="K25" s="95"/>
      <c r="L25" s="96" t="s">
        <v>209</v>
      </c>
      <c r="M25" s="100">
        <f>E20*K25/100</f>
        <v>0</v>
      </c>
    </row>
    <row r="26" spans="1:13" ht="13.15" customHeight="1" thickBot="1">
      <c r="A26" s="164" t="s">
        <v>220</v>
      </c>
      <c r="B26" s="199"/>
      <c r="C26" s="199"/>
      <c r="D26" s="200"/>
      <c r="E26" s="166">
        <f>SUM(M25:M26)</f>
        <v>0</v>
      </c>
      <c r="F26" s="162"/>
      <c r="G26" s="130"/>
      <c r="H26" s="133"/>
      <c r="I26" s="133"/>
      <c r="J26" s="201"/>
      <c r="K26" s="97"/>
      <c r="L26" s="98" t="s">
        <v>209</v>
      </c>
      <c r="M26" s="101">
        <f>E20*K26/100</f>
        <v>0</v>
      </c>
    </row>
    <row r="27" spans="1:13" ht="13.15" customHeight="1" thickBot="1">
      <c r="A27" s="130" t="s">
        <v>221</v>
      </c>
      <c r="B27" s="133"/>
      <c r="C27" s="133"/>
      <c r="D27" s="201"/>
      <c r="E27" s="210">
        <f>SUM(M28:M28)</f>
        <v>0</v>
      </c>
      <c r="F27" s="131"/>
      <c r="G27" s="195" t="s">
        <v>218</v>
      </c>
      <c r="H27" s="151"/>
      <c r="I27" s="151"/>
      <c r="J27" s="151"/>
      <c r="K27" s="151"/>
      <c r="L27" s="151"/>
      <c r="M27" s="202"/>
    </row>
    <row r="28" spans="1:13" ht="13.15" customHeight="1" thickBot="1">
      <c r="A28" s="211" t="s">
        <v>222</v>
      </c>
      <c r="B28" s="212"/>
      <c r="C28" s="212"/>
      <c r="D28" s="213"/>
      <c r="E28" s="214">
        <f>SUM(E24:E27)</f>
        <v>0</v>
      </c>
      <c r="F28" s="138"/>
      <c r="G28" s="130"/>
      <c r="H28" s="133"/>
      <c r="I28" s="133"/>
      <c r="J28" s="201"/>
      <c r="K28" s="97"/>
      <c r="L28" s="98" t="s">
        <v>209</v>
      </c>
      <c r="M28" s="101">
        <f>E20*K28/100</f>
        <v>0</v>
      </c>
    </row>
    <row r="29" spans="1:13" s="3" customFormat="1" ht="13.15" customHeight="1">
      <c r="A29" s="203" t="s">
        <v>223</v>
      </c>
      <c r="B29" s="204"/>
      <c r="C29" s="204"/>
      <c r="D29" s="205"/>
      <c r="E29" s="206" t="s">
        <v>224</v>
      </c>
      <c r="F29" s="204"/>
      <c r="G29" s="205"/>
      <c r="H29" s="206" t="s">
        <v>225</v>
      </c>
      <c r="I29" s="204"/>
      <c r="J29" s="204"/>
      <c r="K29" s="204"/>
      <c r="L29" s="204"/>
      <c r="M29" s="207"/>
    </row>
    <row r="30" spans="1:13" ht="13.15" customHeight="1">
      <c r="A30" s="208" t="s">
        <v>176</v>
      </c>
      <c r="B30" s="131"/>
      <c r="C30" s="131"/>
      <c r="D30" s="132"/>
      <c r="E30" s="102" t="s">
        <v>226</v>
      </c>
      <c r="F30" s="133"/>
      <c r="G30" s="132"/>
      <c r="H30" s="102" t="s">
        <v>226</v>
      </c>
      <c r="I30" s="133"/>
      <c r="J30" s="131"/>
      <c r="K30" s="131"/>
      <c r="L30" s="131"/>
      <c r="M30" s="209"/>
    </row>
    <row r="31" spans="1:13" ht="13.15" customHeight="1">
      <c r="A31" s="219" t="s">
        <v>227</v>
      </c>
      <c r="B31" s="177"/>
      <c r="C31" s="220">
        <v>45005</v>
      </c>
      <c r="D31" s="178"/>
      <c r="E31" s="102" t="s">
        <v>227</v>
      </c>
      <c r="F31" s="220">
        <v>45005</v>
      </c>
      <c r="G31" s="178"/>
      <c r="H31" s="102" t="s">
        <v>227</v>
      </c>
      <c r="I31" s="221"/>
      <c r="J31" s="177"/>
      <c r="K31" s="177"/>
      <c r="L31" s="177"/>
      <c r="M31" s="222"/>
    </row>
    <row r="32" spans="1:13" ht="13.15" customHeight="1">
      <c r="A32" s="219"/>
      <c r="B32" s="177"/>
      <c r="C32" s="177"/>
      <c r="D32" s="178"/>
      <c r="E32" s="224" t="s">
        <v>228</v>
      </c>
      <c r="F32" s="177"/>
      <c r="G32" s="178"/>
      <c r="H32" s="224" t="s">
        <v>228</v>
      </c>
      <c r="I32" s="177"/>
      <c r="J32" s="177"/>
      <c r="K32" s="177"/>
      <c r="L32" s="177"/>
      <c r="M32" s="222"/>
    </row>
    <row r="33" spans="1:13" ht="12.75">
      <c r="A33" s="219"/>
      <c r="B33" s="221"/>
      <c r="C33" s="221"/>
      <c r="D33" s="223"/>
      <c r="E33" s="224"/>
      <c r="F33" s="221"/>
      <c r="G33" s="223"/>
      <c r="H33" s="224"/>
      <c r="I33" s="221"/>
      <c r="J33" s="221"/>
      <c r="K33" s="221"/>
      <c r="L33" s="221"/>
      <c r="M33" s="225"/>
    </row>
    <row r="34" spans="1:13" ht="56.25" customHeight="1" thickBot="1">
      <c r="A34" s="219"/>
      <c r="B34" s="221"/>
      <c r="C34" s="221"/>
      <c r="D34" s="223"/>
      <c r="E34" s="224"/>
      <c r="F34" s="221"/>
      <c r="G34" s="223"/>
      <c r="H34" s="224"/>
      <c r="I34" s="221"/>
      <c r="J34" s="221"/>
      <c r="K34" s="221"/>
      <c r="L34" s="221"/>
      <c r="M34" s="225"/>
    </row>
    <row r="35" spans="1:13" ht="13.15" customHeight="1">
      <c r="A35" s="150" t="s">
        <v>229</v>
      </c>
      <c r="B35" s="215"/>
      <c r="C35" s="215"/>
      <c r="D35" s="216"/>
      <c r="E35" s="217">
        <v>21</v>
      </c>
      <c r="F35" s="151"/>
      <c r="G35" s="104" t="s">
        <v>230</v>
      </c>
      <c r="H35" s="153">
        <f>E28-H37</f>
        <v>0</v>
      </c>
      <c r="I35" s="151"/>
      <c r="J35" s="151"/>
      <c r="K35" s="151"/>
      <c r="L35" s="151"/>
      <c r="M35" s="105" t="s">
        <v>231</v>
      </c>
    </row>
    <row r="36" spans="1:13" ht="13.15" customHeight="1">
      <c r="A36" s="164" t="s">
        <v>232</v>
      </c>
      <c r="B36" s="199"/>
      <c r="C36" s="199"/>
      <c r="D36" s="200"/>
      <c r="E36" s="218">
        <v>21</v>
      </c>
      <c r="F36" s="162"/>
      <c r="G36" s="94" t="s">
        <v>230</v>
      </c>
      <c r="H36" s="166">
        <f>H35*E36/100</f>
        <v>0</v>
      </c>
      <c r="I36" s="162"/>
      <c r="J36" s="162"/>
      <c r="K36" s="162"/>
      <c r="L36" s="162"/>
      <c r="M36" s="106" t="s">
        <v>231</v>
      </c>
    </row>
    <row r="37" spans="1:13" ht="13.15" customHeight="1">
      <c r="A37" s="164" t="s">
        <v>229</v>
      </c>
      <c r="B37" s="199"/>
      <c r="C37" s="199"/>
      <c r="D37" s="200"/>
      <c r="E37" s="218">
        <v>15</v>
      </c>
      <c r="F37" s="162"/>
      <c r="G37" s="94" t="s">
        <v>230</v>
      </c>
      <c r="H37" s="166">
        <v>0</v>
      </c>
      <c r="I37" s="229"/>
      <c r="J37" s="229"/>
      <c r="K37" s="229"/>
      <c r="L37" s="229"/>
      <c r="M37" s="106" t="s">
        <v>231</v>
      </c>
    </row>
    <row r="38" spans="1:13" ht="13.15" customHeight="1">
      <c r="A38" s="164" t="s">
        <v>232</v>
      </c>
      <c r="B38" s="199"/>
      <c r="C38" s="199"/>
      <c r="D38" s="200"/>
      <c r="E38" s="218">
        <v>15</v>
      </c>
      <c r="F38" s="162"/>
      <c r="G38" s="94" t="s">
        <v>230</v>
      </c>
      <c r="H38" s="166">
        <f>H37*E38/100</f>
        <v>0</v>
      </c>
      <c r="I38" s="162"/>
      <c r="J38" s="162"/>
      <c r="K38" s="162"/>
      <c r="L38" s="162"/>
      <c r="M38" s="106" t="s">
        <v>231</v>
      </c>
    </row>
    <row r="39" spans="1:13" s="107" customFormat="1" ht="19.5" customHeight="1" thickBot="1">
      <c r="A39" s="226" t="s">
        <v>233</v>
      </c>
      <c r="B39" s="227"/>
      <c r="C39" s="227"/>
      <c r="D39" s="227"/>
      <c r="E39" s="227"/>
      <c r="F39" s="227"/>
      <c r="G39" s="227"/>
      <c r="H39" s="228">
        <f>SUM(H35:H38)</f>
        <v>0</v>
      </c>
      <c r="I39" s="171"/>
      <c r="J39" s="171"/>
      <c r="K39" s="171"/>
      <c r="L39" s="171"/>
      <c r="M39" s="108" t="s">
        <v>231</v>
      </c>
    </row>
    <row r="40" ht="13.15" customHeight="1"/>
    <row r="41" spans="1:13" ht="13.15" customHeight="1">
      <c r="A41" s="221" t="s">
        <v>234</v>
      </c>
      <c r="B41" s="177"/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</row>
  </sheetData>
  <mergeCells count="110">
    <mergeCell ref="A39:G39"/>
    <mergeCell ref="H39:L39"/>
    <mergeCell ref="A41:M41"/>
    <mergeCell ref="A37:D37"/>
    <mergeCell ref="E37:F37"/>
    <mergeCell ref="H37:L37"/>
    <mergeCell ref="A38:D38"/>
    <mergeCell ref="E38:F38"/>
    <mergeCell ref="H38:L38"/>
    <mergeCell ref="A35:D35"/>
    <mergeCell ref="E35:F35"/>
    <mergeCell ref="H35:L35"/>
    <mergeCell ref="A36:D36"/>
    <mergeCell ref="E36:F36"/>
    <mergeCell ref="H36:L36"/>
    <mergeCell ref="A31:B31"/>
    <mergeCell ref="C31:D31"/>
    <mergeCell ref="F31:G31"/>
    <mergeCell ref="I31:M31"/>
    <mergeCell ref="A32:D32"/>
    <mergeCell ref="A33:D34"/>
    <mergeCell ref="E32:G32"/>
    <mergeCell ref="E33:G34"/>
    <mergeCell ref="H32:M32"/>
    <mergeCell ref="H33:M34"/>
    <mergeCell ref="A29:D29"/>
    <mergeCell ref="E29:G29"/>
    <mergeCell ref="H29:M29"/>
    <mergeCell ref="A30:D30"/>
    <mergeCell ref="F30:G30"/>
    <mergeCell ref="I30:M30"/>
    <mergeCell ref="G28:J28"/>
    <mergeCell ref="A25:D25"/>
    <mergeCell ref="E25:F25"/>
    <mergeCell ref="A26:D26"/>
    <mergeCell ref="E26:F26"/>
    <mergeCell ref="A27:D27"/>
    <mergeCell ref="E27:F27"/>
    <mergeCell ref="A28:D28"/>
    <mergeCell ref="E28:F28"/>
    <mergeCell ref="G22:J22"/>
    <mergeCell ref="G23:J23"/>
    <mergeCell ref="G24:M24"/>
    <mergeCell ref="G25:J25"/>
    <mergeCell ref="G26:J26"/>
    <mergeCell ref="G27:M27"/>
    <mergeCell ref="G16:J16"/>
    <mergeCell ref="G17:J17"/>
    <mergeCell ref="G18:J18"/>
    <mergeCell ref="G19:J19"/>
    <mergeCell ref="G20:J20"/>
    <mergeCell ref="G21:J21"/>
    <mergeCell ref="A22:D22"/>
    <mergeCell ref="E22:F22"/>
    <mergeCell ref="A23:D23"/>
    <mergeCell ref="E23:F23"/>
    <mergeCell ref="A24:D24"/>
    <mergeCell ref="E24:F24"/>
    <mergeCell ref="B19:D19"/>
    <mergeCell ref="E19:F19"/>
    <mergeCell ref="A20:D20"/>
    <mergeCell ref="E20:F20"/>
    <mergeCell ref="A21:D21"/>
    <mergeCell ref="E21:F21"/>
    <mergeCell ref="B16:D16"/>
    <mergeCell ref="E16:F16"/>
    <mergeCell ref="B17:D17"/>
    <mergeCell ref="E17:F17"/>
    <mergeCell ref="B18:D18"/>
    <mergeCell ref="E18:F18"/>
    <mergeCell ref="A12:M12"/>
    <mergeCell ref="A13:F13"/>
    <mergeCell ref="G13:M13"/>
    <mergeCell ref="A14:A15"/>
    <mergeCell ref="B14:D14"/>
    <mergeCell ref="E14:F14"/>
    <mergeCell ref="B15:D15"/>
    <mergeCell ref="E15:F15"/>
    <mergeCell ref="G14:J14"/>
    <mergeCell ref="G15:J15"/>
    <mergeCell ref="A11:G11"/>
    <mergeCell ref="H7:L7"/>
    <mergeCell ref="H8:L8"/>
    <mergeCell ref="H9:J9"/>
    <mergeCell ref="H10:I10"/>
    <mergeCell ref="K9:M9"/>
    <mergeCell ref="J10:M10"/>
    <mergeCell ref="H11:M11"/>
    <mergeCell ref="A7:C7"/>
    <mergeCell ref="A8:C8"/>
    <mergeCell ref="A9:C9"/>
    <mergeCell ref="A10:C10"/>
    <mergeCell ref="D7:G7"/>
    <mergeCell ref="D8:G8"/>
    <mergeCell ref="D9:G9"/>
    <mergeCell ref="D10:G10"/>
    <mergeCell ref="A5:D5"/>
    <mergeCell ref="E5:J5"/>
    <mergeCell ref="K5:L5"/>
    <mergeCell ref="A6:D6"/>
    <mergeCell ref="K6:L6"/>
    <mergeCell ref="E6:J6"/>
    <mergeCell ref="A1:M1"/>
    <mergeCell ref="A2:M2"/>
    <mergeCell ref="A3:D3"/>
    <mergeCell ref="E3:J3"/>
    <mergeCell ref="K3:L3"/>
    <mergeCell ref="A4:D4"/>
    <mergeCell ref="K4:L4"/>
    <mergeCell ref="E4:J4"/>
  </mergeCells>
  <printOptions horizontalCentered="1"/>
  <pageMargins left="0.39375000000000004" right="0.39375000000000004" top="0.5902777777777778" bottom="0.5902777777777778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1"/>
  <sheetViews>
    <sheetView workbookViewId="0" topLeftCell="A1">
      <selection activeCell="D2" sqref="D2:E2"/>
    </sheetView>
  </sheetViews>
  <sheetFormatPr defaultColWidth="9.140625" defaultRowHeight="12.75"/>
  <cols>
    <col min="1" max="1" width="3.8515625" style="0" customWidth="1"/>
    <col min="2" max="2" width="45.28125" style="0" customWidth="1"/>
    <col min="3" max="5" width="10.7109375" style="0" customWidth="1"/>
  </cols>
  <sheetData>
    <row r="1" spans="1:5" s="2" customFormat="1" ht="9.75">
      <c r="A1" s="235" t="s">
        <v>261</v>
      </c>
      <c r="B1" s="235"/>
      <c r="C1" s="235"/>
      <c r="D1" s="235" t="s">
        <v>0</v>
      </c>
      <c r="E1" s="235"/>
    </row>
    <row r="2" spans="1:5" s="2" customFormat="1" ht="9.75">
      <c r="A2" s="235" t="s">
        <v>297</v>
      </c>
      <c r="B2" s="235"/>
      <c r="C2" s="235"/>
      <c r="D2" s="235" t="s">
        <v>268</v>
      </c>
      <c r="E2" s="235"/>
    </row>
    <row r="3" s="1" customFormat="1" ht="9.75"/>
    <row r="4" spans="1:5" s="3" customFormat="1" ht="12.75">
      <c r="A4" s="236" t="s">
        <v>155</v>
      </c>
      <c r="B4" s="177"/>
      <c r="C4" s="177"/>
      <c r="D4" s="177"/>
      <c r="E4" s="177"/>
    </row>
    <row r="5" s="1" customFormat="1" ht="10.5" thickBot="1"/>
    <row r="6" spans="1:5" s="1" customFormat="1" ht="9.75" customHeight="1">
      <c r="A6" s="230" t="s">
        <v>156</v>
      </c>
      <c r="B6" s="232" t="s">
        <v>157</v>
      </c>
      <c r="C6" s="234" t="s">
        <v>158</v>
      </c>
      <c r="D6" s="151"/>
      <c r="E6" s="196"/>
    </row>
    <row r="7" spans="1:5" s="1" customFormat="1" ht="9.75" customHeight="1" thickBot="1">
      <c r="A7" s="231"/>
      <c r="B7" s="233"/>
      <c r="C7" s="67" t="s">
        <v>15</v>
      </c>
      <c r="D7" s="68" t="s">
        <v>20</v>
      </c>
      <c r="E7" s="69" t="s">
        <v>159</v>
      </c>
    </row>
    <row r="8" spans="1:5" s="16" customFormat="1" ht="11.25">
      <c r="A8" s="70"/>
      <c r="B8" s="73" t="s">
        <v>26</v>
      </c>
      <c r="C8" s="71"/>
      <c r="D8" s="71"/>
      <c r="E8" s="72"/>
    </row>
    <row r="9" spans="1:5" s="16" customFormat="1" ht="11.25">
      <c r="A9" s="77">
        <v>3</v>
      </c>
      <c r="B9" s="78" t="s">
        <v>160</v>
      </c>
      <c r="C9" s="79">
        <f>ROZPOČET!G24</f>
        <v>0</v>
      </c>
      <c r="D9" s="79">
        <f>ROZPOČET!I24</f>
        <v>0</v>
      </c>
      <c r="E9" s="80">
        <f aca="true" t="shared" si="0" ref="E9:E13">C9+D9</f>
        <v>0</v>
      </c>
    </row>
    <row r="10" spans="1:5" s="16" customFormat="1" ht="11.25">
      <c r="A10" s="77">
        <v>62</v>
      </c>
      <c r="B10" s="78" t="s">
        <v>161</v>
      </c>
      <c r="C10" s="79">
        <f>ROZPOČET!G60</f>
        <v>0</v>
      </c>
      <c r="D10" s="79">
        <f>ROZPOČET!I60</f>
        <v>0</v>
      </c>
      <c r="E10" s="80">
        <f t="shared" si="0"/>
        <v>0</v>
      </c>
    </row>
    <row r="11" spans="1:5" s="16" customFormat="1" ht="11.25">
      <c r="A11" s="77">
        <v>94</v>
      </c>
      <c r="B11" s="78" t="s">
        <v>162</v>
      </c>
      <c r="C11" s="79">
        <f>ROZPOČET!G76</f>
        <v>0</v>
      </c>
      <c r="D11" s="79">
        <f>ROZPOČET!I76</f>
        <v>0</v>
      </c>
      <c r="E11" s="80">
        <f t="shared" si="0"/>
        <v>0</v>
      </c>
    </row>
    <row r="12" spans="1:5" s="16" customFormat="1" ht="11.25">
      <c r="A12" s="77">
        <v>96</v>
      </c>
      <c r="B12" s="78" t="s">
        <v>163</v>
      </c>
      <c r="C12" s="79">
        <f>ROZPOČET!G116</f>
        <v>0</v>
      </c>
      <c r="D12" s="79">
        <f>ROZPOČET!I116</f>
        <v>0</v>
      </c>
      <c r="E12" s="80">
        <f t="shared" si="0"/>
        <v>0</v>
      </c>
    </row>
    <row r="13" spans="1:5" s="16" customFormat="1" ht="11.25">
      <c r="A13" s="77">
        <v>99</v>
      </c>
      <c r="B13" s="78" t="s">
        <v>164</v>
      </c>
      <c r="C13" s="79">
        <f>ROZPOČET!G120</f>
        <v>0</v>
      </c>
      <c r="D13" s="79">
        <f>ROZPOČET!I120</f>
        <v>0</v>
      </c>
      <c r="E13" s="80">
        <f t="shared" si="0"/>
        <v>0</v>
      </c>
    </row>
    <row r="14" spans="1:5" s="16" customFormat="1" ht="12" thickBot="1">
      <c r="A14" s="81"/>
      <c r="B14" s="82" t="s">
        <v>165</v>
      </c>
      <c r="C14" s="83">
        <f>SUM(C9:C13)</f>
        <v>0</v>
      </c>
      <c r="D14" s="83">
        <f>SUM(D9:D13)</f>
        <v>0</v>
      </c>
      <c r="E14" s="84">
        <f>SUM(E9:E13)</f>
        <v>0</v>
      </c>
    </row>
    <row r="15" s="1" customFormat="1" ht="10.5" thickBot="1"/>
    <row r="16" spans="1:5" s="16" customFormat="1" ht="11.25">
      <c r="A16" s="70"/>
      <c r="B16" s="73" t="s">
        <v>136</v>
      </c>
      <c r="C16" s="71"/>
      <c r="D16" s="71"/>
      <c r="E16" s="72"/>
    </row>
    <row r="17" spans="1:5" s="16" customFormat="1" ht="11.25">
      <c r="A17" s="74">
        <v>764</v>
      </c>
      <c r="B17" s="29" t="s">
        <v>166</v>
      </c>
      <c r="C17" s="75">
        <f>ROZPOČET!G142</f>
        <v>0</v>
      </c>
      <c r="D17" s="75">
        <f>ROZPOČET!I142</f>
        <v>0</v>
      </c>
      <c r="E17" s="76">
        <f>C17+D17</f>
        <v>0</v>
      </c>
    </row>
    <row r="18" spans="1:5" s="16" customFormat="1" ht="11.25">
      <c r="A18" s="77">
        <v>783</v>
      </c>
      <c r="B18" s="78" t="s">
        <v>167</v>
      </c>
      <c r="C18" s="79">
        <f>ROZPOČET!G150</f>
        <v>0</v>
      </c>
      <c r="D18" s="79">
        <f>ROZPOČET!I150</f>
        <v>0</v>
      </c>
      <c r="E18" s="80">
        <f>C18+D18</f>
        <v>0</v>
      </c>
    </row>
    <row r="19" spans="1:5" s="16" customFormat="1" ht="12" thickBot="1">
      <c r="A19" s="81"/>
      <c r="B19" s="82" t="s">
        <v>168</v>
      </c>
      <c r="C19" s="83">
        <f>SUM(C17:C18)</f>
        <v>0</v>
      </c>
      <c r="D19" s="83">
        <f>SUM(D17:D18)</f>
        <v>0</v>
      </c>
      <c r="E19" s="84">
        <f>SUM(E17:E18)</f>
        <v>0</v>
      </c>
    </row>
    <row r="20" s="1" customFormat="1" ht="10.5" thickBot="1"/>
    <row r="21" spans="1:5" s="16" customFormat="1" ht="12" thickBot="1">
      <c r="A21" s="85"/>
      <c r="B21" s="86" t="s">
        <v>169</v>
      </c>
      <c r="C21" s="87">
        <f>C14+C19</f>
        <v>0</v>
      </c>
      <c r="D21" s="87">
        <f>D14+D19</f>
        <v>0</v>
      </c>
      <c r="E21" s="88">
        <f>E14+E19</f>
        <v>0</v>
      </c>
    </row>
  </sheetData>
  <mergeCells count="8">
    <mergeCell ref="A6:A7"/>
    <mergeCell ref="B6:B7"/>
    <mergeCell ref="C6:E6"/>
    <mergeCell ref="A1:C1"/>
    <mergeCell ref="D1:E1"/>
    <mergeCell ref="A2:C2"/>
    <mergeCell ref="D2:E2"/>
    <mergeCell ref="A4:E4"/>
  </mergeCells>
  <printOptions horizontalCentered="1"/>
  <pageMargins left="0.39375000000000004" right="0.39375000000000004" top="0.5902777777777778" bottom="0.5902777777777778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52"/>
  <sheetViews>
    <sheetView zoomScale="125" zoomScaleNormal="125" workbookViewId="0" topLeftCell="A124">
      <selection activeCell="F159" sqref="F159"/>
    </sheetView>
  </sheetViews>
  <sheetFormatPr defaultColWidth="9.140625" defaultRowHeight="12.75"/>
  <cols>
    <col min="1" max="1" width="3.7109375" style="0" customWidth="1"/>
    <col min="2" max="2" width="11.140625" style="0" customWidth="1"/>
    <col min="3" max="3" width="43.421875" style="0" customWidth="1"/>
    <col min="4" max="4" width="4.421875" style="0" customWidth="1"/>
    <col min="5" max="5" width="8.7109375" style="0" customWidth="1"/>
    <col min="6" max="9" width="10.7109375" style="0" customWidth="1"/>
    <col min="10" max="11" width="9.140625" style="0" customWidth="1"/>
  </cols>
  <sheetData>
    <row r="1" spans="1:11" s="2" customFormat="1" ht="9.75">
      <c r="A1" s="235" t="s">
        <v>266</v>
      </c>
      <c r="B1" s="235"/>
      <c r="C1" s="235"/>
      <c r="D1" s="235"/>
      <c r="E1" s="235"/>
      <c r="F1" s="235"/>
      <c r="G1" s="235"/>
      <c r="H1" s="235"/>
      <c r="I1" s="235"/>
      <c r="J1" s="235" t="s">
        <v>0</v>
      </c>
      <c r="K1" s="235"/>
    </row>
    <row r="2" spans="1:11" s="2" customFormat="1" ht="9.75">
      <c r="A2" s="235" t="s">
        <v>267</v>
      </c>
      <c r="B2" s="235"/>
      <c r="C2" s="235"/>
      <c r="D2" s="235"/>
      <c r="E2" s="235"/>
      <c r="F2" s="235"/>
      <c r="G2" s="235"/>
      <c r="H2" s="235"/>
      <c r="I2" s="235"/>
      <c r="J2" s="235" t="s">
        <v>268</v>
      </c>
      <c r="K2" s="235"/>
    </row>
    <row r="3" s="1" customFormat="1" ht="9.75"/>
    <row r="4" spans="1:11" ht="12.75">
      <c r="A4" s="236" t="s">
        <v>1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</row>
    <row r="5" s="1" customFormat="1" ht="10.5" thickBot="1"/>
    <row r="6" spans="1:11" s="1" customFormat="1" ht="9.75" customHeight="1">
      <c r="A6" s="4" t="s">
        <v>2</v>
      </c>
      <c r="B6" s="237" t="s">
        <v>6</v>
      </c>
      <c r="C6" s="237" t="s">
        <v>8</v>
      </c>
      <c r="D6" s="237" t="s">
        <v>10</v>
      </c>
      <c r="E6" s="237" t="s">
        <v>12</v>
      </c>
      <c r="F6" s="238" t="s">
        <v>14</v>
      </c>
      <c r="G6" s="151"/>
      <c r="H6" s="151"/>
      <c r="I6" s="151"/>
      <c r="J6" s="237" t="s">
        <v>23</v>
      </c>
      <c r="K6" s="140"/>
    </row>
    <row r="7" spans="1:11" s="1" customFormat="1" ht="9.75" customHeight="1">
      <c r="A7" s="5" t="s">
        <v>3</v>
      </c>
      <c r="B7" s="176"/>
      <c r="C7" s="176"/>
      <c r="D7" s="176"/>
      <c r="E7" s="176"/>
      <c r="F7" s="239" t="s">
        <v>15</v>
      </c>
      <c r="G7" s="131"/>
      <c r="H7" s="240" t="s">
        <v>20</v>
      </c>
      <c r="I7" s="131"/>
      <c r="J7" s="176"/>
      <c r="K7" s="241"/>
    </row>
    <row r="8" spans="1:11" s="1" customFormat="1" ht="9.75" customHeight="1">
      <c r="A8" s="5" t="s">
        <v>4</v>
      </c>
      <c r="B8" s="176"/>
      <c r="C8" s="176"/>
      <c r="D8" s="176"/>
      <c r="E8" s="176"/>
      <c r="F8" s="8" t="s">
        <v>16</v>
      </c>
      <c r="G8" s="10" t="s">
        <v>18</v>
      </c>
      <c r="H8" s="12" t="s">
        <v>16</v>
      </c>
      <c r="I8" s="10" t="s">
        <v>18</v>
      </c>
      <c r="J8" s="12" t="s">
        <v>16</v>
      </c>
      <c r="K8" s="14" t="s">
        <v>18</v>
      </c>
    </row>
    <row r="9" spans="1:11" s="1" customFormat="1" ht="9.75" customHeight="1" thickBot="1">
      <c r="A9" s="6" t="s">
        <v>5</v>
      </c>
      <c r="B9" s="7" t="s">
        <v>7</v>
      </c>
      <c r="C9" s="7" t="s">
        <v>9</v>
      </c>
      <c r="D9" s="7" t="s">
        <v>11</v>
      </c>
      <c r="E9" s="7" t="s">
        <v>13</v>
      </c>
      <c r="F9" s="9" t="s">
        <v>17</v>
      </c>
      <c r="G9" s="11" t="s">
        <v>19</v>
      </c>
      <c r="H9" s="13" t="s">
        <v>21</v>
      </c>
      <c r="I9" s="11" t="s">
        <v>22</v>
      </c>
      <c r="J9" s="13" t="s">
        <v>24</v>
      </c>
      <c r="K9" s="15" t="s">
        <v>25</v>
      </c>
    </row>
    <row r="10" spans="1:11" s="17" customFormat="1" ht="11.25">
      <c r="A10" s="19"/>
      <c r="B10" s="18"/>
      <c r="C10" s="20" t="s">
        <v>26</v>
      </c>
      <c r="D10" s="18"/>
      <c r="E10" s="18"/>
      <c r="F10" s="21"/>
      <c r="G10" s="22"/>
      <c r="H10" s="23"/>
      <c r="J10" s="23"/>
      <c r="K10" s="24"/>
    </row>
    <row r="11" spans="1:11" s="17" customFormat="1" ht="11.25">
      <c r="A11" s="27"/>
      <c r="B11" s="28" t="s">
        <v>28</v>
      </c>
      <c r="C11" s="29" t="s">
        <v>29</v>
      </c>
      <c r="D11" s="26"/>
      <c r="E11" s="26"/>
      <c r="F11" s="30"/>
      <c r="G11" s="31"/>
      <c r="H11" s="32"/>
      <c r="I11" s="25"/>
      <c r="J11" s="32"/>
      <c r="K11" s="33"/>
    </row>
    <row r="12" spans="1:11" s="1" customFormat="1" ht="9.75">
      <c r="A12" s="34">
        <v>1</v>
      </c>
      <c r="B12" s="36" t="s">
        <v>30</v>
      </c>
      <c r="C12" s="37" t="s">
        <v>301</v>
      </c>
      <c r="D12" s="38" t="s">
        <v>31</v>
      </c>
      <c r="E12" s="118">
        <v>2.25</v>
      </c>
      <c r="F12" s="40">
        <v>0</v>
      </c>
      <c r="G12" s="41">
        <f>E12*F12</f>
        <v>0</v>
      </c>
      <c r="H12" s="42">
        <v>0</v>
      </c>
      <c r="I12" s="41">
        <f>E12*H12</f>
        <v>0</v>
      </c>
      <c r="J12" s="39">
        <v>2.0246</v>
      </c>
      <c r="K12" s="43">
        <f>E12*J12</f>
        <v>4.55535</v>
      </c>
    </row>
    <row r="13" spans="1:11" s="1" customFormat="1" ht="9.75">
      <c r="A13" s="34"/>
      <c r="B13" s="117" t="s">
        <v>252</v>
      </c>
      <c r="C13" s="119" t="s">
        <v>303</v>
      </c>
      <c r="D13" s="121" t="s">
        <v>254</v>
      </c>
      <c r="E13" s="118">
        <v>2.25</v>
      </c>
      <c r="F13" s="40"/>
      <c r="G13" s="41"/>
      <c r="H13" s="42"/>
      <c r="I13" s="41"/>
      <c r="J13" s="39"/>
      <c r="K13" s="43"/>
    </row>
    <row r="14" spans="1:11" s="1" customFormat="1" ht="9.75">
      <c r="A14" s="34">
        <v>2</v>
      </c>
      <c r="B14" s="36" t="s">
        <v>32</v>
      </c>
      <c r="C14" s="37" t="s">
        <v>269</v>
      </c>
      <c r="D14" s="38" t="s">
        <v>27</v>
      </c>
      <c r="E14" s="118">
        <v>7.5</v>
      </c>
      <c r="F14" s="40">
        <v>0</v>
      </c>
      <c r="G14" s="41">
        <f>E14*F14</f>
        <v>0</v>
      </c>
      <c r="H14" s="42">
        <v>0</v>
      </c>
      <c r="I14" s="41">
        <f>E14*H14</f>
        <v>0</v>
      </c>
      <c r="J14" s="39">
        <v>0.261785</v>
      </c>
      <c r="K14" s="43">
        <f>E14*J14</f>
        <v>1.9633874999999998</v>
      </c>
    </row>
    <row r="15" spans="1:11" s="1" customFormat="1" ht="9.75">
      <c r="A15" s="34"/>
      <c r="B15" s="117" t="s">
        <v>252</v>
      </c>
      <c r="C15" s="119" t="s">
        <v>270</v>
      </c>
      <c r="D15" s="121" t="s">
        <v>253</v>
      </c>
      <c r="E15" s="122">
        <v>7.5</v>
      </c>
      <c r="F15" s="40"/>
      <c r="G15" s="41"/>
      <c r="H15" s="42"/>
      <c r="I15" s="41"/>
      <c r="J15" s="39"/>
      <c r="K15" s="43"/>
    </row>
    <row r="16" spans="1:11" s="1" customFormat="1" ht="9.75">
      <c r="A16" s="34">
        <f>A14+1</f>
        <v>3</v>
      </c>
      <c r="B16" s="36" t="s">
        <v>33</v>
      </c>
      <c r="C16" s="37" t="s">
        <v>271</v>
      </c>
      <c r="D16" s="38" t="s">
        <v>31</v>
      </c>
      <c r="E16" s="118">
        <v>1.15</v>
      </c>
      <c r="F16" s="40">
        <v>0</v>
      </c>
      <c r="G16" s="41">
        <f>E16*F16</f>
        <v>0</v>
      </c>
      <c r="H16" s="42">
        <v>0</v>
      </c>
      <c r="I16" s="41">
        <f>E16*H16</f>
        <v>0</v>
      </c>
      <c r="J16" s="39">
        <v>2.578551912</v>
      </c>
      <c r="K16" s="43">
        <f>E16*J16</f>
        <v>2.9653346987999996</v>
      </c>
    </row>
    <row r="17" spans="1:11" s="1" customFormat="1" ht="9.75">
      <c r="A17" s="34"/>
      <c r="B17" s="117" t="s">
        <v>252</v>
      </c>
      <c r="C17" s="119" t="s">
        <v>272</v>
      </c>
      <c r="D17" s="121" t="s">
        <v>254</v>
      </c>
      <c r="E17" s="118">
        <v>1.15</v>
      </c>
      <c r="F17" s="40"/>
      <c r="G17" s="41"/>
      <c r="H17" s="42"/>
      <c r="I17" s="41"/>
      <c r="J17" s="39"/>
      <c r="K17" s="43"/>
    </row>
    <row r="18" spans="1:11" s="1" customFormat="1" ht="9.75">
      <c r="A18" s="34">
        <f>A16+1</f>
        <v>4</v>
      </c>
      <c r="B18" s="36" t="s">
        <v>274</v>
      </c>
      <c r="C18" s="37" t="s">
        <v>273</v>
      </c>
      <c r="D18" s="38" t="s">
        <v>99</v>
      </c>
      <c r="E18" s="118">
        <v>3</v>
      </c>
      <c r="F18" s="40">
        <v>0</v>
      </c>
      <c r="G18" s="41">
        <f>E18*F18</f>
        <v>0</v>
      </c>
      <c r="H18" s="42">
        <v>0</v>
      </c>
      <c r="I18" s="41">
        <f>E18*H18</f>
        <v>0</v>
      </c>
      <c r="J18" s="39">
        <v>0.069783216</v>
      </c>
      <c r="K18" s="43">
        <f>E18*J18</f>
        <v>0.209349648</v>
      </c>
    </row>
    <row r="19" spans="1:11" s="1" customFormat="1" ht="9.75">
      <c r="A19" s="34"/>
      <c r="B19" s="117" t="s">
        <v>252</v>
      </c>
      <c r="C19" s="119" t="s">
        <v>255</v>
      </c>
      <c r="D19" s="120" t="s">
        <v>260</v>
      </c>
      <c r="E19" s="118">
        <v>3</v>
      </c>
      <c r="F19" s="40"/>
      <c r="G19" s="41"/>
      <c r="H19" s="42"/>
      <c r="I19" s="41"/>
      <c r="J19" s="39"/>
      <c r="K19" s="43"/>
    </row>
    <row r="20" spans="1:11" s="1" customFormat="1" ht="9.75">
      <c r="A20" s="34">
        <v>5</v>
      </c>
      <c r="B20" s="36" t="s">
        <v>35</v>
      </c>
      <c r="C20" s="37" t="s">
        <v>275</v>
      </c>
      <c r="D20" s="38" t="s">
        <v>27</v>
      </c>
      <c r="E20" s="118">
        <v>2.5</v>
      </c>
      <c r="F20" s="40">
        <v>0</v>
      </c>
      <c r="G20" s="41">
        <f>E20*F20</f>
        <v>0</v>
      </c>
      <c r="H20" s="42">
        <v>0</v>
      </c>
      <c r="I20" s="41">
        <f>E20*H20</f>
        <v>0</v>
      </c>
      <c r="J20" s="39">
        <v>0.2673522</v>
      </c>
      <c r="K20" s="43">
        <f>E20*J20</f>
        <v>0.6683804999999999</v>
      </c>
    </row>
    <row r="21" spans="1:11" s="1" customFormat="1" ht="9.75">
      <c r="A21" s="34"/>
      <c r="B21" s="117" t="s">
        <v>252</v>
      </c>
      <c r="C21" s="119" t="s">
        <v>276</v>
      </c>
      <c r="D21" s="121" t="s">
        <v>253</v>
      </c>
      <c r="E21" s="122">
        <v>2.5</v>
      </c>
      <c r="F21" s="40"/>
      <c r="G21" s="41"/>
      <c r="H21" s="42"/>
      <c r="I21" s="41"/>
      <c r="J21" s="39"/>
      <c r="K21" s="43"/>
    </row>
    <row r="22" spans="1:11" s="1" customFormat="1" ht="9.75">
      <c r="A22" s="34">
        <f>A20+1</f>
        <v>6</v>
      </c>
      <c r="B22" s="36" t="s">
        <v>36</v>
      </c>
      <c r="C22" s="37" t="s">
        <v>302</v>
      </c>
      <c r="D22" s="38" t="s">
        <v>27</v>
      </c>
      <c r="E22" s="118">
        <v>15</v>
      </c>
      <c r="F22" s="40">
        <v>0</v>
      </c>
      <c r="G22" s="41">
        <f>E22*F22</f>
        <v>0</v>
      </c>
      <c r="H22" s="42">
        <v>0</v>
      </c>
      <c r="I22" s="41">
        <f>E22*H22</f>
        <v>0</v>
      </c>
      <c r="J22" s="39">
        <v>0.184784</v>
      </c>
      <c r="K22" s="43">
        <f>E22*J22</f>
        <v>2.77176</v>
      </c>
    </row>
    <row r="23" spans="1:11" s="1" customFormat="1" ht="9.75">
      <c r="A23" s="34"/>
      <c r="B23" s="117" t="s">
        <v>252</v>
      </c>
      <c r="C23" s="119" t="s">
        <v>277</v>
      </c>
      <c r="D23" s="121" t="s">
        <v>253</v>
      </c>
      <c r="E23" s="122">
        <v>15</v>
      </c>
      <c r="F23" s="40"/>
      <c r="G23" s="41"/>
      <c r="H23" s="42"/>
      <c r="I23" s="116"/>
      <c r="J23" s="39"/>
      <c r="K23" s="43"/>
    </row>
    <row r="24" spans="1:11" s="17" customFormat="1" ht="11.25">
      <c r="A24" s="52"/>
      <c r="B24" s="53">
        <v>3</v>
      </c>
      <c r="C24" s="54" t="s">
        <v>37</v>
      </c>
      <c r="D24" s="55"/>
      <c r="E24" s="55"/>
      <c r="F24" s="56"/>
      <c r="G24" s="57">
        <f>SUM(G12:G22)</f>
        <v>0</v>
      </c>
      <c r="H24" s="58"/>
      <c r="I24" s="59">
        <f>SUM(I12:I22)</f>
        <v>0</v>
      </c>
      <c r="J24" s="58"/>
      <c r="K24" s="60">
        <f>SUM(K12:K22)</f>
        <v>13.1335623468</v>
      </c>
    </row>
    <row r="25" spans="1:11" s="17" customFormat="1" ht="11.25">
      <c r="A25" s="27"/>
      <c r="B25" s="28" t="s">
        <v>38</v>
      </c>
      <c r="C25" s="29" t="s">
        <v>39</v>
      </c>
      <c r="D25" s="26"/>
      <c r="E25" s="26"/>
      <c r="F25" s="30"/>
      <c r="G25" s="31"/>
      <c r="H25" s="32"/>
      <c r="I25" s="25"/>
      <c r="J25" s="32"/>
      <c r="K25" s="33"/>
    </row>
    <row r="26" spans="1:11" s="1" customFormat="1" ht="9.75">
      <c r="A26" s="34">
        <v>7</v>
      </c>
      <c r="B26" s="36" t="s">
        <v>50</v>
      </c>
      <c r="C26" s="37" t="s">
        <v>51</v>
      </c>
      <c r="D26" s="38" t="s">
        <v>27</v>
      </c>
      <c r="E26" s="118">
        <v>279</v>
      </c>
      <c r="F26" s="40">
        <v>0</v>
      </c>
      <c r="G26" s="41">
        <f>E26*F26</f>
        <v>0</v>
      </c>
      <c r="H26" s="42">
        <v>0</v>
      </c>
      <c r="I26" s="41">
        <f>E26*H26</f>
        <v>0</v>
      </c>
      <c r="J26" s="39">
        <v>3.432E-05</v>
      </c>
      <c r="K26" s="43">
        <f>E26*J26</f>
        <v>0.009575279999999999</v>
      </c>
    </row>
    <row r="27" spans="1:11" s="1" customFormat="1" ht="9.75">
      <c r="A27" s="34"/>
      <c r="B27" s="117"/>
      <c r="C27" s="119"/>
      <c r="D27" s="121"/>
      <c r="E27" s="122"/>
      <c r="F27" s="40"/>
      <c r="G27" s="41"/>
      <c r="H27" s="42"/>
      <c r="I27" s="41"/>
      <c r="J27" s="39"/>
      <c r="K27" s="43"/>
    </row>
    <row r="28" spans="1:11" s="1" customFormat="1" ht="9.75">
      <c r="A28" s="34">
        <f>A26+1</f>
        <v>8</v>
      </c>
      <c r="B28" s="36" t="s">
        <v>52</v>
      </c>
      <c r="C28" s="37" t="s">
        <v>53</v>
      </c>
      <c r="D28" s="38" t="s">
        <v>27</v>
      </c>
      <c r="E28" s="118">
        <v>15</v>
      </c>
      <c r="F28" s="40">
        <v>0</v>
      </c>
      <c r="G28" s="41">
        <f>E28*F28</f>
        <v>0</v>
      </c>
      <c r="H28" s="42">
        <v>0</v>
      </c>
      <c r="I28" s="41">
        <f>E28*H28</f>
        <v>0</v>
      </c>
      <c r="J28" s="39">
        <v>0.011308</v>
      </c>
      <c r="K28" s="43">
        <f>E28*J28</f>
        <v>0.16962</v>
      </c>
    </row>
    <row r="29" spans="1:11" s="1" customFormat="1" ht="9.75">
      <c r="A29" s="34"/>
      <c r="B29" s="117"/>
      <c r="C29" s="119"/>
      <c r="D29" s="121"/>
      <c r="E29" s="122"/>
      <c r="F29" s="40"/>
      <c r="G29" s="41"/>
      <c r="H29" s="42"/>
      <c r="I29" s="41"/>
      <c r="J29" s="39"/>
      <c r="K29" s="43"/>
    </row>
    <row r="30" spans="1:11" s="1" customFormat="1" ht="9.75">
      <c r="A30" s="34">
        <f>A28+1</f>
        <v>9</v>
      </c>
      <c r="B30" s="36" t="s">
        <v>54</v>
      </c>
      <c r="C30" s="37" t="s">
        <v>257</v>
      </c>
      <c r="D30" s="38" t="s">
        <v>27</v>
      </c>
      <c r="E30" s="118">
        <v>279</v>
      </c>
      <c r="F30" s="40">
        <v>0</v>
      </c>
      <c r="G30" s="41">
        <f>E30*F30</f>
        <v>0</v>
      </c>
      <c r="H30" s="42">
        <v>0</v>
      </c>
      <c r="I30" s="41">
        <f>E30*H30</f>
        <v>0</v>
      </c>
      <c r="J30" s="39">
        <v>0.015316</v>
      </c>
      <c r="K30" s="43">
        <f>E30*J30</f>
        <v>4.2731639999999995</v>
      </c>
    </row>
    <row r="31" spans="1:11" s="1" customFormat="1" ht="9.75">
      <c r="A31" s="34"/>
      <c r="B31" s="117"/>
      <c r="C31" s="119"/>
      <c r="D31" s="121"/>
      <c r="E31" s="122"/>
      <c r="F31" s="40"/>
      <c r="G31" s="41"/>
      <c r="H31" s="42"/>
      <c r="I31" s="41"/>
      <c r="J31" s="39"/>
      <c r="K31" s="43"/>
    </row>
    <row r="32" spans="1:11" s="1" customFormat="1" ht="9.75">
      <c r="A32" s="34">
        <f>A30+1</f>
        <v>10</v>
      </c>
      <c r="B32" s="36" t="s">
        <v>55</v>
      </c>
      <c r="C32" s="37" t="s">
        <v>258</v>
      </c>
      <c r="D32" s="38" t="s">
        <v>27</v>
      </c>
      <c r="E32" s="124">
        <v>279</v>
      </c>
      <c r="F32" s="40">
        <v>0</v>
      </c>
      <c r="G32" s="41">
        <f>E32*F32</f>
        <v>0</v>
      </c>
      <c r="H32" s="42">
        <v>0</v>
      </c>
      <c r="I32" s="41">
        <f>E32*H32</f>
        <v>0</v>
      </c>
      <c r="J32" s="39">
        <v>0.0265</v>
      </c>
      <c r="K32" s="43">
        <f>E32*J32</f>
        <v>7.3934999999999995</v>
      </c>
    </row>
    <row r="33" spans="1:11" s="1" customFormat="1" ht="9.75">
      <c r="A33" s="34"/>
      <c r="B33" s="117"/>
      <c r="C33" s="119"/>
      <c r="D33" s="121"/>
      <c r="E33" s="122"/>
      <c r="F33" s="40"/>
      <c r="G33" s="41"/>
      <c r="H33" s="42"/>
      <c r="I33" s="41"/>
      <c r="J33" s="39"/>
      <c r="K33" s="43"/>
    </row>
    <row r="34" spans="1:11" s="1" customFormat="1" ht="9.75">
      <c r="A34" s="34">
        <f>A32+1</f>
        <v>11</v>
      </c>
      <c r="B34" s="36" t="s">
        <v>56</v>
      </c>
      <c r="C34" s="37" t="s">
        <v>57</v>
      </c>
      <c r="D34" s="38" t="s">
        <v>27</v>
      </c>
      <c r="E34" s="124">
        <v>279</v>
      </c>
      <c r="F34" s="40">
        <v>0</v>
      </c>
      <c r="G34" s="41">
        <f>E34*F34</f>
        <v>0</v>
      </c>
      <c r="H34" s="42">
        <v>0</v>
      </c>
      <c r="I34" s="41">
        <f>E34*H34</f>
        <v>0</v>
      </c>
      <c r="J34" s="39">
        <v>0.012</v>
      </c>
      <c r="K34" s="43">
        <f>E34*J34</f>
        <v>3.348</v>
      </c>
    </row>
    <row r="35" spans="1:11" s="1" customFormat="1" ht="9.75">
      <c r="A35" s="34"/>
      <c r="B35" s="117"/>
      <c r="C35" s="119"/>
      <c r="D35" s="121"/>
      <c r="E35" s="122"/>
      <c r="F35" s="40"/>
      <c r="G35" s="41"/>
      <c r="H35" s="42"/>
      <c r="I35" s="41"/>
      <c r="J35" s="39"/>
      <c r="K35" s="43"/>
    </row>
    <row r="36" spans="1:11" s="1" customFormat="1" ht="9.75">
      <c r="A36" s="34">
        <v>12</v>
      </c>
      <c r="B36" s="36" t="s">
        <v>58</v>
      </c>
      <c r="C36" s="37" t="s">
        <v>59</v>
      </c>
      <c r="D36" s="38" t="s">
        <v>27</v>
      </c>
      <c r="E36" s="124">
        <v>15</v>
      </c>
      <c r="F36" s="40">
        <v>0</v>
      </c>
      <c r="G36" s="41">
        <f>E36*F36</f>
        <v>0</v>
      </c>
      <c r="H36" s="42">
        <v>0</v>
      </c>
      <c r="I36" s="41">
        <f>E36*H36</f>
        <v>0</v>
      </c>
      <c r="J36" s="39">
        <v>0.0827797</v>
      </c>
      <c r="K36" s="43">
        <f>E36*J36</f>
        <v>1.2416955</v>
      </c>
    </row>
    <row r="37" spans="1:11" s="1" customFormat="1" ht="9.75">
      <c r="A37" s="34"/>
      <c r="B37" s="117"/>
      <c r="C37" s="119"/>
      <c r="D37" s="121"/>
      <c r="E37" s="122"/>
      <c r="F37" s="40"/>
      <c r="G37" s="41"/>
      <c r="H37" s="42"/>
      <c r="I37" s="41"/>
      <c r="J37" s="39"/>
      <c r="K37" s="43"/>
    </row>
    <row r="38" spans="1:11" s="1" customFormat="1" ht="9.75">
      <c r="A38" s="34">
        <f>A36+1</f>
        <v>13</v>
      </c>
      <c r="B38" s="36" t="s">
        <v>60</v>
      </c>
      <c r="C38" s="37" t="s">
        <v>61</v>
      </c>
      <c r="D38" s="38" t="s">
        <v>27</v>
      </c>
      <c r="E38" s="124">
        <v>25</v>
      </c>
      <c r="F38" s="40">
        <v>0</v>
      </c>
      <c r="G38" s="41">
        <f>E38*F38</f>
        <v>0</v>
      </c>
      <c r="H38" s="42">
        <v>0</v>
      </c>
      <c r="I38" s="41">
        <f>E38*H38</f>
        <v>0</v>
      </c>
      <c r="J38" s="39">
        <v>0.1023189</v>
      </c>
      <c r="K38" s="43">
        <f>E38*J38</f>
        <v>2.5579725</v>
      </c>
    </row>
    <row r="39" spans="1:11" s="1" customFormat="1" ht="9.75">
      <c r="A39" s="34"/>
      <c r="B39" s="117"/>
      <c r="C39" s="119"/>
      <c r="D39" s="121"/>
      <c r="E39" s="122"/>
      <c r="F39" s="40"/>
      <c r="G39" s="41"/>
      <c r="H39" s="42"/>
      <c r="I39" s="41"/>
      <c r="J39" s="39"/>
      <c r="K39" s="43"/>
    </row>
    <row r="40" spans="1:11" s="1" customFormat="1" ht="9.75">
      <c r="A40" s="34">
        <v>14</v>
      </c>
      <c r="B40" s="36" t="s">
        <v>62</v>
      </c>
      <c r="C40" s="37" t="s">
        <v>63</v>
      </c>
      <c r="D40" s="38" t="s">
        <v>27</v>
      </c>
      <c r="E40" s="124">
        <v>13.8</v>
      </c>
      <c r="F40" s="40">
        <v>0</v>
      </c>
      <c r="G40" s="41">
        <f>E40*F40</f>
        <v>0</v>
      </c>
      <c r="H40" s="42">
        <v>0</v>
      </c>
      <c r="I40" s="41">
        <f>E40*H40</f>
        <v>0</v>
      </c>
      <c r="J40" s="39">
        <v>0.02563</v>
      </c>
      <c r="K40" s="43">
        <f>E40*J40</f>
        <v>0.353694</v>
      </c>
    </row>
    <row r="41" spans="1:11" s="1" customFormat="1" ht="9.75">
      <c r="A41" s="34"/>
      <c r="B41" s="117"/>
      <c r="C41" s="119"/>
      <c r="D41" s="121"/>
      <c r="E41" s="122"/>
      <c r="F41" s="40"/>
      <c r="G41" s="41"/>
      <c r="H41" s="42"/>
      <c r="I41" s="41"/>
      <c r="J41" s="39"/>
      <c r="K41" s="43"/>
    </row>
    <row r="42" spans="1:11" s="1" customFormat="1" ht="9.75">
      <c r="A42" s="34">
        <v>15</v>
      </c>
      <c r="B42" s="36" t="s">
        <v>40</v>
      </c>
      <c r="C42" s="37" t="s">
        <v>41</v>
      </c>
      <c r="D42" s="38" t="s">
        <v>27</v>
      </c>
      <c r="E42" s="118">
        <v>15</v>
      </c>
      <c r="F42" s="40">
        <v>0</v>
      </c>
      <c r="G42" s="41">
        <f>E42*F42</f>
        <v>0</v>
      </c>
      <c r="H42" s="42">
        <v>0</v>
      </c>
      <c r="I42" s="41">
        <f>E42*H42</f>
        <v>0</v>
      </c>
      <c r="J42" s="39">
        <v>0</v>
      </c>
      <c r="K42" s="43">
        <f>E42*J42</f>
        <v>0</v>
      </c>
    </row>
    <row r="43" spans="1:11" s="1" customFormat="1" ht="9.75">
      <c r="A43" s="34"/>
      <c r="B43" s="117"/>
      <c r="C43" s="119"/>
      <c r="D43" s="121"/>
      <c r="E43" s="122"/>
      <c r="F43" s="40"/>
      <c r="G43" s="41"/>
      <c r="H43" s="42"/>
      <c r="I43" s="41"/>
      <c r="J43" s="39"/>
      <c r="K43" s="43"/>
    </row>
    <row r="44" spans="1:11" s="1" customFormat="1" ht="9.75">
      <c r="A44" s="34">
        <f>A42+1</f>
        <v>16</v>
      </c>
      <c r="B44" s="36" t="s">
        <v>42</v>
      </c>
      <c r="C44" s="37" t="s">
        <v>43</v>
      </c>
      <c r="D44" s="38" t="s">
        <v>27</v>
      </c>
      <c r="E44" s="118">
        <v>13.8</v>
      </c>
      <c r="F44" s="40">
        <v>0</v>
      </c>
      <c r="G44" s="41">
        <f>E44*F44</f>
        <v>0</v>
      </c>
      <c r="H44" s="42">
        <v>0</v>
      </c>
      <c r="I44" s="41">
        <f>E44*H44</f>
        <v>0</v>
      </c>
      <c r="J44" s="39">
        <v>0</v>
      </c>
      <c r="K44" s="43">
        <f>E44*J44</f>
        <v>0</v>
      </c>
    </row>
    <row r="45" spans="1:11" s="1" customFormat="1" ht="9.75">
      <c r="A45" s="34"/>
      <c r="B45" s="117"/>
      <c r="C45" s="119"/>
      <c r="D45" s="121"/>
      <c r="E45" s="122"/>
      <c r="F45" s="40"/>
      <c r="G45" s="41"/>
      <c r="H45" s="42"/>
      <c r="I45" s="41"/>
      <c r="J45" s="39"/>
      <c r="K45" s="43"/>
    </row>
    <row r="46" spans="1:11" s="1" customFormat="1" ht="9.75">
      <c r="A46" s="34">
        <f>A44+1</f>
        <v>17</v>
      </c>
      <c r="B46" s="36" t="s">
        <v>44</v>
      </c>
      <c r="C46" s="37" t="s">
        <v>45</v>
      </c>
      <c r="D46" s="38" t="s">
        <v>27</v>
      </c>
      <c r="E46" s="118">
        <v>3</v>
      </c>
      <c r="F46" s="40">
        <v>0</v>
      </c>
      <c r="G46" s="41">
        <f>E46*F46</f>
        <v>0</v>
      </c>
      <c r="H46" s="42">
        <v>0</v>
      </c>
      <c r="I46" s="41">
        <f>E46*H46</f>
        <v>0</v>
      </c>
      <c r="J46" s="39">
        <v>0</v>
      </c>
      <c r="K46" s="43">
        <f>E46*J46</f>
        <v>0</v>
      </c>
    </row>
    <row r="47" spans="1:11" s="1" customFormat="1" ht="9.75">
      <c r="A47" s="34"/>
      <c r="B47" s="117"/>
      <c r="C47" s="119"/>
      <c r="D47" s="121"/>
      <c r="E47" s="122"/>
      <c r="F47" s="40"/>
      <c r="G47" s="41"/>
      <c r="H47" s="42"/>
      <c r="I47" s="41"/>
      <c r="J47" s="39"/>
      <c r="K47" s="43"/>
    </row>
    <row r="48" spans="1:11" s="1" customFormat="1" ht="9.75">
      <c r="A48" s="34">
        <v>18</v>
      </c>
      <c r="B48" s="36" t="s">
        <v>46</v>
      </c>
      <c r="C48" s="37" t="s">
        <v>47</v>
      </c>
      <c r="D48" s="38" t="s">
        <v>27</v>
      </c>
      <c r="E48" s="118">
        <v>279</v>
      </c>
      <c r="F48" s="40">
        <v>0</v>
      </c>
      <c r="G48" s="41">
        <f>E48*F48</f>
        <v>0</v>
      </c>
      <c r="H48" s="42">
        <v>0</v>
      </c>
      <c r="I48" s="41">
        <f>E48*H48</f>
        <v>0</v>
      </c>
      <c r="J48" s="39">
        <v>0</v>
      </c>
      <c r="K48" s="43">
        <f>E48*J48</f>
        <v>0</v>
      </c>
    </row>
    <row r="49" spans="1:11" s="1" customFormat="1" ht="9.75">
      <c r="A49" s="34"/>
      <c r="B49" s="117"/>
      <c r="C49" s="119"/>
      <c r="D49" s="121"/>
      <c r="E49" s="122"/>
      <c r="F49" s="40"/>
      <c r="G49" s="41"/>
      <c r="H49" s="42"/>
      <c r="I49" s="41"/>
      <c r="J49" s="39"/>
      <c r="K49" s="43"/>
    </row>
    <row r="50" spans="1:11" s="1" customFormat="1" ht="9.75">
      <c r="A50" s="34">
        <v>19</v>
      </c>
      <c r="B50" s="36" t="s">
        <v>48</v>
      </c>
      <c r="C50" s="37" t="s">
        <v>49</v>
      </c>
      <c r="D50" s="38" t="s">
        <v>27</v>
      </c>
      <c r="E50" s="118">
        <v>279</v>
      </c>
      <c r="F50" s="40">
        <v>0</v>
      </c>
      <c r="G50" s="41">
        <f>E50*F50</f>
        <v>0</v>
      </c>
      <c r="H50" s="42">
        <v>0</v>
      </c>
      <c r="I50" s="41">
        <f>E50*H50</f>
        <v>0</v>
      </c>
      <c r="J50" s="39">
        <v>0.00014</v>
      </c>
      <c r="K50" s="43">
        <f>E50*J50</f>
        <v>0.03906</v>
      </c>
    </row>
    <row r="51" spans="1:11" s="1" customFormat="1" ht="9.75">
      <c r="A51" s="34"/>
      <c r="B51" s="117"/>
      <c r="C51" s="119"/>
      <c r="D51" s="121"/>
      <c r="E51" s="122"/>
      <c r="F51" s="40"/>
      <c r="G51" s="41"/>
      <c r="H51" s="42"/>
      <c r="I51" s="41"/>
      <c r="J51" s="39"/>
      <c r="K51" s="43"/>
    </row>
    <row r="52" spans="1:11" s="1" customFormat="1" ht="9.75">
      <c r="A52" s="34">
        <v>20</v>
      </c>
      <c r="B52" s="36" t="s">
        <v>64</v>
      </c>
      <c r="C52" s="37" t="s">
        <v>65</v>
      </c>
      <c r="D52" s="38" t="s">
        <v>27</v>
      </c>
      <c r="E52" s="124">
        <v>279</v>
      </c>
      <c r="F52" s="40">
        <v>0</v>
      </c>
      <c r="G52" s="41">
        <f>E52*F52</f>
        <v>0</v>
      </c>
      <c r="H52" s="42">
        <v>0</v>
      </c>
      <c r="I52" s="41">
        <f>E52*H52</f>
        <v>0</v>
      </c>
      <c r="J52" s="39">
        <v>0.00042</v>
      </c>
      <c r="K52" s="43">
        <f>E52*J52</f>
        <v>0.11718</v>
      </c>
    </row>
    <row r="53" spans="1:11" s="1" customFormat="1" ht="9.75">
      <c r="A53" s="34"/>
      <c r="B53" s="117"/>
      <c r="C53" s="119"/>
      <c r="D53" s="121"/>
      <c r="E53" s="122"/>
      <c r="F53" s="40"/>
      <c r="G53" s="41"/>
      <c r="H53" s="42"/>
      <c r="I53" s="41"/>
      <c r="J53" s="39"/>
      <c r="K53" s="43"/>
    </row>
    <row r="54" spans="1:11" s="17" customFormat="1" ht="11.25">
      <c r="A54" s="34">
        <f>A52+1</f>
        <v>21</v>
      </c>
      <c r="B54" s="36" t="s">
        <v>66</v>
      </c>
      <c r="C54" s="37" t="s">
        <v>67</v>
      </c>
      <c r="D54" s="38" t="s">
        <v>27</v>
      </c>
      <c r="E54" s="124">
        <v>279</v>
      </c>
      <c r="F54" s="40">
        <v>0</v>
      </c>
      <c r="G54" s="41">
        <f>E54*F54</f>
        <v>0</v>
      </c>
      <c r="H54" s="42">
        <v>0</v>
      </c>
      <c r="I54" s="41">
        <f>E54*H54</f>
        <v>0</v>
      </c>
      <c r="J54" s="39">
        <v>9E-05</v>
      </c>
      <c r="K54" s="43">
        <f>E54*J54</f>
        <v>0.02511</v>
      </c>
    </row>
    <row r="55" spans="1:11" s="17" customFormat="1" ht="11.25">
      <c r="A55" s="34"/>
      <c r="B55" s="117"/>
      <c r="C55" s="119"/>
      <c r="D55" s="121"/>
      <c r="E55" s="122"/>
      <c r="F55" s="40"/>
      <c r="G55" s="41"/>
      <c r="H55" s="42"/>
      <c r="I55" s="41"/>
      <c r="J55" s="39"/>
      <c r="K55" s="43"/>
    </row>
    <row r="56" spans="1:11" s="1" customFormat="1" ht="9.75">
      <c r="A56" s="34">
        <f>A54+1</f>
        <v>22</v>
      </c>
      <c r="B56" s="36" t="s">
        <v>68</v>
      </c>
      <c r="C56" s="37" t="s">
        <v>69</v>
      </c>
      <c r="D56" s="38" t="s">
        <v>27</v>
      </c>
      <c r="E56" s="124">
        <v>15</v>
      </c>
      <c r="F56" s="40">
        <v>0</v>
      </c>
      <c r="G56" s="41">
        <f>E56*F56</f>
        <v>0</v>
      </c>
      <c r="H56" s="42">
        <v>0</v>
      </c>
      <c r="I56" s="41">
        <f>E56*H56</f>
        <v>0</v>
      </c>
      <c r="J56" s="39">
        <v>0.0316</v>
      </c>
      <c r="K56" s="43">
        <f>E56*J56</f>
        <v>0.47400000000000003</v>
      </c>
    </row>
    <row r="57" spans="1:11" s="1" customFormat="1" ht="9.75">
      <c r="A57" s="34"/>
      <c r="B57" s="117"/>
      <c r="C57" s="119"/>
      <c r="D57" s="121"/>
      <c r="E57" s="122"/>
      <c r="F57" s="40"/>
      <c r="G57" s="41"/>
      <c r="H57" s="42"/>
      <c r="I57" s="41"/>
      <c r="J57" s="39"/>
      <c r="K57" s="43"/>
    </row>
    <row r="58" spans="1:11" s="1" customFormat="1" ht="19.5">
      <c r="A58" s="34">
        <f>A56+1</f>
        <v>23</v>
      </c>
      <c r="B58" s="36" t="s">
        <v>305</v>
      </c>
      <c r="C58" s="37" t="s">
        <v>304</v>
      </c>
      <c r="D58" s="38" t="s">
        <v>27</v>
      </c>
      <c r="E58" s="124">
        <v>62.5</v>
      </c>
      <c r="F58" s="40">
        <v>0</v>
      </c>
      <c r="G58" s="41">
        <f>E58*F58</f>
        <v>0</v>
      </c>
      <c r="H58" s="42">
        <v>0</v>
      </c>
      <c r="I58" s="41">
        <f>E58*H58</f>
        <v>0</v>
      </c>
      <c r="J58" s="39">
        <v>0</v>
      </c>
      <c r="K58" s="43">
        <f>E58*J58</f>
        <v>0</v>
      </c>
    </row>
    <row r="59" spans="1:11" s="1" customFormat="1" ht="9.75">
      <c r="A59" s="34"/>
      <c r="B59" s="117"/>
      <c r="C59" s="119"/>
      <c r="D59" s="121"/>
      <c r="E59" s="122"/>
      <c r="F59" s="40"/>
      <c r="G59" s="41"/>
      <c r="H59" s="42"/>
      <c r="I59" s="116"/>
      <c r="J59" s="39"/>
      <c r="K59" s="43"/>
    </row>
    <row r="60" spans="1:11" s="1" customFormat="1" ht="11.25">
      <c r="A60" s="52"/>
      <c r="B60" s="53">
        <v>62</v>
      </c>
      <c r="C60" s="54" t="s">
        <v>70</v>
      </c>
      <c r="D60" s="55"/>
      <c r="E60" s="55"/>
      <c r="F60" s="56"/>
      <c r="G60" s="57">
        <f>SUM(G26:G58)</f>
        <v>0</v>
      </c>
      <c r="H60" s="58"/>
      <c r="I60" s="59">
        <f>SUM(I26:I58)</f>
        <v>0</v>
      </c>
      <c r="J60" s="58"/>
      <c r="K60" s="60">
        <f>SUM(K26:K58)</f>
        <v>20.002571279999998</v>
      </c>
    </row>
    <row r="61" spans="1:11" s="1" customFormat="1" ht="11.25">
      <c r="A61" s="27"/>
      <c r="B61" s="28" t="s">
        <v>71</v>
      </c>
      <c r="C61" s="29" t="s">
        <v>72</v>
      </c>
      <c r="D61" s="26"/>
      <c r="E61" s="26"/>
      <c r="F61" s="30"/>
      <c r="G61" s="31"/>
      <c r="H61" s="32"/>
      <c r="I61" s="25"/>
      <c r="J61" s="32"/>
      <c r="K61" s="33"/>
    </row>
    <row r="62" spans="1:11" s="1" customFormat="1" ht="9.75">
      <c r="A62" s="34">
        <f>A58+1</f>
        <v>24</v>
      </c>
      <c r="B62" s="36" t="s">
        <v>73</v>
      </c>
      <c r="C62" s="37" t="s">
        <v>74</v>
      </c>
      <c r="D62" s="38" t="s">
        <v>27</v>
      </c>
      <c r="E62" s="118">
        <v>415</v>
      </c>
      <c r="F62" s="40">
        <v>0</v>
      </c>
      <c r="G62" s="41">
        <f>E62*F62</f>
        <v>0</v>
      </c>
      <c r="H62" s="42">
        <v>0</v>
      </c>
      <c r="I62" s="41">
        <f>E62*H62</f>
        <v>0</v>
      </c>
      <c r="J62" s="39">
        <v>1.04E-06</v>
      </c>
      <c r="K62" s="43">
        <f>E62*J62</f>
        <v>0.0004316</v>
      </c>
    </row>
    <row r="63" spans="1:11" s="1" customFormat="1" ht="9.75">
      <c r="A63" s="34"/>
      <c r="B63" s="117"/>
      <c r="C63" s="119"/>
      <c r="D63" s="121"/>
      <c r="E63" s="122"/>
      <c r="F63" s="40"/>
      <c r="G63" s="41"/>
      <c r="H63" s="42"/>
      <c r="I63" s="41"/>
      <c r="J63" s="39"/>
      <c r="K63" s="43"/>
    </row>
    <row r="64" spans="1:11" s="1" customFormat="1" ht="9.75">
      <c r="A64" s="34">
        <f>A62+1</f>
        <v>25</v>
      </c>
      <c r="B64" s="36" t="s">
        <v>75</v>
      </c>
      <c r="C64" s="37" t="s">
        <v>76</v>
      </c>
      <c r="D64" s="38" t="s">
        <v>27</v>
      </c>
      <c r="E64" s="118">
        <v>830</v>
      </c>
      <c r="F64" s="40">
        <v>0</v>
      </c>
      <c r="G64" s="41">
        <f>E64*F64</f>
        <v>0</v>
      </c>
      <c r="H64" s="42">
        <v>0</v>
      </c>
      <c r="I64" s="41">
        <f>E64*H64</f>
        <v>0</v>
      </c>
      <c r="J64" s="39">
        <v>0.00174656</v>
      </c>
      <c r="K64" s="43">
        <f>E64*J64</f>
        <v>1.4496448000000002</v>
      </c>
    </row>
    <row r="65" spans="1:11" s="1" customFormat="1" ht="9.75">
      <c r="A65" s="34"/>
      <c r="B65" s="117"/>
      <c r="C65" s="119"/>
      <c r="D65" s="121"/>
      <c r="E65" s="122"/>
      <c r="F65" s="40"/>
      <c r="G65" s="41"/>
      <c r="H65" s="42"/>
      <c r="I65" s="41"/>
      <c r="J65" s="39"/>
      <c r="K65" s="43"/>
    </row>
    <row r="66" spans="1:11" s="1" customFormat="1" ht="9.75">
      <c r="A66" s="34">
        <f>A64+1</f>
        <v>26</v>
      </c>
      <c r="B66" s="36" t="s">
        <v>77</v>
      </c>
      <c r="C66" s="37" t="s">
        <v>78</v>
      </c>
      <c r="D66" s="38" t="s">
        <v>27</v>
      </c>
      <c r="E66" s="118">
        <v>415</v>
      </c>
      <c r="F66" s="40">
        <v>0</v>
      </c>
      <c r="G66" s="41">
        <f>E66*F66</f>
        <v>0</v>
      </c>
      <c r="H66" s="42">
        <v>0</v>
      </c>
      <c r="I66" s="41">
        <f>E66*H66</f>
        <v>0</v>
      </c>
      <c r="J66" s="39">
        <v>0</v>
      </c>
      <c r="K66" s="43">
        <f>E66*J66</f>
        <v>0</v>
      </c>
    </row>
    <row r="67" spans="1:11" s="1" customFormat="1" ht="9.75">
      <c r="A67" s="34"/>
      <c r="B67" s="117"/>
      <c r="C67" s="119"/>
      <c r="D67" s="121"/>
      <c r="E67" s="122"/>
      <c r="F67" s="40"/>
      <c r="G67" s="41"/>
      <c r="H67" s="42"/>
      <c r="I67" s="41"/>
      <c r="J67" s="39"/>
      <c r="K67" s="43"/>
    </row>
    <row r="68" spans="1:11" s="1" customFormat="1" ht="9.75">
      <c r="A68" s="34">
        <f>A66+1</f>
        <v>27</v>
      </c>
      <c r="B68" s="36" t="s">
        <v>79</v>
      </c>
      <c r="C68" s="37" t="s">
        <v>80</v>
      </c>
      <c r="D68" s="38" t="s">
        <v>27</v>
      </c>
      <c r="E68" s="118">
        <v>415</v>
      </c>
      <c r="F68" s="40">
        <v>0</v>
      </c>
      <c r="G68" s="41">
        <f>E68*F68</f>
        <v>0</v>
      </c>
      <c r="H68" s="42">
        <v>0</v>
      </c>
      <c r="I68" s="41">
        <f>E68*H68</f>
        <v>0</v>
      </c>
      <c r="J68" s="39">
        <v>0.0001</v>
      </c>
      <c r="K68" s="43">
        <f>E68*J68</f>
        <v>0.0415</v>
      </c>
    </row>
    <row r="69" spans="1:11" s="1" customFormat="1" ht="9.75">
      <c r="A69" s="34"/>
      <c r="B69" s="117"/>
      <c r="C69" s="119"/>
      <c r="D69" s="121"/>
      <c r="E69" s="122"/>
      <c r="F69" s="40"/>
      <c r="G69" s="41"/>
      <c r="H69" s="42"/>
      <c r="I69" s="41"/>
      <c r="J69" s="39"/>
      <c r="K69" s="43"/>
    </row>
    <row r="70" spans="1:11" s="17" customFormat="1" ht="11.25">
      <c r="A70" s="34">
        <f>A68+1</f>
        <v>28</v>
      </c>
      <c r="B70" s="36" t="s">
        <v>81</v>
      </c>
      <c r="C70" s="37" t="s">
        <v>82</v>
      </c>
      <c r="D70" s="38" t="s">
        <v>27</v>
      </c>
      <c r="E70" s="118">
        <v>830</v>
      </c>
      <c r="F70" s="40">
        <v>0</v>
      </c>
      <c r="G70" s="41">
        <f>E70*F70</f>
        <v>0</v>
      </c>
      <c r="H70" s="42">
        <v>0</v>
      </c>
      <c r="I70" s="41">
        <f>E70*H70</f>
        <v>0</v>
      </c>
      <c r="J70" s="39">
        <v>2.331E-05</v>
      </c>
      <c r="K70" s="43">
        <f>E70*J70</f>
        <v>0.019347299999999998</v>
      </c>
    </row>
    <row r="71" spans="1:11" s="17" customFormat="1" ht="11.25">
      <c r="A71" s="34"/>
      <c r="B71" s="117"/>
      <c r="C71" s="119"/>
      <c r="D71" s="121"/>
      <c r="E71" s="122"/>
      <c r="F71" s="40"/>
      <c r="G71" s="41"/>
      <c r="H71" s="42"/>
      <c r="I71" s="41"/>
      <c r="J71" s="39"/>
      <c r="K71" s="43"/>
    </row>
    <row r="72" spans="1:11" s="1" customFormat="1" ht="9.75">
      <c r="A72" s="34">
        <f>A70+1</f>
        <v>29</v>
      </c>
      <c r="B72" s="36" t="s">
        <v>83</v>
      </c>
      <c r="C72" s="37" t="s">
        <v>84</v>
      </c>
      <c r="D72" s="38" t="s">
        <v>27</v>
      </c>
      <c r="E72" s="118">
        <v>415</v>
      </c>
      <c r="F72" s="40">
        <v>0</v>
      </c>
      <c r="G72" s="41">
        <f>E72*F72</f>
        <v>0</v>
      </c>
      <c r="H72" s="42">
        <v>0</v>
      </c>
      <c r="I72" s="41">
        <f>E72*H72</f>
        <v>0</v>
      </c>
      <c r="J72" s="39">
        <v>0</v>
      </c>
      <c r="K72" s="43">
        <f>E72*J72</f>
        <v>0</v>
      </c>
    </row>
    <row r="73" spans="1:11" s="1" customFormat="1" ht="9.75">
      <c r="A73" s="34"/>
      <c r="B73" s="117"/>
      <c r="C73" s="119"/>
      <c r="D73" s="121"/>
      <c r="E73" s="122"/>
      <c r="F73" s="40"/>
      <c r="G73" s="41"/>
      <c r="H73" s="42"/>
      <c r="I73" s="41"/>
      <c r="J73" s="39"/>
      <c r="K73" s="43"/>
    </row>
    <row r="74" spans="1:11" s="1" customFormat="1" ht="9.75">
      <c r="A74" s="34">
        <f>A72+1</f>
        <v>30</v>
      </c>
      <c r="B74" s="36" t="s">
        <v>85</v>
      </c>
      <c r="C74" s="37" t="s">
        <v>86</v>
      </c>
      <c r="D74" s="38" t="s">
        <v>87</v>
      </c>
      <c r="E74" s="128">
        <v>1.45</v>
      </c>
      <c r="F74" s="40">
        <v>0</v>
      </c>
      <c r="G74" s="41">
        <f>E74*F74</f>
        <v>0</v>
      </c>
      <c r="H74" s="42">
        <v>0</v>
      </c>
      <c r="I74" s="41">
        <f>E74*H74</f>
        <v>0</v>
      </c>
      <c r="J74" s="39">
        <v>0</v>
      </c>
      <c r="K74" s="43">
        <f>E74*J74</f>
        <v>0</v>
      </c>
    </row>
    <row r="75" spans="1:11" s="1" customFormat="1" ht="9.75">
      <c r="A75" s="34"/>
      <c r="B75" s="117"/>
      <c r="C75" s="125"/>
      <c r="D75" s="121"/>
      <c r="E75" s="123"/>
      <c r="F75" s="40"/>
      <c r="G75" s="41"/>
      <c r="H75" s="42"/>
      <c r="I75" s="116"/>
      <c r="J75" s="39"/>
      <c r="K75" s="43"/>
    </row>
    <row r="76" spans="1:11" s="1" customFormat="1" ht="11.25">
      <c r="A76" s="52"/>
      <c r="B76" s="53">
        <v>94</v>
      </c>
      <c r="C76" s="54" t="s">
        <v>88</v>
      </c>
      <c r="D76" s="55"/>
      <c r="E76" s="55"/>
      <c r="F76" s="56"/>
      <c r="G76" s="57">
        <f>SUM(G62:G74)</f>
        <v>0</v>
      </c>
      <c r="H76" s="58"/>
      <c r="I76" s="59">
        <f>SUM(I62:I74)</f>
        <v>0</v>
      </c>
      <c r="J76" s="58"/>
      <c r="K76" s="60">
        <f>SUM(K62:K74)</f>
        <v>1.5109237000000002</v>
      </c>
    </row>
    <row r="77" spans="1:11" s="1" customFormat="1" ht="11.25">
      <c r="A77" s="27"/>
      <c r="B77" s="28" t="s">
        <v>89</v>
      </c>
      <c r="C77" s="29" t="s">
        <v>90</v>
      </c>
      <c r="D77" s="26"/>
      <c r="E77" s="26"/>
      <c r="F77" s="30"/>
      <c r="G77" s="31"/>
      <c r="H77" s="32"/>
      <c r="I77" s="25"/>
      <c r="J77" s="32"/>
      <c r="K77" s="33"/>
    </row>
    <row r="78" spans="1:11" s="1" customFormat="1" ht="9.75">
      <c r="A78" s="34">
        <f>A74+1</f>
        <v>31</v>
      </c>
      <c r="B78" s="126" t="s">
        <v>91</v>
      </c>
      <c r="C78" s="37" t="s">
        <v>92</v>
      </c>
      <c r="D78" s="38" t="s">
        <v>27</v>
      </c>
      <c r="E78" s="118">
        <v>15</v>
      </c>
      <c r="F78" s="40">
        <v>0</v>
      </c>
      <c r="G78" s="41">
        <f>E78*F78</f>
        <v>0</v>
      </c>
      <c r="H78" s="42">
        <v>0</v>
      </c>
      <c r="I78" s="41">
        <f>E78*H78</f>
        <v>0</v>
      </c>
      <c r="J78" s="39">
        <v>0.08</v>
      </c>
      <c r="K78" s="43">
        <f>E78*J78</f>
        <v>1.2</v>
      </c>
    </row>
    <row r="79" spans="1:11" s="1" customFormat="1" ht="19.5">
      <c r="A79" s="34"/>
      <c r="B79" s="117" t="s">
        <v>252</v>
      </c>
      <c r="C79" s="119" t="s">
        <v>278</v>
      </c>
      <c r="D79" s="121" t="s">
        <v>253</v>
      </c>
      <c r="E79" s="122">
        <v>15</v>
      </c>
      <c r="F79" s="40"/>
      <c r="G79" s="41"/>
      <c r="H79" s="42"/>
      <c r="I79" s="41"/>
      <c r="J79" s="39"/>
      <c r="K79" s="43"/>
    </row>
    <row r="80" spans="1:11" s="1" customFormat="1" ht="9.75">
      <c r="A80" s="34">
        <f>A78+1</f>
        <v>32</v>
      </c>
      <c r="B80" s="36" t="s">
        <v>93</v>
      </c>
      <c r="C80" s="37" t="s">
        <v>94</v>
      </c>
      <c r="D80" s="38" t="s">
        <v>27</v>
      </c>
      <c r="E80" s="118">
        <v>10.8</v>
      </c>
      <c r="F80" s="40">
        <v>0</v>
      </c>
      <c r="G80" s="41">
        <f>E80*F80</f>
        <v>0</v>
      </c>
      <c r="H80" s="42">
        <v>0</v>
      </c>
      <c r="I80" s="41">
        <f>E80*H80</f>
        <v>0</v>
      </c>
      <c r="J80" s="39">
        <v>0.063</v>
      </c>
      <c r="K80" s="43">
        <f>E80*J80</f>
        <v>0.6804</v>
      </c>
    </row>
    <row r="81" spans="1:11" s="1" customFormat="1" ht="9.75">
      <c r="A81" s="34"/>
      <c r="B81" s="117" t="s">
        <v>252</v>
      </c>
      <c r="C81" s="119" t="s">
        <v>279</v>
      </c>
      <c r="D81" s="121" t="s">
        <v>253</v>
      </c>
      <c r="E81" s="122">
        <v>10.8</v>
      </c>
      <c r="F81" s="40"/>
      <c r="G81" s="41"/>
      <c r="H81" s="42"/>
      <c r="I81" s="41"/>
      <c r="J81" s="39"/>
      <c r="K81" s="43"/>
    </row>
    <row r="82" spans="1:11" s="1" customFormat="1" ht="9.75">
      <c r="A82" s="34">
        <v>33</v>
      </c>
      <c r="B82" s="126" t="s">
        <v>95</v>
      </c>
      <c r="C82" s="37" t="s">
        <v>96</v>
      </c>
      <c r="D82" s="38" t="s">
        <v>27</v>
      </c>
      <c r="E82" s="118">
        <v>4.5</v>
      </c>
      <c r="F82" s="40">
        <v>0</v>
      </c>
      <c r="G82" s="41">
        <f>E82*F82</f>
        <v>0</v>
      </c>
      <c r="H82" s="42">
        <v>0</v>
      </c>
      <c r="I82" s="41">
        <f>E82*H82</f>
        <v>0</v>
      </c>
      <c r="J82" s="39">
        <v>0.18</v>
      </c>
      <c r="K82" s="43">
        <f>E82*J82</f>
        <v>0.8099999999999999</v>
      </c>
    </row>
    <row r="83" spans="1:11" s="1" customFormat="1" ht="9.75">
      <c r="A83" s="34"/>
      <c r="B83" s="117" t="s">
        <v>252</v>
      </c>
      <c r="C83" s="119" t="s">
        <v>280</v>
      </c>
      <c r="D83" s="121" t="s">
        <v>253</v>
      </c>
      <c r="E83" s="122">
        <v>4.5</v>
      </c>
      <c r="F83" s="40"/>
      <c r="G83" s="41"/>
      <c r="H83" s="42"/>
      <c r="I83" s="41"/>
      <c r="J83" s="39"/>
      <c r="K83" s="43"/>
    </row>
    <row r="84" spans="1:11" s="1" customFormat="1" ht="9.75">
      <c r="A84" s="34">
        <f>A82+1</f>
        <v>34</v>
      </c>
      <c r="B84" s="36" t="s">
        <v>97</v>
      </c>
      <c r="C84" s="37" t="s">
        <v>98</v>
      </c>
      <c r="D84" s="38" t="s">
        <v>27</v>
      </c>
      <c r="E84" s="118">
        <v>62.5</v>
      </c>
      <c r="F84" s="40">
        <v>0</v>
      </c>
      <c r="G84" s="41">
        <f>E84*F84</f>
        <v>0</v>
      </c>
      <c r="H84" s="42">
        <v>0</v>
      </c>
      <c r="I84" s="41">
        <f>E84*H84</f>
        <v>0</v>
      </c>
      <c r="J84" s="39">
        <v>0.3303438</v>
      </c>
      <c r="K84" s="43">
        <f>E84*J84</f>
        <v>20.646487500000003</v>
      </c>
    </row>
    <row r="85" spans="1:11" s="1" customFormat="1" ht="9.75">
      <c r="A85" s="34"/>
      <c r="B85" s="117" t="s">
        <v>252</v>
      </c>
      <c r="C85" s="119" t="s">
        <v>281</v>
      </c>
      <c r="D85" s="121" t="s">
        <v>253</v>
      </c>
      <c r="E85" s="122">
        <v>62.5</v>
      </c>
      <c r="F85" s="40"/>
      <c r="G85" s="41"/>
      <c r="H85" s="42"/>
      <c r="I85" s="41"/>
      <c r="J85" s="39"/>
      <c r="K85" s="43"/>
    </row>
    <row r="86" spans="1:11" s="1" customFormat="1" ht="9.75">
      <c r="A86" s="34">
        <v>35</v>
      </c>
      <c r="B86" s="36" t="s">
        <v>100</v>
      </c>
      <c r="C86" s="37" t="s">
        <v>101</v>
      </c>
      <c r="D86" s="38" t="s">
        <v>27</v>
      </c>
      <c r="E86" s="118">
        <v>279</v>
      </c>
      <c r="F86" s="40">
        <v>0</v>
      </c>
      <c r="G86" s="41">
        <f>E86*F86</f>
        <v>0</v>
      </c>
      <c r="H86" s="42">
        <v>0</v>
      </c>
      <c r="I86" s="41">
        <f>E86*H86</f>
        <v>0</v>
      </c>
      <c r="J86" s="39">
        <v>0.029</v>
      </c>
      <c r="K86" s="43">
        <f>E86*J86</f>
        <v>8.091000000000001</v>
      </c>
    </row>
    <row r="87" spans="1:11" s="1" customFormat="1" ht="9.75">
      <c r="A87" s="34"/>
      <c r="B87" s="117"/>
      <c r="C87" s="119"/>
      <c r="D87" s="121"/>
      <c r="E87" s="122"/>
      <c r="F87" s="40"/>
      <c r="G87" s="41"/>
      <c r="H87" s="42"/>
      <c r="I87" s="41"/>
      <c r="J87" s="39"/>
      <c r="K87" s="43"/>
    </row>
    <row r="88" spans="1:11" s="1" customFormat="1" ht="9.75">
      <c r="A88" s="34">
        <f>A86+1</f>
        <v>36</v>
      </c>
      <c r="B88" s="36" t="s">
        <v>102</v>
      </c>
      <c r="C88" s="37" t="s">
        <v>103</v>
      </c>
      <c r="D88" s="38" t="s">
        <v>27</v>
      </c>
      <c r="E88" s="118">
        <v>15</v>
      </c>
      <c r="F88" s="40">
        <v>0</v>
      </c>
      <c r="G88" s="41">
        <f>E88*F88</f>
        <v>0</v>
      </c>
      <c r="H88" s="42">
        <v>0</v>
      </c>
      <c r="I88" s="41">
        <f>E88*H88</f>
        <v>0</v>
      </c>
      <c r="J88" s="39">
        <v>0.047</v>
      </c>
      <c r="K88" s="43">
        <f>E88*J88</f>
        <v>0.705</v>
      </c>
    </row>
    <row r="89" spans="1:11" s="1" customFormat="1" ht="9.75">
      <c r="A89" s="34"/>
      <c r="B89" s="117" t="s">
        <v>252</v>
      </c>
      <c r="C89" s="119" t="s">
        <v>282</v>
      </c>
      <c r="D89" s="121" t="s">
        <v>253</v>
      </c>
      <c r="E89" s="122">
        <v>15</v>
      </c>
      <c r="F89" s="40"/>
      <c r="G89" s="41"/>
      <c r="H89" s="42"/>
      <c r="I89" s="41"/>
      <c r="J89" s="39"/>
      <c r="K89" s="43"/>
    </row>
    <row r="90" spans="1:11" s="1" customFormat="1" ht="9.75">
      <c r="A90" s="34">
        <f>A88+1</f>
        <v>37</v>
      </c>
      <c r="B90" s="36" t="s">
        <v>104</v>
      </c>
      <c r="C90" s="37" t="s">
        <v>105</v>
      </c>
      <c r="D90" s="38" t="s">
        <v>27</v>
      </c>
      <c r="E90" s="118">
        <v>5</v>
      </c>
      <c r="F90" s="40">
        <v>0</v>
      </c>
      <c r="G90" s="41">
        <f>E90*F90</f>
        <v>0</v>
      </c>
      <c r="H90" s="42">
        <v>0</v>
      </c>
      <c r="I90" s="41">
        <f>E90*H90</f>
        <v>0</v>
      </c>
      <c r="J90" s="39">
        <v>0.059</v>
      </c>
      <c r="K90" s="43">
        <f>E90*J90</f>
        <v>0.295</v>
      </c>
    </row>
    <row r="91" spans="1:11" s="1" customFormat="1" ht="9.75">
      <c r="A91" s="34"/>
      <c r="B91" s="117" t="s">
        <v>252</v>
      </c>
      <c r="C91" s="119" t="s">
        <v>283</v>
      </c>
      <c r="D91" s="121" t="s">
        <v>253</v>
      </c>
      <c r="E91" s="122">
        <v>5</v>
      </c>
      <c r="F91" s="40"/>
      <c r="G91" s="41"/>
      <c r="H91" s="42"/>
      <c r="I91" s="41"/>
      <c r="J91" s="39"/>
      <c r="K91" s="43"/>
    </row>
    <row r="92" spans="1:11" s="1" customFormat="1" ht="9.75">
      <c r="A92" s="34">
        <f>A90+1</f>
        <v>38</v>
      </c>
      <c r="B92" s="36" t="s">
        <v>106</v>
      </c>
      <c r="C92" s="37" t="s">
        <v>107</v>
      </c>
      <c r="D92" s="38" t="s">
        <v>27</v>
      </c>
      <c r="E92" s="118">
        <v>62.5</v>
      </c>
      <c r="F92" s="40">
        <v>0</v>
      </c>
      <c r="G92" s="41">
        <f>E92*F92</f>
        <v>0</v>
      </c>
      <c r="H92" s="42">
        <v>0</v>
      </c>
      <c r="I92" s="41">
        <f>E92*H92</f>
        <v>0</v>
      </c>
      <c r="J92" s="39">
        <v>0.014</v>
      </c>
      <c r="K92" s="43">
        <f>E92*J92</f>
        <v>0.875</v>
      </c>
    </row>
    <row r="93" spans="1:11" s="1" customFormat="1" ht="9.75">
      <c r="A93" s="34"/>
      <c r="B93" s="117" t="s">
        <v>252</v>
      </c>
      <c r="C93" s="119" t="s">
        <v>281</v>
      </c>
      <c r="D93" s="121" t="s">
        <v>253</v>
      </c>
      <c r="E93" s="122">
        <v>62.5</v>
      </c>
      <c r="F93" s="40"/>
      <c r="G93" s="41"/>
      <c r="H93" s="42"/>
      <c r="I93" s="41"/>
      <c r="J93" s="39"/>
      <c r="K93" s="43"/>
    </row>
    <row r="94" spans="1:11" s="1" customFormat="1" ht="9.75">
      <c r="A94" s="34">
        <f>A92+1</f>
        <v>39</v>
      </c>
      <c r="B94" s="36" t="s">
        <v>108</v>
      </c>
      <c r="C94" s="37" t="s">
        <v>109</v>
      </c>
      <c r="D94" s="38" t="s">
        <v>27</v>
      </c>
      <c r="E94" s="118">
        <v>15</v>
      </c>
      <c r="F94" s="40">
        <v>0</v>
      </c>
      <c r="G94" s="41">
        <f>E94*F94</f>
        <v>0</v>
      </c>
      <c r="H94" s="42">
        <v>0</v>
      </c>
      <c r="I94" s="41">
        <f>E94*H94</f>
        <v>0</v>
      </c>
      <c r="J94" s="39">
        <v>0.014</v>
      </c>
      <c r="K94" s="43">
        <f>E94*J94</f>
        <v>0.21</v>
      </c>
    </row>
    <row r="95" spans="1:11" s="1" customFormat="1" ht="9.75">
      <c r="A95" s="34"/>
      <c r="B95" s="117" t="s">
        <v>252</v>
      </c>
      <c r="C95" s="119" t="s">
        <v>282</v>
      </c>
      <c r="D95" s="121" t="s">
        <v>253</v>
      </c>
      <c r="E95" s="122">
        <v>15</v>
      </c>
      <c r="F95" s="40"/>
      <c r="G95" s="41"/>
      <c r="H95" s="42"/>
      <c r="I95" s="41"/>
      <c r="J95" s="39"/>
      <c r="K95" s="43"/>
    </row>
    <row r="96" spans="1:11" s="1" customFormat="1" ht="9.75">
      <c r="A96" s="34">
        <v>40</v>
      </c>
      <c r="B96" s="36" t="s">
        <v>110</v>
      </c>
      <c r="C96" s="37" t="s">
        <v>111</v>
      </c>
      <c r="D96" s="38" t="s">
        <v>27</v>
      </c>
      <c r="E96" s="124">
        <v>5</v>
      </c>
      <c r="F96" s="40">
        <v>0</v>
      </c>
      <c r="G96" s="41">
        <f>E96*F96</f>
        <v>0</v>
      </c>
      <c r="H96" s="42">
        <v>0</v>
      </c>
      <c r="I96" s="41">
        <f>E96*H96</f>
        <v>0</v>
      </c>
      <c r="J96" s="39">
        <v>0.017118496</v>
      </c>
      <c r="K96" s="43">
        <f>E96*J96</f>
        <v>0.08559248</v>
      </c>
    </row>
    <row r="97" spans="1:11" s="1" customFormat="1" ht="9.75">
      <c r="A97" s="34"/>
      <c r="B97" s="117" t="s">
        <v>252</v>
      </c>
      <c r="C97" s="119" t="s">
        <v>284</v>
      </c>
      <c r="D97" s="121" t="s">
        <v>253</v>
      </c>
      <c r="E97" s="127">
        <v>5</v>
      </c>
      <c r="F97" s="40"/>
      <c r="G97" s="41"/>
      <c r="H97" s="42"/>
      <c r="I97" s="41"/>
      <c r="J97" s="39"/>
      <c r="K97" s="43"/>
    </row>
    <row r="98" spans="1:11" s="1" customFormat="1" ht="9.75">
      <c r="A98" s="34">
        <f>A96+1</f>
        <v>41</v>
      </c>
      <c r="B98" s="36" t="s">
        <v>112</v>
      </c>
      <c r="C98" s="37" t="s">
        <v>113</v>
      </c>
      <c r="D98" s="38" t="s">
        <v>87</v>
      </c>
      <c r="E98" s="128">
        <v>19.5</v>
      </c>
      <c r="F98" s="40">
        <v>0</v>
      </c>
      <c r="G98" s="41">
        <f>E98*F98</f>
        <v>0</v>
      </c>
      <c r="H98" s="42">
        <v>0</v>
      </c>
      <c r="I98" s="41">
        <f>E98*H98</f>
        <v>0</v>
      </c>
      <c r="J98" s="39">
        <v>0</v>
      </c>
      <c r="K98" s="43">
        <f>E98*J98</f>
        <v>0</v>
      </c>
    </row>
    <row r="99" spans="1:11" s="1" customFormat="1" ht="9.75">
      <c r="A99" s="34"/>
      <c r="B99" s="117"/>
      <c r="C99" s="125"/>
      <c r="D99" s="121"/>
      <c r="E99" s="129"/>
      <c r="F99" s="40"/>
      <c r="G99" s="41"/>
      <c r="H99" s="42"/>
      <c r="I99" s="41"/>
      <c r="J99" s="39"/>
      <c r="K99" s="43"/>
    </row>
    <row r="100" spans="1:11" s="1" customFormat="1" ht="9.75">
      <c r="A100" s="34">
        <f>A98+1</f>
        <v>42</v>
      </c>
      <c r="B100" s="36" t="s">
        <v>114</v>
      </c>
      <c r="C100" s="37" t="s">
        <v>115</v>
      </c>
      <c r="D100" s="38" t="s">
        <v>87</v>
      </c>
      <c r="E100" s="128">
        <v>19.5</v>
      </c>
      <c r="F100" s="40">
        <v>0</v>
      </c>
      <c r="G100" s="41">
        <f>E100*F100</f>
        <v>0</v>
      </c>
      <c r="H100" s="42">
        <v>0</v>
      </c>
      <c r="I100" s="41">
        <f>E100*H100</f>
        <v>0</v>
      </c>
      <c r="J100" s="39">
        <v>0</v>
      </c>
      <c r="K100" s="43">
        <f>E100*J100</f>
        <v>0</v>
      </c>
    </row>
    <row r="101" spans="1:11" s="1" customFormat="1" ht="9.75">
      <c r="A101" s="34"/>
      <c r="B101" s="117"/>
      <c r="C101" s="119"/>
      <c r="D101" s="121"/>
      <c r="E101" s="129"/>
      <c r="F101" s="40"/>
      <c r="G101" s="41"/>
      <c r="H101" s="42"/>
      <c r="I101" s="41"/>
      <c r="J101" s="39"/>
      <c r="K101" s="43"/>
    </row>
    <row r="102" spans="1:11" s="1" customFormat="1" ht="9.75">
      <c r="A102" s="34">
        <v>43</v>
      </c>
      <c r="B102" s="36" t="s">
        <v>116</v>
      </c>
      <c r="C102" s="37" t="s">
        <v>117</v>
      </c>
      <c r="D102" s="38" t="s">
        <v>87</v>
      </c>
      <c r="E102" s="35">
        <v>39</v>
      </c>
      <c r="F102" s="40">
        <v>0</v>
      </c>
      <c r="G102" s="41">
        <f>E102*F102</f>
        <v>0</v>
      </c>
      <c r="H102" s="42">
        <v>0</v>
      </c>
      <c r="I102" s="41">
        <f>E102*H102</f>
        <v>0</v>
      </c>
      <c r="J102" s="39">
        <v>0</v>
      </c>
      <c r="K102" s="43">
        <f>E102*J102</f>
        <v>0</v>
      </c>
    </row>
    <row r="103" spans="1:11" s="1" customFormat="1" ht="9.75">
      <c r="A103" s="34"/>
      <c r="B103" s="117"/>
      <c r="C103" s="125"/>
      <c r="D103" s="121"/>
      <c r="E103" s="123"/>
      <c r="F103" s="40"/>
      <c r="G103" s="41"/>
      <c r="H103" s="42"/>
      <c r="I103" s="41"/>
      <c r="J103" s="39"/>
      <c r="K103" s="43"/>
    </row>
    <row r="104" spans="1:11" s="1" customFormat="1" ht="9.75">
      <c r="A104" s="34">
        <f>A102+1</f>
        <v>44</v>
      </c>
      <c r="B104" s="36" t="s">
        <v>118</v>
      </c>
      <c r="C104" s="37" t="s">
        <v>119</v>
      </c>
      <c r="D104" s="38" t="s">
        <v>87</v>
      </c>
      <c r="E104" s="124">
        <v>156</v>
      </c>
      <c r="F104" s="40">
        <v>0</v>
      </c>
      <c r="G104" s="41">
        <f>E104*F104</f>
        <v>0</v>
      </c>
      <c r="H104" s="42">
        <v>0</v>
      </c>
      <c r="I104" s="41">
        <f>E104*H104</f>
        <v>0</v>
      </c>
      <c r="J104" s="39">
        <v>0</v>
      </c>
      <c r="K104" s="43">
        <f>E104*J104</f>
        <v>0</v>
      </c>
    </row>
    <row r="105" spans="1:11" s="1" customFormat="1" ht="9.75">
      <c r="A105" s="34"/>
      <c r="B105" s="117"/>
      <c r="C105" s="119"/>
      <c r="D105" s="121"/>
      <c r="E105" s="122"/>
      <c r="F105" s="40"/>
      <c r="G105" s="41"/>
      <c r="H105" s="42"/>
      <c r="I105" s="41"/>
      <c r="J105" s="39"/>
      <c r="K105" s="43"/>
    </row>
    <row r="106" spans="1:11" s="1" customFormat="1" ht="9.75">
      <c r="A106" s="34">
        <f>A104+1</f>
        <v>45</v>
      </c>
      <c r="B106" s="36" t="s">
        <v>120</v>
      </c>
      <c r="C106" s="37" t="s">
        <v>121</v>
      </c>
      <c r="D106" s="38" t="s">
        <v>87</v>
      </c>
      <c r="E106" s="128">
        <v>39</v>
      </c>
      <c r="F106" s="40">
        <v>0</v>
      </c>
      <c r="G106" s="41">
        <f>E106*F106</f>
        <v>0</v>
      </c>
      <c r="H106" s="42">
        <v>0</v>
      </c>
      <c r="I106" s="41">
        <f>E106*H106</f>
        <v>0</v>
      </c>
      <c r="J106" s="39">
        <v>0</v>
      </c>
      <c r="K106" s="43">
        <f>E106*J106</f>
        <v>0</v>
      </c>
    </row>
    <row r="107" spans="1:11" s="1" customFormat="1" ht="9.75">
      <c r="A107" s="34"/>
      <c r="B107" s="117"/>
      <c r="C107" s="119"/>
      <c r="D107" s="121"/>
      <c r="E107" s="129"/>
      <c r="F107" s="40"/>
      <c r="G107" s="41"/>
      <c r="H107" s="42"/>
      <c r="I107" s="41"/>
      <c r="J107" s="39"/>
      <c r="K107" s="43"/>
    </row>
    <row r="108" spans="1:11" s="1" customFormat="1" ht="9.75">
      <c r="A108" s="34">
        <f>A106+1</f>
        <v>46</v>
      </c>
      <c r="B108" s="36" t="s">
        <v>122</v>
      </c>
      <c r="C108" s="37" t="s">
        <v>123</v>
      </c>
      <c r="D108" s="38" t="s">
        <v>87</v>
      </c>
      <c r="E108" s="128">
        <v>39</v>
      </c>
      <c r="F108" s="40">
        <v>0</v>
      </c>
      <c r="G108" s="41">
        <f>E108*F108</f>
        <v>0</v>
      </c>
      <c r="H108" s="42">
        <v>0</v>
      </c>
      <c r="I108" s="41">
        <f>E108*H108</f>
        <v>0</v>
      </c>
      <c r="J108" s="39">
        <v>0</v>
      </c>
      <c r="K108" s="43">
        <f>E108*J108</f>
        <v>0</v>
      </c>
    </row>
    <row r="109" spans="1:11" s="1" customFormat="1" ht="9.75">
      <c r="A109" s="34"/>
      <c r="B109" s="117"/>
      <c r="C109" s="119"/>
      <c r="D109" s="121"/>
      <c r="E109" s="129"/>
      <c r="F109" s="40"/>
      <c r="G109" s="41"/>
      <c r="H109" s="42"/>
      <c r="I109" s="41"/>
      <c r="J109" s="39"/>
      <c r="K109" s="43"/>
    </row>
    <row r="110" spans="1:11" s="1" customFormat="1" ht="9.75">
      <c r="A110" s="34">
        <f>A108+1</f>
        <v>47</v>
      </c>
      <c r="B110" s="36" t="s">
        <v>124</v>
      </c>
      <c r="C110" s="37" t="s">
        <v>125</v>
      </c>
      <c r="D110" s="38" t="s">
        <v>87</v>
      </c>
      <c r="E110" s="128">
        <v>273</v>
      </c>
      <c r="F110" s="40">
        <v>0</v>
      </c>
      <c r="G110" s="41">
        <f>E110*F110</f>
        <v>0</v>
      </c>
      <c r="H110" s="42">
        <v>0</v>
      </c>
      <c r="I110" s="41">
        <f>E110*H110</f>
        <v>0</v>
      </c>
      <c r="J110" s="39">
        <v>0</v>
      </c>
      <c r="K110" s="43">
        <f>E110*J110</f>
        <v>0</v>
      </c>
    </row>
    <row r="111" spans="1:11" s="1" customFormat="1" ht="9.75">
      <c r="A111" s="34"/>
      <c r="B111" s="117"/>
      <c r="C111" s="119"/>
      <c r="D111" s="121"/>
      <c r="E111" s="129"/>
      <c r="F111" s="40"/>
      <c r="G111" s="41"/>
      <c r="H111" s="42"/>
      <c r="I111" s="41"/>
      <c r="J111" s="39"/>
      <c r="K111" s="43"/>
    </row>
    <row r="112" spans="1:11" s="1" customFormat="1" ht="9.75">
      <c r="A112" s="34">
        <v>48</v>
      </c>
      <c r="B112" s="36" t="s">
        <v>126</v>
      </c>
      <c r="C112" s="37" t="s">
        <v>127</v>
      </c>
      <c r="D112" s="38" t="s">
        <v>87</v>
      </c>
      <c r="E112" s="128">
        <v>39</v>
      </c>
      <c r="F112" s="40">
        <v>0</v>
      </c>
      <c r="G112" s="41">
        <f>E112*F112</f>
        <v>0</v>
      </c>
      <c r="H112" s="42">
        <v>0</v>
      </c>
      <c r="I112" s="41">
        <f>E112*H112</f>
        <v>0</v>
      </c>
      <c r="J112" s="39">
        <v>0</v>
      </c>
      <c r="K112" s="43">
        <f>E112*J112</f>
        <v>0</v>
      </c>
    </row>
    <row r="113" spans="1:11" s="1" customFormat="1" ht="9.75">
      <c r="A113" s="34"/>
      <c r="B113" s="117"/>
      <c r="C113" s="119"/>
      <c r="D113" s="121"/>
      <c r="E113" s="129"/>
      <c r="F113" s="40"/>
      <c r="G113" s="41"/>
      <c r="H113" s="42"/>
      <c r="I113" s="41"/>
      <c r="J113" s="39"/>
      <c r="K113" s="43"/>
    </row>
    <row r="114" spans="1:11" s="17" customFormat="1" ht="11.25">
      <c r="A114" s="34">
        <f>A112+1</f>
        <v>49</v>
      </c>
      <c r="B114" s="36" t="s">
        <v>128</v>
      </c>
      <c r="C114" s="37" t="s">
        <v>129</v>
      </c>
      <c r="D114" s="38" t="s">
        <v>87</v>
      </c>
      <c r="E114" s="128">
        <v>39</v>
      </c>
      <c r="F114" s="40">
        <v>0</v>
      </c>
      <c r="G114" s="41">
        <f>E114*F114</f>
        <v>0</v>
      </c>
      <c r="H114" s="42">
        <v>0</v>
      </c>
      <c r="I114" s="41">
        <f>E114*H114</f>
        <v>0</v>
      </c>
      <c r="J114" s="39">
        <v>0</v>
      </c>
      <c r="K114" s="43">
        <f>E114*J114</f>
        <v>0</v>
      </c>
    </row>
    <row r="115" spans="1:11" ht="12.75">
      <c r="A115" s="34"/>
      <c r="B115" s="117"/>
      <c r="C115" s="119"/>
      <c r="D115" s="121"/>
      <c r="E115" s="129"/>
      <c r="F115" s="40"/>
      <c r="G115" s="41"/>
      <c r="H115" s="42"/>
      <c r="I115" s="116"/>
      <c r="J115" s="39"/>
      <c r="K115" s="43"/>
    </row>
    <row r="116" spans="1:11" s="1" customFormat="1" ht="9.75" customHeight="1">
      <c r="A116" s="52"/>
      <c r="B116" s="53">
        <v>96</v>
      </c>
      <c r="C116" s="54" t="s">
        <v>130</v>
      </c>
      <c r="D116" s="55"/>
      <c r="E116" s="55"/>
      <c r="F116" s="56"/>
      <c r="G116" s="57">
        <f>SUM(G78:G114)</f>
        <v>0</v>
      </c>
      <c r="H116" s="58"/>
      <c r="I116" s="59">
        <f>SUM(I78:I114)</f>
        <v>0</v>
      </c>
      <c r="J116" s="58"/>
      <c r="K116" s="60">
        <f>SUM(K78:K114)</f>
        <v>33.59847998000001</v>
      </c>
    </row>
    <row r="117" spans="1:11" s="1" customFormat="1" ht="9.75" customHeight="1">
      <c r="A117" s="27"/>
      <c r="B117" s="28" t="s">
        <v>131</v>
      </c>
      <c r="C117" s="29" t="s">
        <v>132</v>
      </c>
      <c r="D117" s="26"/>
      <c r="E117" s="26"/>
      <c r="F117" s="30"/>
      <c r="G117" s="31"/>
      <c r="H117" s="32"/>
      <c r="I117" s="25"/>
      <c r="J117" s="32"/>
      <c r="K117" s="33"/>
    </row>
    <row r="118" spans="1:11" s="1" customFormat="1" ht="9.75" customHeight="1">
      <c r="A118" s="34">
        <f>A114+1</f>
        <v>50</v>
      </c>
      <c r="B118" s="36" t="s">
        <v>133</v>
      </c>
      <c r="C118" s="37" t="s">
        <v>134</v>
      </c>
      <c r="D118" s="38" t="s">
        <v>87</v>
      </c>
      <c r="E118" s="39">
        <v>33.136</v>
      </c>
      <c r="F118" s="40">
        <v>0</v>
      </c>
      <c r="G118" s="41">
        <f>E118*F118</f>
        <v>0</v>
      </c>
      <c r="H118" s="42">
        <v>0</v>
      </c>
      <c r="I118" s="41">
        <f>E118*H118</f>
        <v>0</v>
      </c>
      <c r="J118" s="39">
        <v>0</v>
      </c>
      <c r="K118" s="43">
        <f>E118*J118</f>
        <v>0</v>
      </c>
    </row>
    <row r="119" spans="1:11" s="1" customFormat="1" ht="9.75" customHeight="1">
      <c r="A119" s="34"/>
      <c r="B119" s="117"/>
      <c r="C119" s="125"/>
      <c r="D119" s="121"/>
      <c r="E119" s="123"/>
      <c r="F119" s="40"/>
      <c r="G119" s="41"/>
      <c r="H119" s="42"/>
      <c r="I119" s="116"/>
      <c r="J119" s="39"/>
      <c r="K119" s="43"/>
    </row>
    <row r="120" spans="1:11" s="17" customFormat="1" ht="12" thickBot="1">
      <c r="A120" s="44"/>
      <c r="B120" s="46">
        <v>99</v>
      </c>
      <c r="C120" s="47" t="s">
        <v>135</v>
      </c>
      <c r="D120" s="45"/>
      <c r="E120" s="45"/>
      <c r="F120" s="48"/>
      <c r="G120" s="50">
        <f>SUM(G118:G118)</f>
        <v>0</v>
      </c>
      <c r="H120" s="49"/>
      <c r="I120" s="61">
        <f>SUM(I118:I118)</f>
        <v>0</v>
      </c>
      <c r="J120" s="49"/>
      <c r="K120" s="51">
        <f>SUM(K118:K118)</f>
        <v>0</v>
      </c>
    </row>
    <row r="121" spans="1:11" s="17" customFormat="1" ht="13.5" thickBot="1">
      <c r="A121" s="62"/>
      <c r="B121" s="62"/>
      <c r="C121" s="62"/>
      <c r="D121" s="62"/>
      <c r="E121" s="62"/>
      <c r="F121" s="62"/>
      <c r="G121" s="62"/>
      <c r="H121" s="62"/>
      <c r="I121" s="62"/>
      <c r="J121" s="62"/>
      <c r="K121" s="62"/>
    </row>
    <row r="122" spans="1:11" s="1" customFormat="1" ht="12.75">
      <c r="A122" s="4" t="s">
        <v>2</v>
      </c>
      <c r="B122" s="237" t="s">
        <v>6</v>
      </c>
      <c r="C122" s="237" t="s">
        <v>8</v>
      </c>
      <c r="D122" s="237" t="s">
        <v>10</v>
      </c>
      <c r="E122" s="237" t="s">
        <v>12</v>
      </c>
      <c r="F122" s="238" t="s">
        <v>14</v>
      </c>
      <c r="G122" s="151"/>
      <c r="H122" s="151"/>
      <c r="I122" s="151"/>
      <c r="J122" s="237" t="s">
        <v>23</v>
      </c>
      <c r="K122" s="140"/>
    </row>
    <row r="123" spans="1:11" s="1" customFormat="1" ht="12.75">
      <c r="A123" s="5" t="s">
        <v>3</v>
      </c>
      <c r="B123" s="176"/>
      <c r="C123" s="176"/>
      <c r="D123" s="176"/>
      <c r="E123" s="176"/>
      <c r="F123" s="239" t="s">
        <v>15</v>
      </c>
      <c r="G123" s="131"/>
      <c r="H123" s="240" t="s">
        <v>20</v>
      </c>
      <c r="I123" s="131"/>
      <c r="J123" s="176"/>
      <c r="K123" s="241"/>
    </row>
    <row r="124" spans="1:11" s="1" customFormat="1" ht="9.75">
      <c r="A124" s="5" t="s">
        <v>4</v>
      </c>
      <c r="B124" s="176"/>
      <c r="C124" s="176"/>
      <c r="D124" s="176"/>
      <c r="E124" s="176"/>
      <c r="F124" s="8" t="s">
        <v>16</v>
      </c>
      <c r="G124" s="10" t="s">
        <v>18</v>
      </c>
      <c r="H124" s="12" t="s">
        <v>16</v>
      </c>
      <c r="I124" s="10" t="s">
        <v>18</v>
      </c>
      <c r="J124" s="12" t="s">
        <v>16</v>
      </c>
      <c r="K124" s="14" t="s">
        <v>18</v>
      </c>
    </row>
    <row r="125" spans="1:11" s="1" customFormat="1" ht="10.5" thickBot="1">
      <c r="A125" s="6" t="s">
        <v>5</v>
      </c>
      <c r="B125" s="7" t="s">
        <v>7</v>
      </c>
      <c r="C125" s="7" t="s">
        <v>9</v>
      </c>
      <c r="D125" s="7" t="s">
        <v>11</v>
      </c>
      <c r="E125" s="7" t="s">
        <v>13</v>
      </c>
      <c r="F125" s="9" t="s">
        <v>17</v>
      </c>
      <c r="G125" s="11" t="s">
        <v>19</v>
      </c>
      <c r="H125" s="13" t="s">
        <v>21</v>
      </c>
      <c r="I125" s="11" t="s">
        <v>22</v>
      </c>
      <c r="J125" s="13" t="s">
        <v>24</v>
      </c>
      <c r="K125" s="15" t="s">
        <v>25</v>
      </c>
    </row>
    <row r="126" spans="1:11" s="1" customFormat="1" ht="11.25">
      <c r="A126" s="19"/>
      <c r="B126" s="18"/>
      <c r="C126" s="20" t="s">
        <v>136</v>
      </c>
      <c r="D126" s="18"/>
      <c r="E126" s="18"/>
      <c r="F126" s="21"/>
      <c r="G126" s="22"/>
      <c r="H126" s="23"/>
      <c r="I126" s="17"/>
      <c r="J126" s="23"/>
      <c r="K126" s="24"/>
    </row>
    <row r="127" spans="1:11" s="1" customFormat="1" ht="11.25">
      <c r="A127" s="27"/>
      <c r="B127" s="28" t="s">
        <v>137</v>
      </c>
      <c r="C127" s="29" t="s">
        <v>138</v>
      </c>
      <c r="D127" s="26"/>
      <c r="E127" s="26"/>
      <c r="F127" s="30"/>
      <c r="G127" s="31"/>
      <c r="H127" s="32"/>
      <c r="I127" s="25"/>
      <c r="J127" s="32"/>
      <c r="K127" s="33"/>
    </row>
    <row r="128" spans="1:11" s="1" customFormat="1" ht="9.75">
      <c r="A128" s="34">
        <v>51</v>
      </c>
      <c r="B128" s="36" t="s">
        <v>285</v>
      </c>
      <c r="C128" s="37" t="s">
        <v>286</v>
      </c>
      <c r="D128" s="38" t="s">
        <v>34</v>
      </c>
      <c r="E128" s="118">
        <v>25</v>
      </c>
      <c r="F128" s="40">
        <v>0</v>
      </c>
      <c r="G128" s="41">
        <f>E128*F128</f>
        <v>0</v>
      </c>
      <c r="H128" s="42">
        <v>0</v>
      </c>
      <c r="I128" s="41">
        <f>E128*H128</f>
        <v>0</v>
      </c>
      <c r="J128" s="39">
        <v>0.00243105</v>
      </c>
      <c r="K128" s="43">
        <f>E128*J128</f>
        <v>0.060776250000000004</v>
      </c>
    </row>
    <row r="129" spans="1:11" s="1" customFormat="1" ht="9.75">
      <c r="A129" s="34"/>
      <c r="B129" s="117" t="s">
        <v>252</v>
      </c>
      <c r="C129" s="119">
        <v>25</v>
      </c>
      <c r="D129" s="121" t="s">
        <v>256</v>
      </c>
      <c r="E129" s="122">
        <v>25</v>
      </c>
      <c r="F129" s="40"/>
      <c r="G129" s="41"/>
      <c r="H129" s="42"/>
      <c r="I129" s="41"/>
      <c r="J129" s="39"/>
      <c r="K129" s="43"/>
    </row>
    <row r="130" spans="1:11" s="1" customFormat="1" ht="9.75">
      <c r="A130" s="34">
        <v>52</v>
      </c>
      <c r="B130" s="36" t="s">
        <v>290</v>
      </c>
      <c r="C130" s="37" t="s">
        <v>287</v>
      </c>
      <c r="D130" s="38" t="s">
        <v>34</v>
      </c>
      <c r="E130" s="118">
        <v>25</v>
      </c>
      <c r="F130" s="40">
        <v>0</v>
      </c>
      <c r="G130" s="41">
        <f>E130*F130</f>
        <v>0</v>
      </c>
      <c r="H130" s="42">
        <v>0</v>
      </c>
      <c r="I130" s="41">
        <f>E130*H130</f>
        <v>0</v>
      </c>
      <c r="J130" s="39">
        <v>0.003</v>
      </c>
      <c r="K130" s="43">
        <f>E130*J130</f>
        <v>0.075</v>
      </c>
    </row>
    <row r="131" spans="1:11" s="1" customFormat="1" ht="9.75">
      <c r="A131" s="34"/>
      <c r="B131" s="117" t="s">
        <v>252</v>
      </c>
      <c r="C131" s="119">
        <v>25</v>
      </c>
      <c r="D131" s="121" t="s">
        <v>256</v>
      </c>
      <c r="E131" s="122">
        <v>25</v>
      </c>
      <c r="F131" s="40"/>
      <c r="G131" s="41"/>
      <c r="H131" s="42"/>
      <c r="I131" s="41"/>
      <c r="J131" s="39"/>
      <c r="K131" s="43"/>
    </row>
    <row r="132" spans="1:11" s="1" customFormat="1" ht="9.75">
      <c r="A132" s="34">
        <v>53</v>
      </c>
      <c r="B132" s="36" t="s">
        <v>139</v>
      </c>
      <c r="C132" s="37" t="s">
        <v>288</v>
      </c>
      <c r="D132" s="38" t="s">
        <v>34</v>
      </c>
      <c r="E132" s="118">
        <v>2</v>
      </c>
      <c r="F132" s="40">
        <v>0</v>
      </c>
      <c r="G132" s="41">
        <f>E132*F132</f>
        <v>0</v>
      </c>
      <c r="H132" s="42">
        <v>0</v>
      </c>
      <c r="I132" s="41">
        <f>E132*H132</f>
        <v>0</v>
      </c>
      <c r="J132" s="39">
        <v>0.00205636</v>
      </c>
      <c r="K132" s="43">
        <f>E132*J132</f>
        <v>0.00411272</v>
      </c>
    </row>
    <row r="133" spans="1:11" s="1" customFormat="1" ht="9.75">
      <c r="A133" s="34"/>
      <c r="B133" s="117" t="s">
        <v>252</v>
      </c>
      <c r="C133" s="119">
        <v>2</v>
      </c>
      <c r="D133" s="121" t="s">
        <v>256</v>
      </c>
      <c r="E133" s="122">
        <v>2</v>
      </c>
      <c r="F133" s="40"/>
      <c r="G133" s="41"/>
      <c r="H133" s="42"/>
      <c r="I133" s="41"/>
      <c r="J133" s="39"/>
      <c r="K133" s="43"/>
    </row>
    <row r="134" spans="1:11" s="1" customFormat="1" ht="9.75">
      <c r="A134" s="34">
        <f>A132+1</f>
        <v>54</v>
      </c>
      <c r="B134" s="36" t="s">
        <v>140</v>
      </c>
      <c r="C134" s="37" t="s">
        <v>141</v>
      </c>
      <c r="D134" s="38" t="s">
        <v>99</v>
      </c>
      <c r="E134" s="118">
        <v>2</v>
      </c>
      <c r="F134" s="40">
        <v>0</v>
      </c>
      <c r="G134" s="41">
        <f>E134*F134</f>
        <v>0</v>
      </c>
      <c r="H134" s="42">
        <v>0</v>
      </c>
      <c r="I134" s="41">
        <f>E134*H134</f>
        <v>0</v>
      </c>
      <c r="J134" s="39">
        <v>0.0018384</v>
      </c>
      <c r="K134" s="43">
        <f>E134*J134</f>
        <v>0.0036768</v>
      </c>
    </row>
    <row r="135" spans="1:11" s="1" customFormat="1" ht="9.75">
      <c r="A135" s="34"/>
      <c r="B135" s="117" t="s">
        <v>252</v>
      </c>
      <c r="C135" s="119">
        <v>2</v>
      </c>
      <c r="D135" s="121" t="s">
        <v>260</v>
      </c>
      <c r="E135" s="122">
        <v>2</v>
      </c>
      <c r="F135" s="40"/>
      <c r="G135" s="41"/>
      <c r="H135" s="42"/>
      <c r="I135" s="41"/>
      <c r="J135" s="39"/>
      <c r="K135" s="43"/>
    </row>
    <row r="136" spans="1:11" s="17" customFormat="1" ht="11.25">
      <c r="A136" s="34">
        <f>A134+1</f>
        <v>55</v>
      </c>
      <c r="B136" s="36" t="s">
        <v>142</v>
      </c>
      <c r="C136" s="37" t="s">
        <v>291</v>
      </c>
      <c r="D136" s="38" t="s">
        <v>34</v>
      </c>
      <c r="E136" s="118">
        <v>15</v>
      </c>
      <c r="F136" s="40">
        <v>0</v>
      </c>
      <c r="G136" s="41">
        <f>E136*F136</f>
        <v>0</v>
      </c>
      <c r="H136" s="42">
        <v>0</v>
      </c>
      <c r="I136" s="41">
        <f>E136*H136</f>
        <v>0</v>
      </c>
      <c r="J136" s="39">
        <v>0.00164688</v>
      </c>
      <c r="K136" s="43">
        <f>E136*J136</f>
        <v>0.0247032</v>
      </c>
    </row>
    <row r="137" spans="1:11" s="17" customFormat="1" ht="11.25">
      <c r="A137" s="34"/>
      <c r="B137" s="117" t="s">
        <v>252</v>
      </c>
      <c r="C137" s="119" t="s">
        <v>289</v>
      </c>
      <c r="D137" s="121" t="s">
        <v>256</v>
      </c>
      <c r="E137" s="122">
        <v>15</v>
      </c>
      <c r="F137" s="40"/>
      <c r="G137" s="41"/>
      <c r="H137" s="42"/>
      <c r="I137" s="41"/>
      <c r="J137" s="39"/>
      <c r="K137" s="43"/>
    </row>
    <row r="138" spans="1:11" s="1" customFormat="1" ht="9.75">
      <c r="A138" s="34">
        <f>A136+1</f>
        <v>56</v>
      </c>
      <c r="B138" s="36" t="s">
        <v>143</v>
      </c>
      <c r="C138" s="37" t="s">
        <v>292</v>
      </c>
      <c r="D138" s="38" t="s">
        <v>34</v>
      </c>
      <c r="E138" s="118">
        <v>12</v>
      </c>
      <c r="F138" s="40">
        <v>0</v>
      </c>
      <c r="G138" s="41">
        <f>E138*F138</f>
        <v>0</v>
      </c>
      <c r="H138" s="42">
        <v>0</v>
      </c>
      <c r="I138" s="41">
        <f>E138*H138</f>
        <v>0</v>
      </c>
      <c r="J138" s="39">
        <v>0.0032916</v>
      </c>
      <c r="K138" s="43">
        <f>E138*J138</f>
        <v>0.0394992</v>
      </c>
    </row>
    <row r="139" spans="1:11" s="1" customFormat="1" ht="9.75">
      <c r="A139" s="34"/>
      <c r="B139" s="117" t="s">
        <v>252</v>
      </c>
      <c r="C139" s="119">
        <v>12</v>
      </c>
      <c r="D139" s="121" t="s">
        <v>256</v>
      </c>
      <c r="E139" s="122">
        <v>12</v>
      </c>
      <c r="F139" s="40"/>
      <c r="G139" s="41"/>
      <c r="H139" s="42"/>
      <c r="I139" s="41"/>
      <c r="J139" s="39"/>
      <c r="K139" s="43"/>
    </row>
    <row r="140" spans="1:11" s="1" customFormat="1" ht="9.75">
      <c r="A140" s="34">
        <f>A138+1</f>
        <v>57</v>
      </c>
      <c r="B140" s="36" t="s">
        <v>144</v>
      </c>
      <c r="C140" s="37" t="s">
        <v>145</v>
      </c>
      <c r="D140" s="38" t="s">
        <v>87</v>
      </c>
      <c r="E140" s="39">
        <v>0.208</v>
      </c>
      <c r="F140" s="40">
        <v>0</v>
      </c>
      <c r="G140" s="41">
        <f>E140*F140</f>
        <v>0</v>
      </c>
      <c r="H140" s="42">
        <v>0</v>
      </c>
      <c r="I140" s="41">
        <f>E140*H140</f>
        <v>0</v>
      </c>
      <c r="J140" s="39">
        <v>0</v>
      </c>
      <c r="K140" s="43">
        <f>E140*J140</f>
        <v>0</v>
      </c>
    </row>
    <row r="141" spans="1:11" s="1" customFormat="1" ht="9.75">
      <c r="A141" s="34"/>
      <c r="B141" s="117" t="s">
        <v>252</v>
      </c>
      <c r="C141" s="125">
        <f>K142</f>
        <v>0.20776817000000003</v>
      </c>
      <c r="D141" s="121" t="s">
        <v>259</v>
      </c>
      <c r="E141" s="123">
        <v>0.208</v>
      </c>
      <c r="F141" s="40"/>
      <c r="G141" s="41"/>
      <c r="H141" s="42"/>
      <c r="I141" s="116"/>
      <c r="J141" s="39"/>
      <c r="K141" s="43"/>
    </row>
    <row r="142" spans="1:11" s="1" customFormat="1" ht="11.25">
      <c r="A142" s="52"/>
      <c r="B142" s="53">
        <v>764</v>
      </c>
      <c r="C142" s="54" t="s">
        <v>146</v>
      </c>
      <c r="D142" s="55"/>
      <c r="E142" s="55"/>
      <c r="F142" s="56"/>
      <c r="G142" s="57">
        <f>SUM(G128:G140)</f>
        <v>0</v>
      </c>
      <c r="H142" s="58"/>
      <c r="I142" s="59">
        <f>SUM(I128:I140)</f>
        <v>0</v>
      </c>
      <c r="J142" s="58"/>
      <c r="K142" s="60">
        <f>SUM(K128:K140)</f>
        <v>0.20776817000000003</v>
      </c>
    </row>
    <row r="143" spans="1:11" s="1" customFormat="1" ht="11.25">
      <c r="A143" s="27"/>
      <c r="B143" s="28" t="s">
        <v>147</v>
      </c>
      <c r="C143" s="29" t="s">
        <v>148</v>
      </c>
      <c r="D143" s="26"/>
      <c r="E143" s="26"/>
      <c r="F143" s="30"/>
      <c r="G143" s="31"/>
      <c r="H143" s="32"/>
      <c r="I143" s="25"/>
      <c r="J143" s="32"/>
      <c r="K143" s="33"/>
    </row>
    <row r="144" spans="1:11" s="17" customFormat="1" ht="11.25">
      <c r="A144" s="34">
        <f>A140+1</f>
        <v>58</v>
      </c>
      <c r="B144" s="36" t="s">
        <v>149</v>
      </c>
      <c r="C144" s="37" t="s">
        <v>293</v>
      </c>
      <c r="D144" s="38" t="s">
        <v>27</v>
      </c>
      <c r="E144" s="118">
        <v>15</v>
      </c>
      <c r="F144" s="40">
        <v>0</v>
      </c>
      <c r="G144" s="41">
        <f>E144*F144</f>
        <v>0</v>
      </c>
      <c r="H144" s="42">
        <v>0</v>
      </c>
      <c r="I144" s="41">
        <f>E144*H144</f>
        <v>0</v>
      </c>
      <c r="J144" s="39">
        <v>3.69E-06</v>
      </c>
      <c r="K144" s="43">
        <f>E144*J144</f>
        <v>5.535E-05</v>
      </c>
    </row>
    <row r="145" spans="1:11" ht="12.75">
      <c r="A145" s="34"/>
      <c r="B145" s="117" t="s">
        <v>252</v>
      </c>
      <c r="C145" s="119" t="s">
        <v>294</v>
      </c>
      <c r="D145" s="121" t="s">
        <v>253</v>
      </c>
      <c r="E145" s="122">
        <v>15</v>
      </c>
      <c r="F145" s="40"/>
      <c r="G145" s="41"/>
      <c r="H145" s="42"/>
      <c r="I145" s="41"/>
      <c r="J145" s="39"/>
      <c r="K145" s="43"/>
    </row>
    <row r="146" spans="1:11" s="17" customFormat="1" ht="11.25">
      <c r="A146" s="34">
        <f>A144+1</f>
        <v>59</v>
      </c>
      <c r="B146" s="36" t="s">
        <v>150</v>
      </c>
      <c r="C146" s="37" t="s">
        <v>151</v>
      </c>
      <c r="D146" s="38" t="s">
        <v>27</v>
      </c>
      <c r="E146" s="118">
        <v>19.56</v>
      </c>
      <c r="F146" s="40">
        <v>0</v>
      </c>
      <c r="G146" s="41">
        <f>E146*F146</f>
        <v>0</v>
      </c>
      <c r="H146" s="42">
        <v>0</v>
      </c>
      <c r="I146" s="41">
        <f>E146*H146</f>
        <v>0</v>
      </c>
      <c r="J146" s="39">
        <v>0.000689877</v>
      </c>
      <c r="K146" s="43">
        <f>E146*J146</f>
        <v>0.013493994119999998</v>
      </c>
    </row>
    <row r="147" spans="1:11" ht="12.75">
      <c r="A147" s="34"/>
      <c r="B147" s="117" t="s">
        <v>252</v>
      </c>
      <c r="C147" s="119" t="s">
        <v>295</v>
      </c>
      <c r="D147" s="121" t="s">
        <v>253</v>
      </c>
      <c r="E147" s="122">
        <v>19.56</v>
      </c>
      <c r="F147" s="40"/>
      <c r="G147" s="41"/>
      <c r="H147" s="42"/>
      <c r="I147" s="41"/>
      <c r="J147" s="39"/>
      <c r="K147" s="43"/>
    </row>
    <row r="148" spans="1:11" ht="12.75">
      <c r="A148" s="34">
        <f>A146+1</f>
        <v>60</v>
      </c>
      <c r="B148" s="36" t="s">
        <v>152</v>
      </c>
      <c r="C148" s="37" t="s">
        <v>153</v>
      </c>
      <c r="D148" s="38" t="s">
        <v>27</v>
      </c>
      <c r="E148" s="118">
        <v>13.75</v>
      </c>
      <c r="F148" s="40">
        <v>0</v>
      </c>
      <c r="G148" s="41">
        <f>E148*F148</f>
        <v>0</v>
      </c>
      <c r="H148" s="42">
        <v>0</v>
      </c>
      <c r="I148" s="41">
        <f>E148*H148</f>
        <v>0</v>
      </c>
      <c r="J148" s="39">
        <v>0.000555587</v>
      </c>
      <c r="K148" s="43">
        <f>E148*J148</f>
        <v>0.007639321249999999</v>
      </c>
    </row>
    <row r="149" spans="1:11" ht="12.75">
      <c r="A149" s="34"/>
      <c r="B149" s="117" t="s">
        <v>252</v>
      </c>
      <c r="C149" s="119" t="s">
        <v>296</v>
      </c>
      <c r="D149" s="121" t="s">
        <v>253</v>
      </c>
      <c r="E149" s="122">
        <v>13.75</v>
      </c>
      <c r="F149" s="40"/>
      <c r="G149" s="41"/>
      <c r="H149" s="42"/>
      <c r="I149" s="116"/>
      <c r="J149" s="39"/>
      <c r="K149" s="43"/>
    </row>
    <row r="150" spans="1:11" ht="13.5" thickBot="1">
      <c r="A150" s="44"/>
      <c r="B150" s="46">
        <v>783</v>
      </c>
      <c r="C150" s="47"/>
      <c r="D150" s="45"/>
      <c r="E150" s="45"/>
      <c r="F150" s="48"/>
      <c r="G150" s="50">
        <f>SUM(G144:G148)</f>
        <v>0</v>
      </c>
      <c r="H150" s="49"/>
      <c r="I150" s="61">
        <f>SUM(I144:I148)</f>
        <v>0</v>
      </c>
      <c r="J150" s="49"/>
      <c r="K150" s="51">
        <f>SUM(K144:K148)</f>
        <v>0.02118866537</v>
      </c>
    </row>
    <row r="151" spans="1:11" ht="13.5" thickBot="1">
      <c r="A151" s="62"/>
      <c r="B151" s="62"/>
      <c r="C151" s="62"/>
      <c r="D151" s="62"/>
      <c r="E151" s="62"/>
      <c r="F151" s="62"/>
      <c r="G151" s="62"/>
      <c r="H151" s="62"/>
      <c r="I151" s="62"/>
      <c r="J151" s="62"/>
      <c r="K151" s="62"/>
    </row>
    <row r="152" spans="1:11" ht="13.5" thickBot="1">
      <c r="A152" s="63"/>
      <c r="B152" s="64"/>
      <c r="C152" s="66" t="s">
        <v>154</v>
      </c>
      <c r="D152" s="65"/>
      <c r="E152" s="65"/>
      <c r="F152" s="65"/>
      <c r="G152" s="65"/>
      <c r="H152" s="65"/>
      <c r="I152" s="65"/>
      <c r="J152" s="242">
        <f>'KRYCÍ LIST'!E20</f>
        <v>0</v>
      </c>
      <c r="K152" s="160"/>
    </row>
  </sheetData>
  <mergeCells count="22">
    <mergeCell ref="J122:K123"/>
    <mergeCell ref="J152:K152"/>
    <mergeCell ref="F7:G7"/>
    <mergeCell ref="H7:I7"/>
    <mergeCell ref="J6:K7"/>
    <mergeCell ref="B122:B124"/>
    <mergeCell ref="C122:C124"/>
    <mergeCell ref="D122:D124"/>
    <mergeCell ref="E122:E124"/>
    <mergeCell ref="F122:I122"/>
    <mergeCell ref="F123:G123"/>
    <mergeCell ref="H123:I123"/>
    <mergeCell ref="A1:I1"/>
    <mergeCell ref="J1:K1"/>
    <mergeCell ref="A2:I2"/>
    <mergeCell ref="J2:K2"/>
    <mergeCell ref="A4:K4"/>
    <mergeCell ref="B6:B8"/>
    <mergeCell ref="C6:C8"/>
    <mergeCell ref="D6:D8"/>
    <mergeCell ref="E6:E8"/>
    <mergeCell ref="F6:I6"/>
  </mergeCells>
  <printOptions horizontalCentered="1"/>
  <pageMargins left="0.39375000000000004" right="0.39375000000000004" top="0.5902777777777778" bottom="0.5902777777777778" header="0.3" footer="0.3"/>
  <pageSetup horizontalDpi="600" verticalDpi="600" orientation="landscape" paperSize="9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Ladislav Vokoun</dc:creator>
  <cp:keywords/>
  <dc:description/>
  <cp:lastModifiedBy>Treml</cp:lastModifiedBy>
  <dcterms:created xsi:type="dcterms:W3CDTF">2023-03-02T22:43:32Z</dcterms:created>
  <dcterms:modified xsi:type="dcterms:W3CDTF">2023-09-04T09:05:38Z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795e2b4-0f8e-4cbf-aa10-277dd15bd20e_Enabled">
    <vt:lpwstr>true</vt:lpwstr>
  </property>
  <property fmtid="{D5CDD505-2E9C-101B-9397-08002B2CF9AE}" pid="3" name="MSIP_Label_2795e2b4-0f8e-4cbf-aa10-277dd15bd20e_SetDate">
    <vt:lpwstr>2023-09-04T09:05:38Z</vt:lpwstr>
  </property>
  <property fmtid="{D5CDD505-2E9C-101B-9397-08002B2CF9AE}" pid="4" name="MSIP_Label_2795e2b4-0f8e-4cbf-aa10-277dd15bd20e_Method">
    <vt:lpwstr>Standard</vt:lpwstr>
  </property>
  <property fmtid="{D5CDD505-2E9C-101B-9397-08002B2CF9AE}" pid="5" name="MSIP_Label_2795e2b4-0f8e-4cbf-aa10-277dd15bd20e_Name">
    <vt:lpwstr>Veřejná data</vt:lpwstr>
  </property>
  <property fmtid="{D5CDD505-2E9C-101B-9397-08002B2CF9AE}" pid="6" name="MSIP_Label_2795e2b4-0f8e-4cbf-aa10-277dd15bd20e_SiteId">
    <vt:lpwstr>8ce256e3-27dd-4479-a5ab-f548772a5eed</vt:lpwstr>
  </property>
  <property fmtid="{D5CDD505-2E9C-101B-9397-08002B2CF9AE}" pid="7" name="MSIP_Label_2795e2b4-0f8e-4cbf-aa10-277dd15bd20e_ActionId">
    <vt:lpwstr>540252fc-041d-42c0-8dac-f63245799117</vt:lpwstr>
  </property>
  <property fmtid="{D5CDD505-2E9C-101B-9397-08002B2CF9AE}" pid="8" name="MSIP_Label_2795e2b4-0f8e-4cbf-aa10-277dd15bd20e_ContentBits">
    <vt:lpwstr>0</vt:lpwstr>
  </property>
</Properties>
</file>