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aricek-my.sharepoint.com/personal/svaricek_svaricek_onmicrosoft_com/Documents/Projekty/2019-Zámek Rožďalovice/Skříně chodby/rozpočet-final/"/>
    </mc:Choice>
  </mc:AlternateContent>
  <xr:revisionPtr revIDLastSave="5" documentId="8_{B9980BDC-AAA2-49E0-A955-E928FD12F22D}" xr6:coauthVersionLast="47" xr6:coauthVersionMax="47" xr10:uidLastSave="{BE044BB3-D8F7-4F9E-8CAE-E9696A46F4DB}"/>
  <bookViews>
    <workbookView xWindow="-110" yWindow="-110" windowWidth="38620" windowHeight="2110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list'!$G$2</definedName>
    <definedName name="MJ">'Krycí list'!$G$5</definedName>
    <definedName name="Mont">Rekapitulace!$H$10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Položky!$A$1:$G$56</definedName>
    <definedName name="_xlnm.Print_Area" localSheetId="1">Rekapitulace!$A$1:$I$16</definedName>
    <definedName name="PocetMJ">'Krycí list'!$G$6</definedName>
    <definedName name="Poznamka">'Krycí list'!$B$37</definedName>
    <definedName name="Projektant">'Krycí list'!$C$8</definedName>
    <definedName name="PSV">Rekapitulace!$F$10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44" i="3" l="1"/>
  <c r="BC44" i="3"/>
  <c r="BD44" i="3"/>
  <c r="BE44" i="3"/>
  <c r="BB42" i="3"/>
  <c r="BC42" i="3"/>
  <c r="BD42" i="3"/>
  <c r="BE42" i="3"/>
  <c r="BB40" i="3"/>
  <c r="BC40" i="3"/>
  <c r="BD40" i="3"/>
  <c r="BE40" i="3"/>
  <c r="BB37" i="3"/>
  <c r="BC37" i="3"/>
  <c r="BD37" i="3"/>
  <c r="BE37" i="3"/>
  <c r="BB36" i="3"/>
  <c r="BC36" i="3"/>
  <c r="BD36" i="3"/>
  <c r="BE36" i="3"/>
  <c r="BB31" i="3"/>
  <c r="BC31" i="3"/>
  <c r="BD31" i="3"/>
  <c r="BE31" i="3"/>
  <c r="G44" i="3" l="1"/>
  <c r="BA44" i="3" s="1"/>
  <c r="G42" i="3"/>
  <c r="BA42" i="3" s="1"/>
  <c r="G40" i="3"/>
  <c r="BA40" i="3" s="1"/>
  <c r="G37" i="3"/>
  <c r="BA37" i="3" s="1"/>
  <c r="G36" i="3"/>
  <c r="BA36" i="3" s="1"/>
  <c r="G31" i="3" l="1"/>
  <c r="BA31" i="3" s="1"/>
  <c r="BE55" i="3"/>
  <c r="BE56" i="3" s="1"/>
  <c r="I9" i="2" s="1"/>
  <c r="BD55" i="3"/>
  <c r="BD56" i="3" s="1"/>
  <c r="H9" i="2" s="1"/>
  <c r="BC55" i="3"/>
  <c r="BC56" i="3" s="1"/>
  <c r="G9" i="2" s="1"/>
  <c r="BB55" i="3"/>
  <c r="BB56" i="3" s="1"/>
  <c r="F9" i="2" s="1"/>
  <c r="G55" i="3"/>
  <c r="BA55" i="3" s="1"/>
  <c r="BA56" i="3" s="1"/>
  <c r="E9" i="2" s="1"/>
  <c r="B9" i="2"/>
  <c r="A9" i="2"/>
  <c r="C56" i="3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9" i="3"/>
  <c r="BD49" i="3"/>
  <c r="BC49" i="3"/>
  <c r="BB49" i="3"/>
  <c r="G49" i="3"/>
  <c r="BA49" i="3" s="1"/>
  <c r="BE48" i="3"/>
  <c r="BD48" i="3"/>
  <c r="BC48" i="3"/>
  <c r="BB48" i="3"/>
  <c r="G48" i="3"/>
  <c r="B8" i="2"/>
  <c r="A8" i="2"/>
  <c r="C53" i="3"/>
  <c r="BE45" i="3"/>
  <c r="BD45" i="3"/>
  <c r="BC45" i="3"/>
  <c r="BB45" i="3"/>
  <c r="G45" i="3"/>
  <c r="BA45" i="3" s="1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7" i="2"/>
  <c r="A7" i="2"/>
  <c r="C46" i="3"/>
  <c r="E4" i="3"/>
  <c r="C4" i="3"/>
  <c r="F3" i="3"/>
  <c r="C3" i="3"/>
  <c r="H16" i="2"/>
  <c r="G23" i="1" s="1"/>
  <c r="G22" i="1" s="1"/>
  <c r="G15" i="2"/>
  <c r="I15" i="2" s="1"/>
  <c r="C2" i="2"/>
  <c r="C1" i="2"/>
  <c r="C33" i="1"/>
  <c r="F33" i="1" s="1"/>
  <c r="C31" i="1"/>
  <c r="C9" i="1"/>
  <c r="G7" i="1"/>
  <c r="D2" i="1"/>
  <c r="C2" i="1"/>
  <c r="BD53" i="3" l="1"/>
  <c r="H8" i="2" s="1"/>
  <c r="G56" i="3"/>
  <c r="G53" i="3"/>
  <c r="G46" i="3"/>
  <c r="BB46" i="3"/>
  <c r="F7" i="2" s="1"/>
  <c r="BC46" i="3"/>
  <c r="G7" i="2" s="1"/>
  <c r="BD46" i="3"/>
  <c r="H7" i="2" s="1"/>
  <c r="BE53" i="3"/>
  <c r="I8" i="2" s="1"/>
  <c r="BB53" i="3"/>
  <c r="F8" i="2" s="1"/>
  <c r="BC53" i="3"/>
  <c r="G8" i="2" s="1"/>
  <c r="BE46" i="3"/>
  <c r="I7" i="2" s="1"/>
  <c r="I10" i="2" s="1"/>
  <c r="C21" i="1" s="1"/>
  <c r="BA48" i="3"/>
  <c r="BA53" i="3" s="1"/>
  <c r="E8" i="2" s="1"/>
  <c r="BA8" i="3"/>
  <c r="BA46" i="3" s="1"/>
  <c r="E7" i="2" s="1"/>
  <c r="H10" i="2" l="1"/>
  <c r="C17" i="1" s="1"/>
  <c r="E10" i="2"/>
  <c r="C15" i="1" s="1"/>
  <c r="F10" i="2"/>
  <c r="C16" i="1" s="1"/>
  <c r="G10" i="2"/>
  <c r="C18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<sst xmlns="http://schemas.openxmlformats.org/spreadsheetml/2006/main" count="239" uniqueCount="152">
  <si>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</si>
  <si>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</si>
  <si>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</si>
  <si>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</si>
  <si>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</si>
  <si>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</si>
  <si>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</si>
  <si>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</si>
  <si>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</si>
  <si>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</si>
  <si>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</si>
  <si>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</si>
  <si>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</si>
  <si>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</si>
  <si>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</si>
  <si>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</si>
  <si>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</si>
  <si>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</si>
  <si>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</si>
  <si>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</si>
  <si>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</si>
  <si>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</si>
  <si>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</si>
  <si>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</si>
  <si>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</si>
  <si>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</si>
  <si>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</si>
  <si>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</si>
  <si>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</si>
  <si>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</si>
  <si>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</si>
  <si>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</si>
  <si>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</si>
  <si>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</si>
  <si>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</si>
  <si>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</si>
  <si>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</si>
  <si>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</si>
  <si>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</si>
  <si>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</si>
  <si>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</si>
  <si>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</si>
  <si>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</si>
  <si>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</si>
  <si>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</si>
  <si>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</si>
  <si>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</si>
  <si>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</si>
  <si>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</si>
  <si>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</si>
  <si>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</si>
  <si>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</si>
  <si>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</si>
  <si>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</si>
  <si>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</si>
  <si>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</si>
  <si>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</si>
  <si>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</si>
  <si>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</si>
  <si>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</si>
  <si>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</si>
  <si>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</si>
  <si>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</si>
  <si>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</si>
  <si>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</si>
  <si>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</si>
  <si>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</si>
  <si>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</si>
  <si>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</si>
  <si>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</si>
  <si>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</si>
  <si>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</si>
  <si>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</si>
  <si>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</si>
  <si>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</si>
  <si>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</si>
  <si>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</si>
  <si>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</si>
  <si>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178</t>
  </si>
  <si>
    <t>Rožďalovice</t>
  </si>
  <si>
    <t>10</t>
  </si>
  <si>
    <t>Návrh a projekt úlož nábytku klientů a zaměstnanců</t>
  </si>
  <si>
    <t>200330</t>
  </si>
  <si>
    <t>Domov Rožďalovice</t>
  </si>
  <si>
    <t>nábytek</t>
  </si>
  <si>
    <t>A 78</t>
  </si>
  <si>
    <t xml:space="preserve">skříň policová 160 cm, úzká </t>
  </si>
  <si>
    <t>B 50</t>
  </si>
  <si>
    <t xml:space="preserve">skříň policová 180 cm </t>
  </si>
  <si>
    <t>B 80</t>
  </si>
  <si>
    <t>B 90</t>
  </si>
  <si>
    <t>B 110</t>
  </si>
  <si>
    <t>C 90</t>
  </si>
  <si>
    <t xml:space="preserve">skříň policová 220 cm </t>
  </si>
  <si>
    <t>D 70</t>
  </si>
  <si>
    <t xml:space="preserve">skříň šatní s policemi 180 cm </t>
  </si>
  <si>
    <t>D 78</t>
  </si>
  <si>
    <t>D 90</t>
  </si>
  <si>
    <t>D 100</t>
  </si>
  <si>
    <t>E 90</t>
  </si>
  <si>
    <t xml:space="preserve">skříň šatní 180 cm </t>
  </si>
  <si>
    <t>E 100</t>
  </si>
  <si>
    <t>E 110</t>
  </si>
  <si>
    <t>F 50</t>
  </si>
  <si>
    <t xml:space="preserve">nástavba policová </t>
  </si>
  <si>
    <t>F 68</t>
  </si>
  <si>
    <t>F 70</t>
  </si>
  <si>
    <t>F 78</t>
  </si>
  <si>
    <t>F 80</t>
  </si>
  <si>
    <t>F 90</t>
  </si>
  <si>
    <t>F 100</t>
  </si>
  <si>
    <t>F 110</t>
  </si>
  <si>
    <t>Fa 78</t>
  </si>
  <si>
    <t xml:space="preserve">nástavba policová skříně A </t>
  </si>
  <si>
    <t>G</t>
  </si>
  <si>
    <t>Gn</t>
  </si>
  <si>
    <t xml:space="preserve">botník - nástavba </t>
  </si>
  <si>
    <t>H 68</t>
  </si>
  <si>
    <t xml:space="preserve">skříňka policová </t>
  </si>
  <si>
    <t>CH 60</t>
  </si>
  <si>
    <t>kpl</t>
  </si>
  <si>
    <t>J 60</t>
  </si>
  <si>
    <t xml:space="preserve">police volné doplňkové </t>
  </si>
  <si>
    <t xml:space="preserve">dodávka a montáž nábytku </t>
  </si>
  <si>
    <t>2</t>
  </si>
  <si>
    <t>sokly, římsy, obklady stěn</t>
  </si>
  <si>
    <t xml:space="preserve">sokl, v 100 mm </t>
  </si>
  <si>
    <t>mb</t>
  </si>
  <si>
    <t xml:space="preserve">římsa </t>
  </si>
  <si>
    <t xml:space="preserve">obklad stěny ve 2. NP, tl 170 mm </t>
  </si>
  <si>
    <t>m2</t>
  </si>
  <si>
    <t xml:space="preserve">obklady stěn ostatní (mimo obkl skříně Is, Iv) </t>
  </si>
  <si>
    <t xml:space="preserve">dodávka a montáž </t>
  </si>
  <si>
    <t>3</t>
  </si>
  <si>
    <t>vedlejší rozpočtové náklady</t>
  </si>
  <si>
    <t xml:space="preserve">výrobní dokumentace </t>
  </si>
  <si>
    <t>botník - korpus</t>
  </si>
  <si>
    <t>botník - výsuvy</t>
  </si>
  <si>
    <t>I-Is</t>
  </si>
  <si>
    <t>I-Iv</t>
  </si>
  <si>
    <t>skříň - sklad prodejny</t>
  </si>
  <si>
    <t>skříň - pohřební vozík</t>
  </si>
  <si>
    <t>K 82</t>
  </si>
  <si>
    <t>K 105</t>
  </si>
  <si>
    <t>K 120</t>
  </si>
  <si>
    <t>skříňka policová - zábradlí</t>
  </si>
  <si>
    <t>obestavba - sestava s říms. deskami</t>
  </si>
  <si>
    <t>K 82, sestava C</t>
  </si>
  <si>
    <t>K 105, sestava B</t>
  </si>
  <si>
    <t>K 120, sestava A</t>
  </si>
  <si>
    <t>obklad stěny - sestava</t>
  </si>
  <si>
    <t>I, sestava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</si>
</sst>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0" fillId="0" borderId="0" xfId="1" applyFont="1"/>
    <xf numFmtId="0" fontId="10" fillId="0" borderId="0" xfId="1" applyAlignment="1">
      <alignment horizontal="right"/>
    </xf>
    <xf numFmtId="0" fontId="21" fillId="0" borderId="0" xfId="1" applyFont="1"/>
    <xf numFmtId="3" fontId="21" fillId="0" borderId="0" xfId="1" applyNumberFormat="1" applyFont="1" applyAlignment="1">
      <alignment horizontal="right"/>
    </xf>
    <xf numFmtId="4" fontId="21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2" fillId="0" borderId="60" xfId="0" applyNumberFormat="1" applyFont="1" applyBorder="1" applyAlignment="1" applyProtection="1">
      <alignment vertical="top" shrinkToFit="1"/>
      <protection locked="0"/>
    </xf>
    <xf numFmtId="4" fontId="22" fillId="0" borderId="10" xfId="0" applyNumberFormat="1" applyFont="1" applyBorder="1" applyAlignment="1" applyProtection="1">
      <alignment vertical="top" shrinkToFit="1"/>
      <protection locked="0"/>
    </xf>
    <xf numFmtId="4" fontId="22" fillId="0" borderId="39" xfId="0" applyNumberFormat="1" applyFont="1" applyBorder="1" applyAlignment="1" applyProtection="1">
      <alignment vertical="top" shrinkToFit="1"/>
      <protection locked="0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>
      <selection activeCell="B37" sqref="B37:G45"/>
    </sheetView>
  </sheetViews>
  <sheetFormatPr defaultRowHeight="12.5" x14ac:dyDescent="0.25"/>
  <cols>
    <col min="1" max="1" width="2" customWidth="1"/>
    <col min="2" max="2" width="15" customWidth="1"/>
    <col min="3" max="3" width="15.81640625" customWidth="1"/>
    <col min="4" max="4" width="14.54296875" customWidth="1"/>
    <col min="5" max="5" width="13.54296875" customWidth="1"/>
    <col min="6" max="6" width="16.54296875" customWidth="1"/>
    <col min="7" max="7" width="15.269531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3">
      <c r="A2" s="3" t="s">
        <v>1</v>
      </c>
      <c r="B2" s="4"/>
      <c r="C2" s="5" t="str">
        <f>Rekapitulace!H1</f>
        <v>200330</v>
      </c>
      <c r="D2" s="5" t="str">
        <f>Rekapitulace!G2</f>
        <v>Domov Rožďalovice</v>
      </c>
      <c r="E2" s="6"/>
      <c r="F2" s="7" t="s">
        <v>2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3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3" customHeight="1" x14ac:dyDescent="0.3">
      <c r="A5" s="17" t="s">
        <v>80</v>
      </c>
      <c r="B5" s="18"/>
      <c r="C5" s="19" t="s">
        <v>81</v>
      </c>
      <c r="D5" s="20"/>
      <c r="E5" s="18"/>
      <c r="F5" s="13" t="s">
        <v>7</v>
      </c>
      <c r="G5" s="14"/>
    </row>
    <row r="6" spans="1:57" ht="13" customHeight="1" x14ac:dyDescent="0.3">
      <c r="A6" s="15" t="s">
        <v>8</v>
      </c>
      <c r="B6" s="10"/>
      <c r="C6" s="11" t="s">
        <v>9</v>
      </c>
      <c r="D6" s="11"/>
      <c r="E6" s="12"/>
      <c r="F6" s="13" t="s">
        <v>10</v>
      </c>
      <c r="G6" s="21">
        <v>0</v>
      </c>
    </row>
    <row r="7" spans="1:57" ht="13" customHeight="1" x14ac:dyDescent="0.3">
      <c r="A7" s="22" t="s">
        <v>78</v>
      </c>
      <c r="B7" s="23"/>
      <c r="C7" s="24" t="s">
        <v>79</v>
      </c>
      <c r="D7" s="25"/>
      <c r="E7" s="25"/>
      <c r="F7" s="26" t="s">
        <v>11</v>
      </c>
      <c r="G7" s="21">
        <f>IF(PocetMJ=0,,ROUND((F30+F32)/PocetMJ,1))</f>
        <v>0</v>
      </c>
    </row>
    <row r="8" spans="1:57" x14ac:dyDescent="0.25">
      <c r="A8" s="27" t="s">
        <v>12</v>
      </c>
      <c r="B8" s="13"/>
      <c r="C8" s="182"/>
      <c r="D8" s="182"/>
      <c r="E8" s="183"/>
      <c r="F8" s="13" t="s">
        <v>13</v>
      </c>
      <c r="G8" s="28"/>
    </row>
    <row r="9" spans="1:57" x14ac:dyDescent="0.25">
      <c r="A9" s="27" t="s">
        <v>14</v>
      </c>
      <c r="B9" s="13"/>
      <c r="C9" s="182">
        <f>Projektant</f>
        <v>0</v>
      </c>
      <c r="D9" s="182"/>
      <c r="E9" s="183"/>
      <c r="F9" s="13"/>
      <c r="G9" s="28"/>
    </row>
    <row r="10" spans="1:57" x14ac:dyDescent="0.25">
      <c r="A10" s="27" t="s">
        <v>15</v>
      </c>
      <c r="B10" s="13"/>
      <c r="C10" s="182"/>
      <c r="D10" s="182"/>
      <c r="E10" s="182"/>
      <c r="F10" s="13"/>
      <c r="G10" s="29"/>
      <c r="H10" s="30"/>
    </row>
    <row r="11" spans="1:57" ht="13.5" customHeight="1" x14ac:dyDescent="0.25">
      <c r="A11" s="27" t="s">
        <v>16</v>
      </c>
      <c r="B11" s="13"/>
      <c r="C11" s="182"/>
      <c r="D11" s="182"/>
      <c r="E11" s="182"/>
      <c r="F11" s="13" t="s">
        <v>17</v>
      </c>
      <c r="G11" s="29"/>
      <c r="BA11" s="31"/>
      <c r="BB11" s="31"/>
      <c r="BC11" s="31"/>
      <c r="BD11" s="31"/>
      <c r="BE11" s="31"/>
    </row>
    <row r="12" spans="1:57" ht="12.75" customHeight="1" x14ac:dyDescent="0.25">
      <c r="A12" s="32" t="s">
        <v>18</v>
      </c>
      <c r="B12" s="10"/>
      <c r="C12" s="184"/>
      <c r="D12" s="184"/>
      <c r="E12" s="184"/>
      <c r="F12" s="33" t="s">
        <v>19</v>
      </c>
      <c r="G12" s="34"/>
    </row>
    <row r="13" spans="1:57" ht="28.5" customHeight="1" thickBot="1" x14ac:dyDescent="0.3">
      <c r="A13" s="35" t="s">
        <v>20</v>
      </c>
      <c r="B13" s="36"/>
      <c r="C13" s="36"/>
      <c r="D13" s="36"/>
      <c r="E13" s="37"/>
      <c r="F13" s="37"/>
      <c r="G13" s="38"/>
    </row>
    <row r="14" spans="1:57" ht="17.25" customHeight="1" thickBot="1" x14ac:dyDescent="0.35">
      <c r="A14" s="39" t="s">
        <v>21</v>
      </c>
      <c r="B14" s="40"/>
      <c r="C14" s="41"/>
      <c r="D14" s="42" t="s">
        <v>22</v>
      </c>
      <c r="E14" s="43"/>
      <c r="F14" s="43"/>
      <c r="G14" s="41"/>
    </row>
    <row r="15" spans="1:57" ht="16" customHeight="1" x14ac:dyDescent="0.25">
      <c r="A15" s="44"/>
      <c r="B15" s="45" t="s">
        <v>23</v>
      </c>
      <c r="C15" s="46">
        <f>HSV</f>
        <v>0</v>
      </c>
      <c r="D15" s="47"/>
      <c r="E15" s="48"/>
      <c r="F15" s="49"/>
      <c r="G15" s="46"/>
    </row>
    <row r="16" spans="1:57" ht="16" customHeight="1" x14ac:dyDescent="0.25">
      <c r="A16" s="44" t="s">
        <v>24</v>
      </c>
      <c r="B16" s="45" t="s">
        <v>25</v>
      </c>
      <c r="C16" s="46">
        <f>PSV</f>
        <v>0</v>
      </c>
      <c r="D16" s="9"/>
      <c r="E16" s="50"/>
      <c r="F16" s="51"/>
      <c r="G16" s="46"/>
    </row>
    <row r="17" spans="1:7" ht="16" customHeight="1" x14ac:dyDescent="0.25">
      <c r="A17" s="44" t="s">
        <v>26</v>
      </c>
      <c r="B17" s="45" t="s">
        <v>27</v>
      </c>
      <c r="C17" s="46">
        <f>Mont</f>
        <v>0</v>
      </c>
      <c r="D17" s="9"/>
      <c r="E17" s="50"/>
      <c r="F17" s="51"/>
      <c r="G17" s="46"/>
    </row>
    <row r="18" spans="1:7" ht="16" customHeight="1" x14ac:dyDescent="0.25">
      <c r="A18" s="52" t="s">
        <v>28</v>
      </c>
      <c r="B18" s="53" t="s">
        <v>29</v>
      </c>
      <c r="C18" s="46">
        <f>Dodavka</f>
        <v>0</v>
      </c>
      <c r="D18" s="9"/>
      <c r="E18" s="50"/>
      <c r="F18" s="51"/>
      <c r="G18" s="46"/>
    </row>
    <row r="19" spans="1:7" ht="16" customHeight="1" x14ac:dyDescent="0.25">
      <c r="A19" s="54" t="s">
        <v>30</v>
      </c>
      <c r="B19" s="45"/>
      <c r="C19" s="46">
        <f>SUM(C15:C18)</f>
        <v>0</v>
      </c>
      <c r="D19" s="9"/>
      <c r="E19" s="50"/>
      <c r="F19" s="51"/>
      <c r="G19" s="46"/>
    </row>
    <row r="20" spans="1:7" ht="16" customHeight="1" x14ac:dyDescent="0.25">
      <c r="A20" s="54"/>
      <c r="B20" s="45"/>
      <c r="C20" s="46"/>
      <c r="D20" s="9"/>
      <c r="E20" s="50"/>
      <c r="F20" s="51"/>
      <c r="G20" s="46"/>
    </row>
    <row r="21" spans="1:7" ht="16" customHeight="1" x14ac:dyDescent="0.25">
      <c r="A21" s="54" t="s">
        <v>31</v>
      </c>
      <c r="B21" s="45"/>
      <c r="C21" s="46">
        <f>HZS</f>
        <v>0</v>
      </c>
      <c r="D21" s="9"/>
      <c r="E21" s="50"/>
      <c r="F21" s="51"/>
      <c r="G21" s="46"/>
    </row>
    <row r="22" spans="1:7" ht="16" customHeight="1" x14ac:dyDescent="0.25">
      <c r="A22" s="55" t="s">
        <v>32</v>
      </c>
      <c r="B22" s="56"/>
      <c r="C22" s="46">
        <f>C19+C21</f>
        <v>0</v>
      </c>
      <c r="D22" s="9" t="s">
        <v>33</v>
      </c>
      <c r="E22" s="50"/>
      <c r="F22" s="51"/>
      <c r="G22" s="46">
        <f>G23-SUM(G15:G21)</f>
        <v>0</v>
      </c>
    </row>
    <row r="23" spans="1:7" ht="16" customHeight="1" thickBot="1" x14ac:dyDescent="0.3">
      <c r="A23" s="185" t="s">
        <v>34</v>
      </c>
      <c r="B23" s="186"/>
      <c r="C23" s="57">
        <f>C22+G23</f>
        <v>0</v>
      </c>
      <c r="D23" s="58" t="s">
        <v>35</v>
      </c>
      <c r="E23" s="59"/>
      <c r="F23" s="60"/>
      <c r="G23" s="46">
        <f>VRN</f>
        <v>0</v>
      </c>
    </row>
    <row r="24" spans="1:7" ht="13" x14ac:dyDescent="0.3">
      <c r="A24" s="61" t="s">
        <v>36</v>
      </c>
      <c r="B24" s="62"/>
      <c r="C24" s="63"/>
      <c r="D24" s="62" t="s">
        <v>37</v>
      </c>
      <c r="E24" s="62"/>
      <c r="F24" s="64" t="s">
        <v>38</v>
      </c>
      <c r="G24" s="65"/>
    </row>
    <row r="25" spans="1:7" x14ac:dyDescent="0.25">
      <c r="A25" s="55" t="s">
        <v>39</v>
      </c>
      <c r="B25" s="56"/>
      <c r="C25" s="66"/>
      <c r="D25" s="56" t="s">
        <v>39</v>
      </c>
      <c r="E25" s="56"/>
      <c r="F25" s="67" t="s">
        <v>39</v>
      </c>
      <c r="G25" s="68"/>
    </row>
    <row r="26" spans="1:7" ht="37.5" customHeight="1" x14ac:dyDescent="0.25">
      <c r="A26" s="55" t="s">
        <v>40</v>
      </c>
      <c r="B26" s="69"/>
      <c r="C26" s="66"/>
      <c r="D26" s="56" t="s">
        <v>40</v>
      </c>
      <c r="E26" s="56"/>
      <c r="F26" s="67" t="s">
        <v>40</v>
      </c>
      <c r="G26" s="68"/>
    </row>
    <row r="27" spans="1:7" x14ac:dyDescent="0.25">
      <c r="A27" s="55"/>
      <c r="B27" s="70"/>
      <c r="C27" s="66"/>
      <c r="D27" s="56"/>
      <c r="E27" s="56"/>
      <c r="F27" s="67"/>
      <c r="G27" s="68"/>
    </row>
    <row r="28" spans="1:7" x14ac:dyDescent="0.25">
      <c r="A28" s="55" t="s">
        <v>41</v>
      </c>
      <c r="B28" s="56"/>
      <c r="C28" s="66"/>
      <c r="D28" s="67" t="s">
        <v>42</v>
      </c>
      <c r="E28" s="66"/>
      <c r="F28" s="56" t="s">
        <v>42</v>
      </c>
      <c r="G28" s="68"/>
    </row>
    <row r="29" spans="1:7" ht="69" customHeight="1" x14ac:dyDescent="0.25">
      <c r="A29" s="55"/>
      <c r="B29" s="56"/>
      <c r="C29" s="71"/>
      <c r="D29" s="72"/>
      <c r="E29" s="71"/>
      <c r="F29" s="56"/>
      <c r="G29" s="68"/>
    </row>
    <row r="30" spans="1:7" x14ac:dyDescent="0.25">
      <c r="A30" s="73" t="s">
        <v>43</v>
      </c>
      <c r="B30" s="74"/>
      <c r="C30" s="75">
        <v>21</v>
      </c>
      <c r="D30" s="74" t="s">
        <v>44</v>
      </c>
      <c r="E30" s="76"/>
      <c r="F30" s="187">
        <f>C23-F32</f>
        <v>0</v>
      </c>
      <c r="G30" s="188"/>
    </row>
    <row r="31" spans="1:7" x14ac:dyDescent="0.25">
      <c r="A31" s="73" t="s">
        <v>45</v>
      </c>
      <c r="B31" s="74"/>
      <c r="C31" s="75">
        <f>SazbaDPH1</f>
        <v>21</v>
      </c>
      <c r="D31" s="74" t="s">
        <v>46</v>
      </c>
      <c r="E31" s="76"/>
      <c r="F31" s="187">
        <f>ROUND(PRODUCT(F30,C31/100),0)</f>
        <v>0</v>
      </c>
      <c r="G31" s="188"/>
    </row>
    <row r="32" spans="1:7" x14ac:dyDescent="0.25">
      <c r="A32" s="73" t="s">
        <v>43</v>
      </c>
      <c r="B32" s="74"/>
      <c r="C32" s="75">
        <v>0</v>
      </c>
      <c r="D32" s="74" t="s">
        <v>46</v>
      </c>
      <c r="E32" s="76"/>
      <c r="F32" s="187">
        <v>0</v>
      </c>
      <c r="G32" s="188"/>
    </row>
    <row r="33" spans="1:8" x14ac:dyDescent="0.25">
      <c r="A33" s="73" t="s">
        <v>45</v>
      </c>
      <c r="B33" s="77"/>
      <c r="C33" s="78">
        <f>SazbaDPH2</f>
        <v>0</v>
      </c>
      <c r="D33" s="74" t="s">
        <v>46</v>
      </c>
      <c r="E33" s="51"/>
      <c r="F33" s="187">
        <f>ROUND(PRODUCT(F32,C33/100),0)</f>
        <v>0</v>
      </c>
      <c r="G33" s="188"/>
    </row>
    <row r="34" spans="1:8" s="82" customFormat="1" ht="19.5" customHeight="1" thickBot="1" x14ac:dyDescent="0.4">
      <c r="A34" s="79" t="s">
        <v>47</v>
      </c>
      <c r="B34" s="80"/>
      <c r="C34" s="80"/>
      <c r="D34" s="80"/>
      <c r="E34" s="81"/>
      <c r="F34" s="189">
        <f>ROUND(SUM(F30:F33),0)</f>
        <v>0</v>
      </c>
      <c r="G34" s="190"/>
    </row>
    <row r="36" spans="1:8" x14ac:dyDescent="0.25">
      <c r="A36" t="s">
        <v>48</v>
      </c>
      <c r="H36" t="s">
        <v>6</v>
      </c>
    </row>
    <row r="37" spans="1:8" ht="14.25" customHeight="1" x14ac:dyDescent="0.25">
      <c r="B37" s="181"/>
      <c r="C37" s="181"/>
      <c r="D37" s="181"/>
      <c r="E37" s="181"/>
      <c r="F37" s="181"/>
      <c r="G37" s="181"/>
      <c r="H37" t="s">
        <v>6</v>
      </c>
    </row>
    <row r="38" spans="1:8" ht="12.75" customHeight="1" x14ac:dyDescent="0.25">
      <c r="A38" s="83"/>
      <c r="B38" s="181"/>
      <c r="C38" s="181"/>
      <c r="D38" s="181"/>
      <c r="E38" s="181"/>
      <c r="F38" s="181"/>
      <c r="G38" s="181"/>
      <c r="H38" t="s">
        <v>6</v>
      </c>
    </row>
    <row r="39" spans="1:8" x14ac:dyDescent="0.25">
      <c r="A39" s="83"/>
      <c r="B39" s="181"/>
      <c r="C39" s="181"/>
      <c r="D39" s="181"/>
      <c r="E39" s="181"/>
      <c r="F39" s="181"/>
      <c r="G39" s="181"/>
      <c r="H39" t="s">
        <v>6</v>
      </c>
    </row>
    <row r="40" spans="1:8" x14ac:dyDescent="0.25">
      <c r="A40" s="83"/>
      <c r="B40" s="181"/>
      <c r="C40" s="181"/>
      <c r="D40" s="181"/>
      <c r="E40" s="181"/>
      <c r="F40" s="181"/>
      <c r="G40" s="181"/>
      <c r="H40" t="s">
        <v>6</v>
      </c>
    </row>
    <row r="41" spans="1:8" x14ac:dyDescent="0.25">
      <c r="A41" s="83"/>
      <c r="B41" s="181"/>
      <c r="C41" s="181"/>
      <c r="D41" s="181"/>
      <c r="E41" s="181"/>
      <c r="F41" s="181"/>
      <c r="G41" s="181"/>
      <c r="H41" t="s">
        <v>6</v>
      </c>
    </row>
    <row r="42" spans="1:8" x14ac:dyDescent="0.25">
      <c r="A42" s="83"/>
      <c r="B42" s="181"/>
      <c r="C42" s="181"/>
      <c r="D42" s="181"/>
      <c r="E42" s="181"/>
      <c r="F42" s="181"/>
      <c r="G42" s="181"/>
      <c r="H42" t="s">
        <v>6</v>
      </c>
    </row>
    <row r="43" spans="1:8" x14ac:dyDescent="0.25">
      <c r="A43" s="83"/>
      <c r="B43" s="181"/>
      <c r="C43" s="181"/>
      <c r="D43" s="181"/>
      <c r="E43" s="181"/>
      <c r="F43" s="181"/>
      <c r="G43" s="181"/>
      <c r="H43" t="s">
        <v>6</v>
      </c>
    </row>
    <row r="44" spans="1:8" x14ac:dyDescent="0.25">
      <c r="A44" s="83"/>
      <c r="B44" s="181"/>
      <c r="C44" s="181"/>
      <c r="D44" s="181"/>
      <c r="E44" s="181"/>
      <c r="F44" s="181"/>
      <c r="G44" s="181"/>
      <c r="H44" t="s">
        <v>6</v>
      </c>
    </row>
    <row r="45" spans="1:8" ht="0.75" customHeight="1" x14ac:dyDescent="0.25">
      <c r="A45" s="83"/>
      <c r="B45" s="181"/>
      <c r="C45" s="181"/>
      <c r="D45" s="181"/>
      <c r="E45" s="181"/>
      <c r="F45" s="181"/>
      <c r="G45" s="181"/>
      <c r="H45" t="s">
        <v>6</v>
      </c>
    </row>
    <row r="46" spans="1:8" x14ac:dyDescent="0.25">
      <c r="B46" s="191"/>
      <c r="C46" s="191"/>
      <c r="D46" s="191"/>
      <c r="E46" s="191"/>
      <c r="F46" s="191"/>
      <c r="G46" s="191"/>
    </row>
    <row r="47" spans="1:8" x14ac:dyDescent="0.25">
      <c r="B47" s="191"/>
      <c r="C47" s="191"/>
      <c r="D47" s="191"/>
      <c r="E47" s="191"/>
      <c r="F47" s="191"/>
      <c r="G47" s="191"/>
    </row>
    <row r="48" spans="1:8" x14ac:dyDescent="0.25">
      <c r="B48" s="191"/>
      <c r="C48" s="191"/>
      <c r="D48" s="191"/>
      <c r="E48" s="191"/>
      <c r="F48" s="191"/>
      <c r="G48" s="191"/>
    </row>
    <row r="49" spans="2:7" x14ac:dyDescent="0.25">
      <c r="B49" s="191"/>
      <c r="C49" s="191"/>
      <c r="D49" s="191"/>
      <c r="E49" s="191"/>
      <c r="F49" s="191"/>
      <c r="G49" s="191"/>
    </row>
    <row r="50" spans="2:7" x14ac:dyDescent="0.25">
      <c r="B50" s="191"/>
      <c r="C50" s="191"/>
      <c r="D50" s="191"/>
      <c r="E50" s="191"/>
      <c r="F50" s="191"/>
      <c r="G50" s="191"/>
    </row>
    <row r="51" spans="2:7" x14ac:dyDescent="0.25">
      <c r="B51" s="191"/>
      <c r="C51" s="191"/>
      <c r="D51" s="191"/>
      <c r="E51" s="191"/>
      <c r="F51" s="191"/>
      <c r="G51" s="191"/>
    </row>
    <row r="52" spans="2:7" x14ac:dyDescent="0.25">
      <c r="B52" s="191"/>
      <c r="C52" s="191"/>
      <c r="D52" s="191"/>
      <c r="E52" s="191"/>
      <c r="F52" s="191"/>
      <c r="G52" s="191"/>
    </row>
    <row r="53" spans="2:7" x14ac:dyDescent="0.25">
      <c r="B53" s="191"/>
      <c r="C53" s="191"/>
      <c r="D53" s="191"/>
      <c r="E53" s="191"/>
      <c r="F53" s="191"/>
      <c r="G53" s="191"/>
    </row>
    <row r="54" spans="2:7" x14ac:dyDescent="0.25">
      <c r="B54" s="191"/>
      <c r="C54" s="191"/>
      <c r="D54" s="191"/>
      <c r="E54" s="191"/>
      <c r="F54" s="191"/>
      <c r="G54" s="191"/>
    </row>
    <row r="55" spans="2:7" x14ac:dyDescent="0.25">
      <c r="B55" s="191"/>
      <c r="C55" s="191"/>
      <c r="D55" s="191"/>
      <c r="E55" s="191"/>
      <c r="F55" s="191"/>
      <c r="G55" s="191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67"/>
  <sheetViews>
    <sheetView workbookViewId="0">
      <selection activeCell="I20" sqref="I20"/>
    </sheetView>
  </sheetViews>
  <sheetFormatPr defaultRowHeight="12.5" x14ac:dyDescent="0.25"/>
  <cols>
    <col min="1" max="1" width="5.81640625" customWidth="1"/>
    <col min="2" max="2" width="6.1796875" customWidth="1"/>
    <col min="3" max="3" width="11.453125" customWidth="1"/>
    <col min="4" max="4" width="15.81640625" customWidth="1"/>
    <col min="5" max="5" width="11.26953125" customWidth="1"/>
    <col min="6" max="6" width="10.81640625" customWidth="1"/>
    <col min="7" max="7" width="11" customWidth="1"/>
    <col min="8" max="8" width="11.1796875" customWidth="1"/>
    <col min="9" max="9" width="10.7265625" customWidth="1"/>
  </cols>
  <sheetData>
    <row r="1" spans="1:57" ht="13.5" thickTop="1" x14ac:dyDescent="0.3">
      <c r="A1" s="192" t="s">
        <v>49</v>
      </c>
      <c r="B1" s="193"/>
      <c r="C1" s="84" t="str">
        <f>CONCATENATE(cislostavby," ",nazevstavby)</f>
        <v>178 Rožďalovice</v>
      </c>
      <c r="D1" s="85"/>
      <c r="E1" s="86"/>
      <c r="F1" s="85"/>
      <c r="G1" s="87" t="s">
        <v>50</v>
      </c>
      <c r="H1" s="88" t="s">
        <v>82</v>
      </c>
      <c r="I1" s="89"/>
    </row>
    <row r="2" spans="1:57" ht="13.5" thickBot="1" x14ac:dyDescent="0.35">
      <c r="A2" s="194" t="s">
        <v>51</v>
      </c>
      <c r="B2" s="195"/>
      <c r="C2" s="90" t="str">
        <f>CONCATENATE(cisloobjektu," ",nazevobjektu)</f>
        <v>10 Návrh a projekt úlož nábytku klientů a zaměstnanců</v>
      </c>
      <c r="D2" s="91"/>
      <c r="E2" s="92"/>
      <c r="F2" s="91"/>
      <c r="G2" s="196" t="s">
        <v>83</v>
      </c>
      <c r="H2" s="197"/>
      <c r="I2" s="198"/>
    </row>
    <row r="3" spans="1:57" ht="13" thickTop="1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57" ht="19.5" customHeight="1" x14ac:dyDescent="0.4">
      <c r="A4" s="93" t="s">
        <v>52</v>
      </c>
      <c r="B4" s="94"/>
      <c r="C4" s="94"/>
      <c r="D4" s="94"/>
      <c r="E4" s="94"/>
      <c r="F4" s="94"/>
      <c r="G4" s="94"/>
      <c r="H4" s="94"/>
      <c r="I4" s="94"/>
    </row>
    <row r="5" spans="1:57" ht="13" thickBot="1" x14ac:dyDescent="0.3">
      <c r="A5" s="56"/>
      <c r="B5" s="56"/>
      <c r="C5" s="56"/>
      <c r="D5" s="56"/>
      <c r="E5" s="56"/>
      <c r="F5" s="56"/>
      <c r="G5" s="56"/>
      <c r="H5" s="56"/>
      <c r="I5" s="56"/>
    </row>
    <row r="6" spans="1:57" ht="13.5" thickBot="1" x14ac:dyDescent="0.35">
      <c r="A6" s="95"/>
      <c r="B6" s="96" t="s">
        <v>53</v>
      </c>
      <c r="C6" s="96"/>
      <c r="D6" s="97"/>
      <c r="E6" s="98" t="s">
        <v>54</v>
      </c>
      <c r="F6" s="99" t="s">
        <v>55</v>
      </c>
      <c r="G6" s="99" t="s">
        <v>56</v>
      </c>
      <c r="H6" s="99" t="s">
        <v>57</v>
      </c>
      <c r="I6" s="100" t="s">
        <v>31</v>
      </c>
    </row>
    <row r="7" spans="1:57" x14ac:dyDescent="0.25">
      <c r="A7" s="174" t="str">
        <f>Položky!B7</f>
        <v>1</v>
      </c>
      <c r="B7" s="101" t="str">
        <f>Položky!C7</f>
        <v>nábytek</v>
      </c>
      <c r="C7" s="56"/>
      <c r="D7" s="102"/>
      <c r="E7" s="175">
        <f>Položky!BA46</f>
        <v>0</v>
      </c>
      <c r="F7" s="176">
        <f>Položky!BB46</f>
        <v>0</v>
      </c>
      <c r="G7" s="176">
        <f>Položky!BC46</f>
        <v>0</v>
      </c>
      <c r="H7" s="176">
        <f>Položky!BD46</f>
        <v>0</v>
      </c>
      <c r="I7" s="177">
        <f>Položky!BE46</f>
        <v>0</v>
      </c>
    </row>
    <row r="8" spans="1:57" x14ac:dyDescent="0.25">
      <c r="A8" s="174" t="str">
        <f>Položky!B47</f>
        <v>2</v>
      </c>
      <c r="B8" s="101" t="str">
        <f>Položky!C47</f>
        <v>sokly, římsy, obklady stěn</v>
      </c>
      <c r="C8" s="56"/>
      <c r="D8" s="102"/>
      <c r="E8" s="175">
        <f>Položky!BA53</f>
        <v>0</v>
      </c>
      <c r="F8" s="176">
        <f>Položky!BB53</f>
        <v>0</v>
      </c>
      <c r="G8" s="176">
        <f>Položky!BC53</f>
        <v>0</v>
      </c>
      <c r="H8" s="176">
        <f>Položky!BD53</f>
        <v>0</v>
      </c>
      <c r="I8" s="177">
        <f>Položky!BE53</f>
        <v>0</v>
      </c>
    </row>
    <row r="9" spans="1:57" ht="13" thickBot="1" x14ac:dyDescent="0.3">
      <c r="A9" s="174" t="str">
        <f>Položky!B54</f>
        <v>3</v>
      </c>
      <c r="B9" s="101" t="str">
        <f>Položky!C54</f>
        <v>vedlejší rozpočtové náklady</v>
      </c>
      <c r="C9" s="56"/>
      <c r="D9" s="102"/>
      <c r="E9" s="175">
        <f>Položky!BA56</f>
        <v>0</v>
      </c>
      <c r="F9" s="176">
        <f>Položky!BB56</f>
        <v>0</v>
      </c>
      <c r="G9" s="176">
        <f>Položky!BC56</f>
        <v>0</v>
      </c>
      <c r="H9" s="176">
        <f>Položky!BD56</f>
        <v>0</v>
      </c>
      <c r="I9" s="177">
        <f>Položky!BE56</f>
        <v>0</v>
      </c>
    </row>
    <row r="10" spans="1:57" s="109" customFormat="1" ht="13.5" thickBot="1" x14ac:dyDescent="0.35">
      <c r="A10" s="103"/>
      <c r="B10" s="104" t="s">
        <v>58</v>
      </c>
      <c r="C10" s="104"/>
      <c r="D10" s="105"/>
      <c r="E10" s="106">
        <f>SUM(E7:E9)</f>
        <v>0</v>
      </c>
      <c r="F10" s="107">
        <f>SUM(F7:F9)</f>
        <v>0</v>
      </c>
      <c r="G10" s="107">
        <f>SUM(G7:G9)</f>
        <v>0</v>
      </c>
      <c r="H10" s="107">
        <f>SUM(H7:H9)</f>
        <v>0</v>
      </c>
      <c r="I10" s="108">
        <f>SUM(I7:I9)</f>
        <v>0</v>
      </c>
    </row>
    <row r="11" spans="1:57" x14ac:dyDescent="0.25">
      <c r="A11" s="56"/>
      <c r="B11" s="56"/>
      <c r="C11" s="56"/>
      <c r="D11" s="56"/>
      <c r="E11" s="56"/>
      <c r="F11" s="56"/>
      <c r="G11" s="56"/>
      <c r="H11" s="56"/>
      <c r="I11" s="56"/>
    </row>
    <row r="12" spans="1:57" ht="19.5" customHeight="1" x14ac:dyDescent="0.4">
      <c r="A12" s="94" t="s">
        <v>59</v>
      </c>
      <c r="B12" s="94"/>
      <c r="C12" s="94"/>
      <c r="D12" s="94"/>
      <c r="E12" s="94"/>
      <c r="F12" s="94"/>
      <c r="G12" s="110"/>
      <c r="H12" s="94"/>
      <c r="I12" s="94"/>
      <c r="BA12" s="31"/>
      <c r="BB12" s="31"/>
      <c r="BC12" s="31"/>
      <c r="BD12" s="31"/>
      <c r="BE12" s="31"/>
    </row>
    <row r="13" spans="1:57" ht="13" thickBot="1" x14ac:dyDescent="0.3">
      <c r="A13" s="56"/>
      <c r="B13" s="56"/>
      <c r="C13" s="56"/>
      <c r="D13" s="56"/>
      <c r="E13" s="56"/>
      <c r="F13" s="56"/>
      <c r="G13" s="56"/>
      <c r="H13" s="56"/>
      <c r="I13" s="56"/>
    </row>
    <row r="14" spans="1:57" ht="13" x14ac:dyDescent="0.3">
      <c r="A14" s="61" t="s">
        <v>60</v>
      </c>
      <c r="B14" s="62"/>
      <c r="C14" s="62"/>
      <c r="D14" s="111"/>
      <c r="E14" s="112" t="s">
        <v>61</v>
      </c>
      <c r="F14" s="113" t="s">
        <v>62</v>
      </c>
      <c r="G14" s="114" t="s">
        <v>63</v>
      </c>
      <c r="H14" s="115"/>
      <c r="I14" s="116" t="s">
        <v>61</v>
      </c>
    </row>
    <row r="15" spans="1:57" x14ac:dyDescent="0.25">
      <c r="A15" s="54"/>
      <c r="B15" s="45"/>
      <c r="C15" s="45"/>
      <c r="D15" s="117"/>
      <c r="E15" s="118"/>
      <c r="F15" s="119"/>
      <c r="G15" s="120">
        <f>CHOOSE(BA15+1,HSV+PSV,HSV+PSV+Mont,HSV+PSV+Dodavka+Mont,HSV,PSV,Mont,Dodavka,Mont+Dodavka,0)</f>
        <v>0</v>
      </c>
      <c r="H15" s="121"/>
      <c r="I15" s="122">
        <f>E15+F15*G15/100</f>
        <v>0</v>
      </c>
      <c r="BA15">
        <v>8</v>
      </c>
    </row>
    <row r="16" spans="1:57" ht="13.5" thickBot="1" x14ac:dyDescent="0.35">
      <c r="A16" s="123"/>
      <c r="B16" s="124" t="s">
        <v>64</v>
      </c>
      <c r="C16" s="125"/>
      <c r="D16" s="126"/>
      <c r="E16" s="127"/>
      <c r="F16" s="128"/>
      <c r="G16" s="128"/>
      <c r="H16" s="199">
        <f>SUM(H15:H15)</f>
        <v>0</v>
      </c>
      <c r="I16" s="200"/>
    </row>
    <row r="18" spans="2:9" ht="13" x14ac:dyDescent="0.3">
      <c r="B18" s="109"/>
      <c r="F18" s="129"/>
      <c r="G18" s="130"/>
      <c r="H18" s="130"/>
      <c r="I18" s="131"/>
    </row>
    <row r="19" spans="2:9" x14ac:dyDescent="0.25">
      <c r="F19" s="129"/>
      <c r="G19" s="130"/>
      <c r="H19" s="130"/>
      <c r="I19" s="131"/>
    </row>
    <row r="20" spans="2:9" x14ac:dyDescent="0.25">
      <c r="F20" s="129"/>
      <c r="G20" s="130"/>
      <c r="H20" s="130"/>
      <c r="I20" s="131"/>
    </row>
    <row r="21" spans="2:9" x14ac:dyDescent="0.25">
      <c r="F21" s="129"/>
      <c r="G21" s="130"/>
      <c r="H21" s="130"/>
      <c r="I21" s="131"/>
    </row>
    <row r="22" spans="2:9" x14ac:dyDescent="0.25">
      <c r="F22" s="129"/>
      <c r="G22" s="130"/>
      <c r="H22" s="130"/>
      <c r="I22" s="131"/>
    </row>
    <row r="23" spans="2:9" x14ac:dyDescent="0.25">
      <c r="F23" s="129"/>
      <c r="G23" s="130"/>
      <c r="H23" s="130"/>
      <c r="I23" s="131"/>
    </row>
    <row r="24" spans="2:9" x14ac:dyDescent="0.25">
      <c r="F24" s="129"/>
      <c r="G24" s="130"/>
      <c r="H24" s="130"/>
      <c r="I24" s="131"/>
    </row>
    <row r="25" spans="2:9" x14ac:dyDescent="0.25">
      <c r="F25" s="129"/>
      <c r="G25" s="130"/>
      <c r="H25" s="130"/>
      <c r="I25" s="131"/>
    </row>
    <row r="26" spans="2:9" x14ac:dyDescent="0.25">
      <c r="F26" s="129"/>
      <c r="G26" s="130"/>
      <c r="H26" s="130"/>
      <c r="I26" s="131"/>
    </row>
    <row r="27" spans="2:9" x14ac:dyDescent="0.25">
      <c r="F27" s="129"/>
      <c r="G27" s="130"/>
      <c r="H27" s="130"/>
      <c r="I27" s="131"/>
    </row>
    <row r="28" spans="2:9" x14ac:dyDescent="0.25">
      <c r="F28" s="129"/>
      <c r="G28" s="130"/>
      <c r="H28" s="130"/>
      <c r="I28" s="131"/>
    </row>
    <row r="29" spans="2:9" x14ac:dyDescent="0.25">
      <c r="F29" s="129"/>
      <c r="G29" s="130"/>
      <c r="H29" s="130"/>
      <c r="I29" s="131"/>
    </row>
    <row r="30" spans="2:9" x14ac:dyDescent="0.25">
      <c r="F30" s="129"/>
      <c r="G30" s="130"/>
      <c r="H30" s="130"/>
      <c r="I30" s="131"/>
    </row>
    <row r="31" spans="2:9" x14ac:dyDescent="0.25">
      <c r="F31" s="129"/>
      <c r="G31" s="130"/>
      <c r="H31" s="130"/>
      <c r="I31" s="131"/>
    </row>
    <row r="32" spans="2:9" x14ac:dyDescent="0.25">
      <c r="F32" s="129"/>
      <c r="G32" s="130"/>
      <c r="H32" s="130"/>
      <c r="I32" s="131"/>
    </row>
    <row r="33" spans="6:9" x14ac:dyDescent="0.25">
      <c r="F33" s="129"/>
      <c r="G33" s="130"/>
      <c r="H33" s="130"/>
      <c r="I33" s="131"/>
    </row>
    <row r="34" spans="6:9" x14ac:dyDescent="0.25">
      <c r="F34" s="129"/>
      <c r="G34" s="130"/>
      <c r="H34" s="130"/>
      <c r="I34" s="131"/>
    </row>
    <row r="35" spans="6:9" x14ac:dyDescent="0.25">
      <c r="F35" s="129"/>
      <c r="G35" s="130"/>
      <c r="H35" s="130"/>
      <c r="I35" s="131"/>
    </row>
    <row r="36" spans="6:9" x14ac:dyDescent="0.25">
      <c r="F36" s="129"/>
      <c r="G36" s="130"/>
      <c r="H36" s="130"/>
      <c r="I36" s="131"/>
    </row>
    <row r="37" spans="6:9" x14ac:dyDescent="0.25">
      <c r="F37" s="129"/>
      <c r="G37" s="130"/>
      <c r="H37" s="130"/>
      <c r="I37" s="131"/>
    </row>
    <row r="38" spans="6:9" x14ac:dyDescent="0.25">
      <c r="F38" s="129"/>
      <c r="G38" s="130"/>
      <c r="H38" s="130"/>
      <c r="I38" s="131"/>
    </row>
    <row r="39" spans="6:9" x14ac:dyDescent="0.25">
      <c r="F39" s="129"/>
      <c r="G39" s="130"/>
      <c r="H39" s="130"/>
      <c r="I39" s="131"/>
    </row>
    <row r="40" spans="6:9" x14ac:dyDescent="0.25">
      <c r="F40" s="129"/>
      <c r="G40" s="130"/>
      <c r="H40" s="130"/>
      <c r="I40" s="131"/>
    </row>
    <row r="41" spans="6:9" x14ac:dyDescent="0.25">
      <c r="F41" s="129"/>
      <c r="G41" s="130"/>
      <c r="H41" s="130"/>
      <c r="I41" s="131"/>
    </row>
    <row r="42" spans="6:9" x14ac:dyDescent="0.25">
      <c r="F42" s="129"/>
      <c r="G42" s="130"/>
      <c r="H42" s="130"/>
      <c r="I42" s="131"/>
    </row>
    <row r="43" spans="6:9" x14ac:dyDescent="0.25">
      <c r="F43" s="129"/>
      <c r="G43" s="130"/>
      <c r="H43" s="130"/>
      <c r="I43" s="131"/>
    </row>
    <row r="44" spans="6:9" x14ac:dyDescent="0.25">
      <c r="F44" s="129"/>
      <c r="G44" s="130"/>
      <c r="H44" s="130"/>
      <c r="I44" s="131"/>
    </row>
    <row r="45" spans="6:9" x14ac:dyDescent="0.25">
      <c r="F45" s="129"/>
      <c r="G45" s="130"/>
      <c r="H45" s="130"/>
      <c r="I45" s="131"/>
    </row>
    <row r="46" spans="6:9" x14ac:dyDescent="0.25">
      <c r="F46" s="129"/>
      <c r="G46" s="130"/>
      <c r="H46" s="130"/>
      <c r="I46" s="131"/>
    </row>
    <row r="47" spans="6:9" x14ac:dyDescent="0.25">
      <c r="F47" s="129"/>
      <c r="G47" s="130"/>
      <c r="H47" s="130"/>
      <c r="I47" s="131"/>
    </row>
    <row r="48" spans="6:9" x14ac:dyDescent="0.25">
      <c r="F48" s="129"/>
      <c r="G48" s="130"/>
      <c r="H48" s="130"/>
      <c r="I48" s="131"/>
    </row>
    <row r="49" spans="6:9" x14ac:dyDescent="0.25">
      <c r="F49" s="129"/>
      <c r="G49" s="130"/>
      <c r="H49" s="130"/>
      <c r="I49" s="131"/>
    </row>
    <row r="50" spans="6:9" x14ac:dyDescent="0.25">
      <c r="F50" s="129"/>
      <c r="G50" s="130"/>
      <c r="H50" s="130"/>
      <c r="I50" s="131"/>
    </row>
    <row r="51" spans="6:9" x14ac:dyDescent="0.25">
      <c r="F51" s="129"/>
      <c r="G51" s="130"/>
      <c r="H51" s="130"/>
      <c r="I51" s="131"/>
    </row>
    <row r="52" spans="6:9" x14ac:dyDescent="0.25">
      <c r="F52" s="129"/>
      <c r="G52" s="130"/>
      <c r="H52" s="130"/>
      <c r="I52" s="131"/>
    </row>
    <row r="53" spans="6:9" x14ac:dyDescent="0.25">
      <c r="F53" s="129"/>
      <c r="G53" s="130"/>
      <c r="H53" s="130"/>
      <c r="I53" s="131"/>
    </row>
    <row r="54" spans="6:9" x14ac:dyDescent="0.25">
      <c r="F54" s="129"/>
      <c r="G54" s="130"/>
      <c r="H54" s="130"/>
      <c r="I54" s="131"/>
    </row>
    <row r="55" spans="6:9" x14ac:dyDescent="0.25">
      <c r="F55" s="129"/>
      <c r="G55" s="130"/>
      <c r="H55" s="130"/>
      <c r="I55" s="131"/>
    </row>
    <row r="56" spans="6:9" x14ac:dyDescent="0.25">
      <c r="F56" s="129"/>
      <c r="G56" s="130"/>
      <c r="H56" s="130"/>
      <c r="I56" s="131"/>
    </row>
    <row r="57" spans="6:9" x14ac:dyDescent="0.25">
      <c r="F57" s="129"/>
      <c r="G57" s="130"/>
      <c r="H57" s="130"/>
      <c r="I57" s="131"/>
    </row>
    <row r="58" spans="6:9" x14ac:dyDescent="0.25">
      <c r="F58" s="129"/>
      <c r="G58" s="130"/>
      <c r="H58" s="130"/>
      <c r="I58" s="131"/>
    </row>
    <row r="59" spans="6:9" x14ac:dyDescent="0.25">
      <c r="F59" s="129"/>
      <c r="G59" s="130"/>
      <c r="H59" s="130"/>
      <c r="I59" s="131"/>
    </row>
    <row r="60" spans="6:9" x14ac:dyDescent="0.25">
      <c r="F60" s="129"/>
      <c r="G60" s="130"/>
      <c r="H60" s="130"/>
      <c r="I60" s="131"/>
    </row>
    <row r="61" spans="6:9" x14ac:dyDescent="0.25">
      <c r="F61" s="129"/>
      <c r="G61" s="130"/>
      <c r="H61" s="130"/>
      <c r="I61" s="131"/>
    </row>
    <row r="62" spans="6:9" x14ac:dyDescent="0.25">
      <c r="F62" s="129"/>
      <c r="G62" s="130"/>
      <c r="H62" s="130"/>
      <c r="I62" s="131"/>
    </row>
    <row r="63" spans="6:9" x14ac:dyDescent="0.25">
      <c r="F63" s="129"/>
      <c r="G63" s="130"/>
      <c r="H63" s="130"/>
      <c r="I63" s="131"/>
    </row>
    <row r="64" spans="6:9" x14ac:dyDescent="0.25">
      <c r="F64" s="129"/>
      <c r="G64" s="130"/>
      <c r="H64" s="130"/>
      <c r="I64" s="131"/>
    </row>
    <row r="65" spans="6:9" x14ac:dyDescent="0.25">
      <c r="F65" s="129"/>
      <c r="G65" s="130"/>
      <c r="H65" s="130"/>
      <c r="I65" s="131"/>
    </row>
    <row r="66" spans="6:9" x14ac:dyDescent="0.25">
      <c r="F66" s="129"/>
      <c r="G66" s="130"/>
      <c r="H66" s="130"/>
      <c r="I66" s="131"/>
    </row>
    <row r="67" spans="6:9" x14ac:dyDescent="0.25">
      <c r="F67" s="129"/>
      <c r="G67" s="130"/>
      <c r="H67" s="130"/>
      <c r="I67" s="131"/>
    </row>
  </sheetData>
  <mergeCells count="4">
    <mergeCell ref="A1:B1"/>
    <mergeCell ref="A2:B2"/>
    <mergeCell ref="G2:I2"/>
    <mergeCell ref="H16:I1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17"/>
  <sheetViews>
    <sheetView showGridLines="0" showZeros="0" tabSelected="1" zoomScaleNormal="100" workbookViewId="0">
      <selection activeCell="L9" sqref="L9"/>
    </sheetView>
  </sheetViews>
  <sheetFormatPr defaultColWidth="9.1796875" defaultRowHeight="12.5" x14ac:dyDescent="0.25"/>
  <cols>
    <col min="1" max="1" width="4.453125" style="132" customWidth="1"/>
    <col min="2" max="2" width="11.54296875" style="132" customWidth="1"/>
    <col min="3" max="3" width="40.453125" style="132" customWidth="1"/>
    <col min="4" max="4" width="5.54296875" style="132" customWidth="1"/>
    <col min="5" max="5" width="8.54296875" style="170" customWidth="1"/>
    <col min="6" max="6" width="9.81640625" style="132" customWidth="1"/>
    <col min="7" max="7" width="13.81640625" style="132" customWidth="1"/>
    <col min="8" max="11" width="9.1796875" style="132"/>
    <col min="12" max="12" width="75.453125" style="132" customWidth="1"/>
    <col min="13" max="13" width="45.26953125" style="132" customWidth="1"/>
    <col min="14" max="16384" width="9.1796875" style="132"/>
  </cols>
  <sheetData>
    <row r="1" spans="1:104" ht="15.5" x14ac:dyDescent="0.35">
      <c r="A1" s="201" t="s">
        <v>65</v>
      </c>
      <c r="B1" s="201"/>
      <c r="C1" s="201"/>
      <c r="D1" s="201"/>
      <c r="E1" s="201"/>
      <c r="F1" s="201"/>
      <c r="G1" s="201"/>
    </row>
    <row r="2" spans="1:104" ht="14.25" customHeight="1" thickBot="1" x14ac:dyDescent="0.35">
      <c r="A2" s="133"/>
      <c r="B2" s="134"/>
      <c r="C2" s="135"/>
      <c r="D2" s="135"/>
      <c r="E2" s="136"/>
      <c r="F2" s="135"/>
      <c r="G2" s="135"/>
    </row>
    <row r="3" spans="1:104" ht="13.5" thickTop="1" x14ac:dyDescent="0.3">
      <c r="A3" s="192" t="s">
        <v>49</v>
      </c>
      <c r="B3" s="193"/>
      <c r="C3" s="84" t="str">
        <f>CONCATENATE(cislostavby," ",nazevstavby)</f>
        <v>178 Rožďalovice</v>
      </c>
      <c r="D3" s="137"/>
      <c r="E3" s="138" t="s">
        <v>66</v>
      </c>
      <c r="F3" s="139" t="str">
        <f>Rekapitulace!H1</f>
        <v>200330</v>
      </c>
      <c r="G3" s="140"/>
    </row>
    <row r="4" spans="1:104" ht="13.5" thickBot="1" x14ac:dyDescent="0.35">
      <c r="A4" s="202" t="s">
        <v>51</v>
      </c>
      <c r="B4" s="195"/>
      <c r="C4" s="90" t="str">
        <f>CONCATENATE(cisloobjektu," ",nazevobjektu)</f>
        <v>10 Návrh a projekt úlož nábytku klientů a zaměstnanců</v>
      </c>
      <c r="D4" s="141"/>
      <c r="E4" s="203" t="str">
        <f>Rekapitulace!G2</f>
        <v>Domov Rožďalovice</v>
      </c>
      <c r="F4" s="204"/>
      <c r="G4" s="205"/>
    </row>
    <row r="5" spans="1:104" ht="13" thickTop="1" x14ac:dyDescent="0.25">
      <c r="A5" s="142"/>
      <c r="B5" s="133"/>
      <c r="C5" s="133"/>
      <c r="D5" s="133"/>
      <c r="E5" s="143"/>
      <c r="F5" s="133"/>
      <c r="G5" s="133"/>
    </row>
    <row r="6" spans="1:104" x14ac:dyDescent="0.25">
      <c r="A6" s="144" t="s">
        <v>67</v>
      </c>
      <c r="B6" s="145" t="s">
        <v>68</v>
      </c>
      <c r="C6" s="145" t="s">
        <v>69</v>
      </c>
      <c r="D6" s="145" t="s">
        <v>70</v>
      </c>
      <c r="E6" s="145" t="s">
        <v>71</v>
      </c>
      <c r="F6" s="145" t="s">
        <v>72</v>
      </c>
      <c r="G6" s="146" t="s">
        <v>73</v>
      </c>
    </row>
    <row r="7" spans="1:104" ht="13" x14ac:dyDescent="0.3">
      <c r="A7" s="147" t="s">
        <v>74</v>
      </c>
      <c r="B7" s="148" t="s">
        <v>75</v>
      </c>
      <c r="C7" s="149" t="s">
        <v>84</v>
      </c>
      <c r="D7" s="150"/>
      <c r="E7" s="151"/>
      <c r="F7" s="151"/>
      <c r="G7" s="152"/>
      <c r="O7" s="153">
        <v>1</v>
      </c>
    </row>
    <row r="8" spans="1:104" x14ac:dyDescent="0.25">
      <c r="A8" s="154">
        <v>1</v>
      </c>
      <c r="B8" s="155" t="s">
        <v>85</v>
      </c>
      <c r="C8" s="156" t="s">
        <v>86</v>
      </c>
      <c r="D8" s="157" t="s">
        <v>76</v>
      </c>
      <c r="E8" s="158">
        <v>3</v>
      </c>
      <c r="F8" s="178"/>
      <c r="G8" s="159">
        <f t="shared" ref="G8:G45" si="0">E8*F8</f>
        <v>0</v>
      </c>
      <c r="O8" s="153">
        <v>2</v>
      </c>
      <c r="AA8" s="132">
        <v>12</v>
      </c>
      <c r="AB8" s="132">
        <v>0</v>
      </c>
      <c r="AC8" s="132">
        <v>1</v>
      </c>
      <c r="AZ8" s="132">
        <v>1</v>
      </c>
      <c r="BA8" s="132">
        <f t="shared" ref="BA8:BA45" si="1">IF(AZ8=1,G8,0)</f>
        <v>0</v>
      </c>
      <c r="BB8" s="132">
        <f t="shared" ref="BB8:BB45" si="2">IF(AZ8=2,G8,0)</f>
        <v>0</v>
      </c>
      <c r="BC8" s="132">
        <f t="shared" ref="BC8:BC45" si="3">IF(AZ8=3,G8,0)</f>
        <v>0</v>
      </c>
      <c r="BD8" s="132">
        <f t="shared" ref="BD8:BD45" si="4">IF(AZ8=4,G8,0)</f>
        <v>0</v>
      </c>
      <c r="BE8" s="132">
        <f t="shared" ref="BE8:BE45" si="5">IF(AZ8=5,G8,0)</f>
        <v>0</v>
      </c>
      <c r="CA8" s="160">
        <v>12</v>
      </c>
      <c r="CB8" s="160">
        <v>0</v>
      </c>
      <c r="CZ8" s="132">
        <v>0</v>
      </c>
    </row>
    <row r="9" spans="1:104" x14ac:dyDescent="0.25">
      <c r="A9" s="154">
        <v>2</v>
      </c>
      <c r="B9" s="155" t="s">
        <v>87</v>
      </c>
      <c r="C9" s="156" t="s">
        <v>88</v>
      </c>
      <c r="D9" s="157" t="s">
        <v>76</v>
      </c>
      <c r="E9" s="158">
        <v>1</v>
      </c>
      <c r="F9" s="178"/>
      <c r="G9" s="159">
        <f t="shared" si="0"/>
        <v>0</v>
      </c>
      <c r="O9" s="153">
        <v>2</v>
      </c>
      <c r="AA9" s="132">
        <v>12</v>
      </c>
      <c r="AB9" s="132">
        <v>0</v>
      </c>
      <c r="AC9" s="132">
        <v>2</v>
      </c>
      <c r="AZ9" s="132">
        <v>1</v>
      </c>
      <c r="BA9" s="132">
        <f t="shared" si="1"/>
        <v>0</v>
      </c>
      <c r="BB9" s="132">
        <f t="shared" si="2"/>
        <v>0</v>
      </c>
      <c r="BC9" s="132">
        <f t="shared" si="3"/>
        <v>0</v>
      </c>
      <c r="BD9" s="132">
        <f t="shared" si="4"/>
        <v>0</v>
      </c>
      <c r="BE9" s="132">
        <f t="shared" si="5"/>
        <v>0</v>
      </c>
      <c r="CA9" s="160">
        <v>12</v>
      </c>
      <c r="CB9" s="160">
        <v>0</v>
      </c>
      <c r="CZ9" s="132">
        <v>0</v>
      </c>
    </row>
    <row r="10" spans="1:104" x14ac:dyDescent="0.25">
      <c r="A10" s="154">
        <v>3</v>
      </c>
      <c r="B10" s="155" t="s">
        <v>89</v>
      </c>
      <c r="C10" s="156" t="s">
        <v>88</v>
      </c>
      <c r="D10" s="157" t="s">
        <v>76</v>
      </c>
      <c r="E10" s="158">
        <v>2</v>
      </c>
      <c r="F10" s="178"/>
      <c r="G10" s="159">
        <f t="shared" si="0"/>
        <v>0</v>
      </c>
      <c r="O10" s="153">
        <v>2</v>
      </c>
      <c r="AA10" s="132">
        <v>12</v>
      </c>
      <c r="AB10" s="132">
        <v>0</v>
      </c>
      <c r="AC10" s="132">
        <v>3</v>
      </c>
      <c r="AZ10" s="132">
        <v>1</v>
      </c>
      <c r="BA10" s="132">
        <f t="shared" si="1"/>
        <v>0</v>
      </c>
      <c r="BB10" s="132">
        <f t="shared" si="2"/>
        <v>0</v>
      </c>
      <c r="BC10" s="132">
        <f t="shared" si="3"/>
        <v>0</v>
      </c>
      <c r="BD10" s="132">
        <f t="shared" si="4"/>
        <v>0</v>
      </c>
      <c r="BE10" s="132">
        <f t="shared" si="5"/>
        <v>0</v>
      </c>
      <c r="CA10" s="160">
        <v>12</v>
      </c>
      <c r="CB10" s="160">
        <v>0</v>
      </c>
      <c r="CZ10" s="132">
        <v>0</v>
      </c>
    </row>
    <row r="11" spans="1:104" x14ac:dyDescent="0.25">
      <c r="A11" s="154">
        <v>4</v>
      </c>
      <c r="B11" s="155" t="s">
        <v>90</v>
      </c>
      <c r="C11" s="156" t="s">
        <v>88</v>
      </c>
      <c r="D11" s="157" t="s">
        <v>76</v>
      </c>
      <c r="E11" s="158">
        <v>11</v>
      </c>
      <c r="F11" s="178"/>
      <c r="G11" s="159">
        <f t="shared" si="0"/>
        <v>0</v>
      </c>
      <c r="O11" s="153">
        <v>2</v>
      </c>
      <c r="AA11" s="132">
        <v>12</v>
      </c>
      <c r="AB11" s="132">
        <v>0</v>
      </c>
      <c r="AC11" s="132">
        <v>4</v>
      </c>
      <c r="AZ11" s="132">
        <v>1</v>
      </c>
      <c r="BA11" s="132">
        <f t="shared" si="1"/>
        <v>0</v>
      </c>
      <c r="BB11" s="132">
        <f t="shared" si="2"/>
        <v>0</v>
      </c>
      <c r="BC11" s="132">
        <f t="shared" si="3"/>
        <v>0</v>
      </c>
      <c r="BD11" s="132">
        <f t="shared" si="4"/>
        <v>0</v>
      </c>
      <c r="BE11" s="132">
        <f t="shared" si="5"/>
        <v>0</v>
      </c>
      <c r="CA11" s="160">
        <v>12</v>
      </c>
      <c r="CB11" s="160">
        <v>0</v>
      </c>
      <c r="CZ11" s="132">
        <v>0</v>
      </c>
    </row>
    <row r="12" spans="1:104" x14ac:dyDescent="0.25">
      <c r="A12" s="154">
        <v>5</v>
      </c>
      <c r="B12" s="155" t="s">
        <v>91</v>
      </c>
      <c r="C12" s="156" t="s">
        <v>88</v>
      </c>
      <c r="D12" s="157" t="s">
        <v>76</v>
      </c>
      <c r="E12" s="158">
        <v>2</v>
      </c>
      <c r="F12" s="178"/>
      <c r="G12" s="159">
        <f t="shared" si="0"/>
        <v>0</v>
      </c>
      <c r="O12" s="153">
        <v>2</v>
      </c>
      <c r="AA12" s="132">
        <v>12</v>
      </c>
      <c r="AB12" s="132">
        <v>0</v>
      </c>
      <c r="AC12" s="132">
        <v>5</v>
      </c>
      <c r="AZ12" s="132">
        <v>1</v>
      </c>
      <c r="BA12" s="132">
        <f t="shared" si="1"/>
        <v>0</v>
      </c>
      <c r="BB12" s="132">
        <f t="shared" si="2"/>
        <v>0</v>
      </c>
      <c r="BC12" s="132">
        <f t="shared" si="3"/>
        <v>0</v>
      </c>
      <c r="BD12" s="132">
        <f t="shared" si="4"/>
        <v>0</v>
      </c>
      <c r="BE12" s="132">
        <f t="shared" si="5"/>
        <v>0</v>
      </c>
      <c r="CA12" s="160">
        <v>12</v>
      </c>
      <c r="CB12" s="160">
        <v>0</v>
      </c>
      <c r="CZ12" s="132">
        <v>0</v>
      </c>
    </row>
    <row r="13" spans="1:104" x14ac:dyDescent="0.25">
      <c r="A13" s="154">
        <v>6</v>
      </c>
      <c r="B13" s="155" t="s">
        <v>92</v>
      </c>
      <c r="C13" s="156" t="s">
        <v>93</v>
      </c>
      <c r="D13" s="157" t="s">
        <v>76</v>
      </c>
      <c r="E13" s="158">
        <v>5</v>
      </c>
      <c r="F13" s="178"/>
      <c r="G13" s="159">
        <f t="shared" si="0"/>
        <v>0</v>
      </c>
      <c r="O13" s="153">
        <v>2</v>
      </c>
      <c r="AA13" s="132">
        <v>12</v>
      </c>
      <c r="AB13" s="132">
        <v>0</v>
      </c>
      <c r="AC13" s="132">
        <v>6</v>
      </c>
      <c r="AZ13" s="132">
        <v>1</v>
      </c>
      <c r="BA13" s="132">
        <f t="shared" si="1"/>
        <v>0</v>
      </c>
      <c r="BB13" s="132">
        <f t="shared" si="2"/>
        <v>0</v>
      </c>
      <c r="BC13" s="132">
        <f t="shared" si="3"/>
        <v>0</v>
      </c>
      <c r="BD13" s="132">
        <f t="shared" si="4"/>
        <v>0</v>
      </c>
      <c r="BE13" s="132">
        <f t="shared" si="5"/>
        <v>0</v>
      </c>
      <c r="CA13" s="160">
        <v>12</v>
      </c>
      <c r="CB13" s="160">
        <v>0</v>
      </c>
      <c r="CZ13" s="132">
        <v>0</v>
      </c>
    </row>
    <row r="14" spans="1:104" x14ac:dyDescent="0.25">
      <c r="A14" s="154">
        <v>7</v>
      </c>
      <c r="B14" s="155" t="s">
        <v>94</v>
      </c>
      <c r="C14" s="156" t="s">
        <v>95</v>
      </c>
      <c r="D14" s="157" t="s">
        <v>76</v>
      </c>
      <c r="E14" s="158">
        <v>1</v>
      </c>
      <c r="F14" s="178"/>
      <c r="G14" s="159">
        <f t="shared" si="0"/>
        <v>0</v>
      </c>
      <c r="O14" s="153">
        <v>2</v>
      </c>
      <c r="AA14" s="132">
        <v>12</v>
      </c>
      <c r="AB14" s="132">
        <v>0</v>
      </c>
      <c r="AC14" s="132">
        <v>7</v>
      </c>
      <c r="AZ14" s="132">
        <v>1</v>
      </c>
      <c r="BA14" s="132">
        <f t="shared" si="1"/>
        <v>0</v>
      </c>
      <c r="BB14" s="132">
        <f t="shared" si="2"/>
        <v>0</v>
      </c>
      <c r="BC14" s="132">
        <f t="shared" si="3"/>
        <v>0</v>
      </c>
      <c r="BD14" s="132">
        <f t="shared" si="4"/>
        <v>0</v>
      </c>
      <c r="BE14" s="132">
        <f t="shared" si="5"/>
        <v>0</v>
      </c>
      <c r="CA14" s="160">
        <v>12</v>
      </c>
      <c r="CB14" s="160">
        <v>0</v>
      </c>
      <c r="CZ14" s="132">
        <v>0</v>
      </c>
    </row>
    <row r="15" spans="1:104" x14ac:dyDescent="0.25">
      <c r="A15" s="154">
        <v>8</v>
      </c>
      <c r="B15" s="155" t="s">
        <v>96</v>
      </c>
      <c r="C15" s="156" t="s">
        <v>95</v>
      </c>
      <c r="D15" s="157" t="s">
        <v>76</v>
      </c>
      <c r="E15" s="158">
        <v>2</v>
      </c>
      <c r="F15" s="178"/>
      <c r="G15" s="159">
        <f t="shared" si="0"/>
        <v>0</v>
      </c>
      <c r="O15" s="153">
        <v>2</v>
      </c>
      <c r="AA15" s="132">
        <v>12</v>
      </c>
      <c r="AB15" s="132">
        <v>0</v>
      </c>
      <c r="AC15" s="132">
        <v>8</v>
      </c>
      <c r="AZ15" s="132">
        <v>1</v>
      </c>
      <c r="BA15" s="132">
        <f t="shared" si="1"/>
        <v>0</v>
      </c>
      <c r="BB15" s="132">
        <f t="shared" si="2"/>
        <v>0</v>
      </c>
      <c r="BC15" s="132">
        <f t="shared" si="3"/>
        <v>0</v>
      </c>
      <c r="BD15" s="132">
        <f t="shared" si="4"/>
        <v>0</v>
      </c>
      <c r="BE15" s="132">
        <f t="shared" si="5"/>
        <v>0</v>
      </c>
      <c r="CA15" s="160">
        <v>12</v>
      </c>
      <c r="CB15" s="160">
        <v>0</v>
      </c>
      <c r="CZ15" s="132">
        <v>0</v>
      </c>
    </row>
    <row r="16" spans="1:104" x14ac:dyDescent="0.25">
      <c r="A16" s="154">
        <v>9</v>
      </c>
      <c r="B16" s="155" t="s">
        <v>97</v>
      </c>
      <c r="C16" s="156" t="s">
        <v>95</v>
      </c>
      <c r="D16" s="157" t="s">
        <v>76</v>
      </c>
      <c r="E16" s="158">
        <v>11</v>
      </c>
      <c r="F16" s="178"/>
      <c r="G16" s="159">
        <f t="shared" si="0"/>
        <v>0</v>
      </c>
      <c r="O16" s="153">
        <v>2</v>
      </c>
      <c r="AA16" s="132">
        <v>12</v>
      </c>
      <c r="AB16" s="132">
        <v>0</v>
      </c>
      <c r="AC16" s="132">
        <v>9</v>
      </c>
      <c r="AZ16" s="132">
        <v>1</v>
      </c>
      <c r="BA16" s="132">
        <f t="shared" si="1"/>
        <v>0</v>
      </c>
      <c r="BB16" s="132">
        <f t="shared" si="2"/>
        <v>0</v>
      </c>
      <c r="BC16" s="132">
        <f t="shared" si="3"/>
        <v>0</v>
      </c>
      <c r="BD16" s="132">
        <f t="shared" si="4"/>
        <v>0</v>
      </c>
      <c r="BE16" s="132">
        <f t="shared" si="5"/>
        <v>0</v>
      </c>
      <c r="CA16" s="160">
        <v>12</v>
      </c>
      <c r="CB16" s="160">
        <v>0</v>
      </c>
      <c r="CZ16" s="132">
        <v>0</v>
      </c>
    </row>
    <row r="17" spans="1:104" x14ac:dyDescent="0.25">
      <c r="A17" s="154">
        <v>10</v>
      </c>
      <c r="B17" s="155" t="s">
        <v>98</v>
      </c>
      <c r="C17" s="156" t="s">
        <v>95</v>
      </c>
      <c r="D17" s="157" t="s">
        <v>76</v>
      </c>
      <c r="E17" s="158">
        <v>9</v>
      </c>
      <c r="F17" s="178"/>
      <c r="G17" s="159">
        <f t="shared" si="0"/>
        <v>0</v>
      </c>
      <c r="O17" s="153">
        <v>2</v>
      </c>
      <c r="AA17" s="132">
        <v>12</v>
      </c>
      <c r="AB17" s="132">
        <v>0</v>
      </c>
      <c r="AC17" s="132">
        <v>10</v>
      </c>
      <c r="AZ17" s="132">
        <v>1</v>
      </c>
      <c r="BA17" s="132">
        <f t="shared" si="1"/>
        <v>0</v>
      </c>
      <c r="BB17" s="132">
        <f t="shared" si="2"/>
        <v>0</v>
      </c>
      <c r="BC17" s="132">
        <f t="shared" si="3"/>
        <v>0</v>
      </c>
      <c r="BD17" s="132">
        <f t="shared" si="4"/>
        <v>0</v>
      </c>
      <c r="BE17" s="132">
        <f t="shared" si="5"/>
        <v>0</v>
      </c>
      <c r="CA17" s="160">
        <v>12</v>
      </c>
      <c r="CB17" s="160">
        <v>0</v>
      </c>
      <c r="CZ17" s="132">
        <v>0</v>
      </c>
    </row>
    <row r="18" spans="1:104" x14ac:dyDescent="0.25">
      <c r="A18" s="154">
        <v>11</v>
      </c>
      <c r="B18" s="155" t="s">
        <v>99</v>
      </c>
      <c r="C18" s="156" t="s">
        <v>100</v>
      </c>
      <c r="D18" s="157" t="s">
        <v>76</v>
      </c>
      <c r="E18" s="158">
        <v>3</v>
      </c>
      <c r="F18" s="178"/>
      <c r="G18" s="159">
        <f t="shared" si="0"/>
        <v>0</v>
      </c>
      <c r="O18" s="153">
        <v>2</v>
      </c>
      <c r="AA18" s="132">
        <v>12</v>
      </c>
      <c r="AB18" s="132">
        <v>0</v>
      </c>
      <c r="AC18" s="132">
        <v>11</v>
      </c>
      <c r="AZ18" s="132">
        <v>1</v>
      </c>
      <c r="BA18" s="132">
        <f t="shared" si="1"/>
        <v>0</v>
      </c>
      <c r="BB18" s="132">
        <f t="shared" si="2"/>
        <v>0</v>
      </c>
      <c r="BC18" s="132">
        <f t="shared" si="3"/>
        <v>0</v>
      </c>
      <c r="BD18" s="132">
        <f t="shared" si="4"/>
        <v>0</v>
      </c>
      <c r="BE18" s="132">
        <f t="shared" si="5"/>
        <v>0</v>
      </c>
      <c r="CA18" s="160">
        <v>12</v>
      </c>
      <c r="CB18" s="160">
        <v>0</v>
      </c>
      <c r="CZ18" s="132">
        <v>0</v>
      </c>
    </row>
    <row r="19" spans="1:104" x14ac:dyDescent="0.25">
      <c r="A19" s="154">
        <v>12</v>
      </c>
      <c r="B19" s="155" t="s">
        <v>101</v>
      </c>
      <c r="C19" s="156" t="s">
        <v>100</v>
      </c>
      <c r="D19" s="157" t="s">
        <v>76</v>
      </c>
      <c r="E19" s="158">
        <v>2</v>
      </c>
      <c r="F19" s="178"/>
      <c r="G19" s="159">
        <f t="shared" si="0"/>
        <v>0</v>
      </c>
      <c r="O19" s="153">
        <v>2</v>
      </c>
      <c r="AA19" s="132">
        <v>12</v>
      </c>
      <c r="AB19" s="132">
        <v>0</v>
      </c>
      <c r="AC19" s="132">
        <v>12</v>
      </c>
      <c r="AZ19" s="132">
        <v>1</v>
      </c>
      <c r="BA19" s="132">
        <f t="shared" si="1"/>
        <v>0</v>
      </c>
      <c r="BB19" s="132">
        <f t="shared" si="2"/>
        <v>0</v>
      </c>
      <c r="BC19" s="132">
        <f t="shared" si="3"/>
        <v>0</v>
      </c>
      <c r="BD19" s="132">
        <f t="shared" si="4"/>
        <v>0</v>
      </c>
      <c r="BE19" s="132">
        <f t="shared" si="5"/>
        <v>0</v>
      </c>
      <c r="CA19" s="160">
        <v>12</v>
      </c>
      <c r="CB19" s="160">
        <v>0</v>
      </c>
      <c r="CZ19" s="132">
        <v>0</v>
      </c>
    </row>
    <row r="20" spans="1:104" x14ac:dyDescent="0.25">
      <c r="A20" s="154">
        <v>13</v>
      </c>
      <c r="B20" s="155" t="s">
        <v>102</v>
      </c>
      <c r="C20" s="156" t="s">
        <v>100</v>
      </c>
      <c r="D20" s="157" t="s">
        <v>76</v>
      </c>
      <c r="E20" s="158">
        <v>1</v>
      </c>
      <c r="F20" s="178"/>
      <c r="G20" s="159">
        <f t="shared" si="0"/>
        <v>0</v>
      </c>
      <c r="O20" s="153">
        <v>2</v>
      </c>
      <c r="AA20" s="132">
        <v>12</v>
      </c>
      <c r="AB20" s="132">
        <v>0</v>
      </c>
      <c r="AC20" s="132">
        <v>13</v>
      </c>
      <c r="AZ20" s="132">
        <v>1</v>
      </c>
      <c r="BA20" s="132">
        <f t="shared" si="1"/>
        <v>0</v>
      </c>
      <c r="BB20" s="132">
        <f t="shared" si="2"/>
        <v>0</v>
      </c>
      <c r="BC20" s="132">
        <f t="shared" si="3"/>
        <v>0</v>
      </c>
      <c r="BD20" s="132">
        <f t="shared" si="4"/>
        <v>0</v>
      </c>
      <c r="BE20" s="132">
        <f t="shared" si="5"/>
        <v>0</v>
      </c>
      <c r="CA20" s="160">
        <v>12</v>
      </c>
      <c r="CB20" s="160">
        <v>0</v>
      </c>
      <c r="CZ20" s="132">
        <v>0</v>
      </c>
    </row>
    <row r="21" spans="1:104" x14ac:dyDescent="0.25">
      <c r="A21" s="154">
        <v>14</v>
      </c>
      <c r="B21" s="155" t="s">
        <v>103</v>
      </c>
      <c r="C21" s="156" t="s">
        <v>104</v>
      </c>
      <c r="D21" s="157" t="s">
        <v>76</v>
      </c>
      <c r="E21" s="158">
        <v>1</v>
      </c>
      <c r="F21" s="178"/>
      <c r="G21" s="159">
        <f t="shared" si="0"/>
        <v>0</v>
      </c>
      <c r="O21" s="153">
        <v>2</v>
      </c>
      <c r="AA21" s="132">
        <v>12</v>
      </c>
      <c r="AB21" s="132">
        <v>0</v>
      </c>
      <c r="AC21" s="132">
        <v>14</v>
      </c>
      <c r="AZ21" s="132">
        <v>1</v>
      </c>
      <c r="BA21" s="132">
        <f t="shared" si="1"/>
        <v>0</v>
      </c>
      <c r="BB21" s="132">
        <f t="shared" si="2"/>
        <v>0</v>
      </c>
      <c r="BC21" s="132">
        <f t="shared" si="3"/>
        <v>0</v>
      </c>
      <c r="BD21" s="132">
        <f t="shared" si="4"/>
        <v>0</v>
      </c>
      <c r="BE21" s="132">
        <f t="shared" si="5"/>
        <v>0</v>
      </c>
      <c r="CA21" s="160">
        <v>12</v>
      </c>
      <c r="CB21" s="160">
        <v>0</v>
      </c>
      <c r="CZ21" s="132">
        <v>0</v>
      </c>
    </row>
    <row r="22" spans="1:104" x14ac:dyDescent="0.25">
      <c r="A22" s="154">
        <v>15</v>
      </c>
      <c r="B22" s="155" t="s">
        <v>105</v>
      </c>
      <c r="C22" s="156" t="s">
        <v>104</v>
      </c>
      <c r="D22" s="157" t="s">
        <v>76</v>
      </c>
      <c r="E22" s="158">
        <v>2</v>
      </c>
      <c r="F22" s="178"/>
      <c r="G22" s="159">
        <f t="shared" si="0"/>
        <v>0</v>
      </c>
      <c r="O22" s="153">
        <v>2</v>
      </c>
      <c r="AA22" s="132">
        <v>12</v>
      </c>
      <c r="AB22" s="132">
        <v>0</v>
      </c>
      <c r="AC22" s="132">
        <v>15</v>
      </c>
      <c r="AZ22" s="132">
        <v>1</v>
      </c>
      <c r="BA22" s="132">
        <f t="shared" si="1"/>
        <v>0</v>
      </c>
      <c r="BB22" s="132">
        <f t="shared" si="2"/>
        <v>0</v>
      </c>
      <c r="BC22" s="132">
        <f t="shared" si="3"/>
        <v>0</v>
      </c>
      <c r="BD22" s="132">
        <f t="shared" si="4"/>
        <v>0</v>
      </c>
      <c r="BE22" s="132">
        <f t="shared" si="5"/>
        <v>0</v>
      </c>
      <c r="CA22" s="160">
        <v>12</v>
      </c>
      <c r="CB22" s="160">
        <v>0</v>
      </c>
      <c r="CZ22" s="132">
        <v>0</v>
      </c>
    </row>
    <row r="23" spans="1:104" x14ac:dyDescent="0.25">
      <c r="A23" s="154">
        <v>16</v>
      </c>
      <c r="B23" s="155" t="s">
        <v>106</v>
      </c>
      <c r="C23" s="156" t="s">
        <v>104</v>
      </c>
      <c r="D23" s="157" t="s">
        <v>76</v>
      </c>
      <c r="E23" s="158">
        <v>1</v>
      </c>
      <c r="F23" s="178"/>
      <c r="G23" s="159">
        <f t="shared" si="0"/>
        <v>0</v>
      </c>
      <c r="O23" s="153">
        <v>2</v>
      </c>
      <c r="AA23" s="132">
        <v>12</v>
      </c>
      <c r="AB23" s="132">
        <v>0</v>
      </c>
      <c r="AC23" s="132">
        <v>16</v>
      </c>
      <c r="AZ23" s="132">
        <v>1</v>
      </c>
      <c r="BA23" s="132">
        <f t="shared" si="1"/>
        <v>0</v>
      </c>
      <c r="BB23" s="132">
        <f t="shared" si="2"/>
        <v>0</v>
      </c>
      <c r="BC23" s="132">
        <f t="shared" si="3"/>
        <v>0</v>
      </c>
      <c r="BD23" s="132">
        <f t="shared" si="4"/>
        <v>0</v>
      </c>
      <c r="BE23" s="132">
        <f t="shared" si="5"/>
        <v>0</v>
      </c>
      <c r="CA23" s="160">
        <v>12</v>
      </c>
      <c r="CB23" s="160">
        <v>0</v>
      </c>
      <c r="CZ23" s="132">
        <v>0</v>
      </c>
    </row>
    <row r="24" spans="1:104" x14ac:dyDescent="0.25">
      <c r="A24" s="154">
        <v>17</v>
      </c>
      <c r="B24" s="155" t="s">
        <v>107</v>
      </c>
      <c r="C24" s="156" t="s">
        <v>104</v>
      </c>
      <c r="D24" s="157" t="s">
        <v>76</v>
      </c>
      <c r="E24" s="158">
        <v>2</v>
      </c>
      <c r="F24" s="178"/>
      <c r="G24" s="159">
        <f t="shared" si="0"/>
        <v>0</v>
      </c>
      <c r="O24" s="153">
        <v>2</v>
      </c>
      <c r="AA24" s="132">
        <v>12</v>
      </c>
      <c r="AB24" s="132">
        <v>0</v>
      </c>
      <c r="AC24" s="132">
        <v>17</v>
      </c>
      <c r="AZ24" s="132">
        <v>1</v>
      </c>
      <c r="BA24" s="132">
        <f t="shared" si="1"/>
        <v>0</v>
      </c>
      <c r="BB24" s="132">
        <f t="shared" si="2"/>
        <v>0</v>
      </c>
      <c r="BC24" s="132">
        <f t="shared" si="3"/>
        <v>0</v>
      </c>
      <c r="BD24" s="132">
        <f t="shared" si="4"/>
        <v>0</v>
      </c>
      <c r="BE24" s="132">
        <f t="shared" si="5"/>
        <v>0</v>
      </c>
      <c r="CA24" s="160">
        <v>12</v>
      </c>
      <c r="CB24" s="160">
        <v>0</v>
      </c>
      <c r="CZ24" s="132">
        <v>0</v>
      </c>
    </row>
    <row r="25" spans="1:104" x14ac:dyDescent="0.25">
      <c r="A25" s="154">
        <v>18</v>
      </c>
      <c r="B25" s="155" t="s">
        <v>108</v>
      </c>
      <c r="C25" s="156" t="s">
        <v>104</v>
      </c>
      <c r="D25" s="157" t="s">
        <v>76</v>
      </c>
      <c r="E25" s="158">
        <v>2</v>
      </c>
      <c r="F25" s="178"/>
      <c r="G25" s="159">
        <f t="shared" si="0"/>
        <v>0</v>
      </c>
      <c r="O25" s="153">
        <v>2</v>
      </c>
      <c r="AA25" s="132">
        <v>12</v>
      </c>
      <c r="AB25" s="132">
        <v>0</v>
      </c>
      <c r="AC25" s="132">
        <v>18</v>
      </c>
      <c r="AZ25" s="132">
        <v>1</v>
      </c>
      <c r="BA25" s="132">
        <f t="shared" si="1"/>
        <v>0</v>
      </c>
      <c r="BB25" s="132">
        <f t="shared" si="2"/>
        <v>0</v>
      </c>
      <c r="BC25" s="132">
        <f t="shared" si="3"/>
        <v>0</v>
      </c>
      <c r="BD25" s="132">
        <f t="shared" si="4"/>
        <v>0</v>
      </c>
      <c r="BE25" s="132">
        <f t="shared" si="5"/>
        <v>0</v>
      </c>
      <c r="CA25" s="160">
        <v>12</v>
      </c>
      <c r="CB25" s="160">
        <v>0</v>
      </c>
      <c r="CZ25" s="132">
        <v>0</v>
      </c>
    </row>
    <row r="26" spans="1:104" x14ac:dyDescent="0.25">
      <c r="A26" s="154">
        <v>19</v>
      </c>
      <c r="B26" s="155" t="s">
        <v>109</v>
      </c>
      <c r="C26" s="156" t="s">
        <v>104</v>
      </c>
      <c r="D26" s="157" t="s">
        <v>76</v>
      </c>
      <c r="E26" s="158">
        <v>25</v>
      </c>
      <c r="F26" s="178"/>
      <c r="G26" s="159">
        <f t="shared" si="0"/>
        <v>0</v>
      </c>
      <c r="O26" s="153">
        <v>2</v>
      </c>
      <c r="AA26" s="132">
        <v>12</v>
      </c>
      <c r="AB26" s="132">
        <v>0</v>
      </c>
      <c r="AC26" s="132">
        <v>19</v>
      </c>
      <c r="AZ26" s="132">
        <v>1</v>
      </c>
      <c r="BA26" s="132">
        <f t="shared" si="1"/>
        <v>0</v>
      </c>
      <c r="BB26" s="132">
        <f t="shared" si="2"/>
        <v>0</v>
      </c>
      <c r="BC26" s="132">
        <f t="shared" si="3"/>
        <v>0</v>
      </c>
      <c r="BD26" s="132">
        <f t="shared" si="4"/>
        <v>0</v>
      </c>
      <c r="BE26" s="132">
        <f t="shared" si="5"/>
        <v>0</v>
      </c>
      <c r="CA26" s="160">
        <v>12</v>
      </c>
      <c r="CB26" s="160">
        <v>0</v>
      </c>
      <c r="CZ26" s="132">
        <v>0</v>
      </c>
    </row>
    <row r="27" spans="1:104" x14ac:dyDescent="0.25">
      <c r="A27" s="154">
        <v>20</v>
      </c>
      <c r="B27" s="155" t="s">
        <v>110</v>
      </c>
      <c r="C27" s="156" t="s">
        <v>104</v>
      </c>
      <c r="D27" s="157" t="s">
        <v>76</v>
      </c>
      <c r="E27" s="158">
        <v>11</v>
      </c>
      <c r="F27" s="178"/>
      <c r="G27" s="159">
        <f t="shared" si="0"/>
        <v>0</v>
      </c>
      <c r="O27" s="153">
        <v>2</v>
      </c>
      <c r="AA27" s="132">
        <v>12</v>
      </c>
      <c r="AB27" s="132">
        <v>0</v>
      </c>
      <c r="AC27" s="132">
        <v>20</v>
      </c>
      <c r="AZ27" s="132">
        <v>1</v>
      </c>
      <c r="BA27" s="132">
        <f t="shared" si="1"/>
        <v>0</v>
      </c>
      <c r="BB27" s="132">
        <f t="shared" si="2"/>
        <v>0</v>
      </c>
      <c r="BC27" s="132">
        <f t="shared" si="3"/>
        <v>0</v>
      </c>
      <c r="BD27" s="132">
        <f t="shared" si="4"/>
        <v>0</v>
      </c>
      <c r="BE27" s="132">
        <f t="shared" si="5"/>
        <v>0</v>
      </c>
      <c r="CA27" s="160">
        <v>12</v>
      </c>
      <c r="CB27" s="160">
        <v>0</v>
      </c>
      <c r="CZ27" s="132">
        <v>0</v>
      </c>
    </row>
    <row r="28" spans="1:104" x14ac:dyDescent="0.25">
      <c r="A28" s="154">
        <v>21</v>
      </c>
      <c r="B28" s="155" t="s">
        <v>111</v>
      </c>
      <c r="C28" s="156" t="s">
        <v>104</v>
      </c>
      <c r="D28" s="157" t="s">
        <v>76</v>
      </c>
      <c r="E28" s="158">
        <v>2</v>
      </c>
      <c r="F28" s="178"/>
      <c r="G28" s="159">
        <f t="shared" si="0"/>
        <v>0</v>
      </c>
      <c r="O28" s="153">
        <v>2</v>
      </c>
      <c r="AA28" s="132">
        <v>12</v>
      </c>
      <c r="AB28" s="132">
        <v>0</v>
      </c>
      <c r="AC28" s="132">
        <v>21</v>
      </c>
      <c r="AZ28" s="132">
        <v>1</v>
      </c>
      <c r="BA28" s="132">
        <f t="shared" si="1"/>
        <v>0</v>
      </c>
      <c r="BB28" s="132">
        <f t="shared" si="2"/>
        <v>0</v>
      </c>
      <c r="BC28" s="132">
        <f t="shared" si="3"/>
        <v>0</v>
      </c>
      <c r="BD28" s="132">
        <f t="shared" si="4"/>
        <v>0</v>
      </c>
      <c r="BE28" s="132">
        <f t="shared" si="5"/>
        <v>0</v>
      </c>
      <c r="CA28" s="160">
        <v>12</v>
      </c>
      <c r="CB28" s="160">
        <v>0</v>
      </c>
      <c r="CZ28" s="132">
        <v>0</v>
      </c>
    </row>
    <row r="29" spans="1:104" x14ac:dyDescent="0.25">
      <c r="A29" s="154">
        <v>22</v>
      </c>
      <c r="B29" s="155" t="s">
        <v>112</v>
      </c>
      <c r="C29" s="156" t="s">
        <v>113</v>
      </c>
      <c r="D29" s="157" t="s">
        <v>76</v>
      </c>
      <c r="E29" s="158">
        <v>3</v>
      </c>
      <c r="F29" s="178"/>
      <c r="G29" s="159">
        <f t="shared" si="0"/>
        <v>0</v>
      </c>
      <c r="O29" s="153">
        <v>2</v>
      </c>
      <c r="AA29" s="132">
        <v>12</v>
      </c>
      <c r="AB29" s="132">
        <v>0</v>
      </c>
      <c r="AC29" s="132">
        <v>22</v>
      </c>
      <c r="AZ29" s="132">
        <v>1</v>
      </c>
      <c r="BA29" s="132">
        <f t="shared" si="1"/>
        <v>0</v>
      </c>
      <c r="BB29" s="132">
        <f t="shared" si="2"/>
        <v>0</v>
      </c>
      <c r="BC29" s="132">
        <f t="shared" si="3"/>
        <v>0</v>
      </c>
      <c r="BD29" s="132">
        <f t="shared" si="4"/>
        <v>0</v>
      </c>
      <c r="BE29" s="132">
        <f t="shared" si="5"/>
        <v>0</v>
      </c>
      <c r="CA29" s="160">
        <v>12</v>
      </c>
      <c r="CB29" s="160">
        <v>0</v>
      </c>
      <c r="CZ29" s="132">
        <v>0</v>
      </c>
    </row>
    <row r="30" spans="1:104" x14ac:dyDescent="0.25">
      <c r="A30" s="154">
        <v>23</v>
      </c>
      <c r="B30" s="155" t="s">
        <v>114</v>
      </c>
      <c r="C30" s="156" t="s">
        <v>136</v>
      </c>
      <c r="D30" s="157" t="s">
        <v>76</v>
      </c>
      <c r="E30" s="158">
        <v>2</v>
      </c>
      <c r="F30" s="178"/>
      <c r="G30" s="159">
        <f t="shared" si="0"/>
        <v>0</v>
      </c>
      <c r="O30" s="153">
        <v>2</v>
      </c>
      <c r="AA30" s="132">
        <v>12</v>
      </c>
      <c r="AB30" s="132">
        <v>0</v>
      </c>
      <c r="AC30" s="132">
        <v>23</v>
      </c>
      <c r="AZ30" s="132">
        <v>1</v>
      </c>
      <c r="BA30" s="132">
        <f t="shared" si="1"/>
        <v>0</v>
      </c>
      <c r="BB30" s="132">
        <f t="shared" si="2"/>
        <v>0</v>
      </c>
      <c r="BC30" s="132">
        <f t="shared" si="3"/>
        <v>0</v>
      </c>
      <c r="BD30" s="132">
        <f t="shared" si="4"/>
        <v>0</v>
      </c>
      <c r="BE30" s="132">
        <f t="shared" si="5"/>
        <v>0</v>
      </c>
      <c r="CA30" s="160">
        <v>12</v>
      </c>
      <c r="CB30" s="160">
        <v>0</v>
      </c>
      <c r="CZ30" s="132">
        <v>0</v>
      </c>
    </row>
    <row r="31" spans="1:104" x14ac:dyDescent="0.25">
      <c r="A31" s="154">
        <v>24</v>
      </c>
      <c r="B31" s="155" t="s">
        <v>114</v>
      </c>
      <c r="C31" s="156" t="s">
        <v>137</v>
      </c>
      <c r="D31" s="157" t="s">
        <v>76</v>
      </c>
      <c r="E31" s="158">
        <v>2</v>
      </c>
      <c r="F31" s="178"/>
      <c r="G31" s="159">
        <f t="shared" si="0"/>
        <v>0</v>
      </c>
      <c r="O31" s="153"/>
      <c r="AA31" s="132">
        <v>12</v>
      </c>
      <c r="AC31" s="132">
        <v>24</v>
      </c>
      <c r="AZ31" s="132">
        <v>1</v>
      </c>
      <c r="BA31" s="132">
        <f t="shared" si="1"/>
        <v>0</v>
      </c>
      <c r="BB31" s="132">
        <f t="shared" si="2"/>
        <v>0</v>
      </c>
      <c r="BC31" s="132">
        <f t="shared" si="3"/>
        <v>0</v>
      </c>
      <c r="BD31" s="132">
        <f t="shared" si="4"/>
        <v>0</v>
      </c>
      <c r="BE31" s="132">
        <f t="shared" si="5"/>
        <v>0</v>
      </c>
      <c r="CA31" s="160"/>
      <c r="CB31" s="160"/>
    </row>
    <row r="32" spans="1:104" x14ac:dyDescent="0.25">
      <c r="A32" s="154">
        <v>25</v>
      </c>
      <c r="B32" s="155" t="s">
        <v>115</v>
      </c>
      <c r="C32" s="156" t="s">
        <v>116</v>
      </c>
      <c r="D32" s="157" t="s">
        <v>76</v>
      </c>
      <c r="E32" s="158">
        <v>2</v>
      </c>
      <c r="F32" s="178"/>
      <c r="G32" s="159">
        <f t="shared" si="0"/>
        <v>0</v>
      </c>
      <c r="O32" s="153">
        <v>2</v>
      </c>
      <c r="AA32" s="132">
        <v>12</v>
      </c>
      <c r="AB32" s="132">
        <v>0</v>
      </c>
      <c r="AC32" s="132">
        <v>25</v>
      </c>
      <c r="AZ32" s="132">
        <v>1</v>
      </c>
      <c r="BA32" s="132">
        <f t="shared" si="1"/>
        <v>0</v>
      </c>
      <c r="BB32" s="132">
        <f t="shared" si="2"/>
        <v>0</v>
      </c>
      <c r="BC32" s="132">
        <f t="shared" si="3"/>
        <v>0</v>
      </c>
      <c r="BD32" s="132">
        <f t="shared" si="4"/>
        <v>0</v>
      </c>
      <c r="BE32" s="132">
        <f t="shared" si="5"/>
        <v>0</v>
      </c>
      <c r="CA32" s="160">
        <v>12</v>
      </c>
      <c r="CB32" s="160">
        <v>0</v>
      </c>
      <c r="CZ32" s="132">
        <v>0</v>
      </c>
    </row>
    <row r="33" spans="1:104" x14ac:dyDescent="0.25">
      <c r="A33" s="154">
        <v>26</v>
      </c>
      <c r="B33" s="155" t="s">
        <v>117</v>
      </c>
      <c r="C33" s="156" t="s">
        <v>118</v>
      </c>
      <c r="D33" s="157" t="s">
        <v>76</v>
      </c>
      <c r="E33" s="158">
        <v>2</v>
      </c>
      <c r="F33" s="178"/>
      <c r="G33" s="159">
        <f t="shared" si="0"/>
        <v>0</v>
      </c>
      <c r="O33" s="153">
        <v>2</v>
      </c>
      <c r="AA33" s="132">
        <v>12</v>
      </c>
      <c r="AB33" s="132">
        <v>0</v>
      </c>
      <c r="AC33" s="132">
        <v>26</v>
      </c>
      <c r="AZ33" s="132">
        <v>1</v>
      </c>
      <c r="BA33" s="132">
        <f t="shared" si="1"/>
        <v>0</v>
      </c>
      <c r="BB33" s="132">
        <f t="shared" si="2"/>
        <v>0</v>
      </c>
      <c r="BC33" s="132">
        <f t="shared" si="3"/>
        <v>0</v>
      </c>
      <c r="BD33" s="132">
        <f t="shared" si="4"/>
        <v>0</v>
      </c>
      <c r="BE33" s="132">
        <f t="shared" si="5"/>
        <v>0</v>
      </c>
      <c r="CA33" s="160">
        <v>12</v>
      </c>
      <c r="CB33" s="160">
        <v>0</v>
      </c>
      <c r="CZ33" s="132">
        <v>0</v>
      </c>
    </row>
    <row r="34" spans="1:104" x14ac:dyDescent="0.25">
      <c r="A34" s="154">
        <v>27</v>
      </c>
      <c r="B34" s="155" t="s">
        <v>119</v>
      </c>
      <c r="C34" s="156" t="s">
        <v>118</v>
      </c>
      <c r="D34" s="157" t="s">
        <v>76</v>
      </c>
      <c r="E34" s="158">
        <v>2</v>
      </c>
      <c r="F34" s="178"/>
      <c r="G34" s="159">
        <f t="shared" si="0"/>
        <v>0</v>
      </c>
      <c r="O34" s="153">
        <v>2</v>
      </c>
      <c r="AA34" s="132">
        <v>12</v>
      </c>
      <c r="AB34" s="132">
        <v>0</v>
      </c>
      <c r="AC34" s="132">
        <v>27</v>
      </c>
      <c r="AZ34" s="132">
        <v>1</v>
      </c>
      <c r="BA34" s="132">
        <f t="shared" si="1"/>
        <v>0</v>
      </c>
      <c r="BB34" s="132">
        <f t="shared" si="2"/>
        <v>0</v>
      </c>
      <c r="BC34" s="132">
        <f t="shared" si="3"/>
        <v>0</v>
      </c>
      <c r="BD34" s="132">
        <f t="shared" si="4"/>
        <v>0</v>
      </c>
      <c r="BE34" s="132">
        <f t="shared" si="5"/>
        <v>0</v>
      </c>
      <c r="CA34" s="160">
        <v>12</v>
      </c>
      <c r="CB34" s="160">
        <v>0</v>
      </c>
      <c r="CZ34" s="132">
        <v>0</v>
      </c>
    </row>
    <row r="35" spans="1:104" x14ac:dyDescent="0.25">
      <c r="A35" s="154">
        <v>28</v>
      </c>
      <c r="B35" s="155" t="s">
        <v>138</v>
      </c>
      <c r="C35" s="156" t="s">
        <v>140</v>
      </c>
      <c r="D35" s="157" t="s">
        <v>76</v>
      </c>
      <c r="E35" s="158">
        <v>1</v>
      </c>
      <c r="F35" s="178"/>
      <c r="G35" s="159">
        <f t="shared" si="0"/>
        <v>0</v>
      </c>
      <c r="O35" s="153">
        <v>2</v>
      </c>
      <c r="AA35" s="132">
        <v>12</v>
      </c>
      <c r="AB35" s="132">
        <v>0</v>
      </c>
      <c r="AC35" s="132">
        <v>28</v>
      </c>
      <c r="AZ35" s="132">
        <v>1</v>
      </c>
      <c r="BA35" s="132">
        <f t="shared" si="1"/>
        <v>0</v>
      </c>
      <c r="BB35" s="132">
        <f t="shared" si="2"/>
        <v>0</v>
      </c>
      <c r="BC35" s="132">
        <f t="shared" si="3"/>
        <v>0</v>
      </c>
      <c r="BD35" s="132">
        <f t="shared" si="4"/>
        <v>0</v>
      </c>
      <c r="BE35" s="132">
        <f t="shared" si="5"/>
        <v>0</v>
      </c>
      <c r="CA35" s="160">
        <v>12</v>
      </c>
      <c r="CB35" s="160">
        <v>0</v>
      </c>
      <c r="CZ35" s="132">
        <v>0</v>
      </c>
    </row>
    <row r="36" spans="1:104" x14ac:dyDescent="0.25">
      <c r="A36" s="154">
        <v>29</v>
      </c>
      <c r="B36" s="155" t="s">
        <v>139</v>
      </c>
      <c r="C36" s="156" t="s">
        <v>141</v>
      </c>
      <c r="D36" s="157" t="s">
        <v>76</v>
      </c>
      <c r="E36" s="158">
        <v>1</v>
      </c>
      <c r="F36" s="178"/>
      <c r="G36" s="159">
        <f t="shared" si="0"/>
        <v>0</v>
      </c>
      <c r="O36" s="153"/>
      <c r="AA36" s="132">
        <v>12</v>
      </c>
      <c r="AC36" s="132">
        <v>29</v>
      </c>
      <c r="AZ36" s="132">
        <v>1</v>
      </c>
      <c r="BA36" s="132">
        <f t="shared" si="1"/>
        <v>0</v>
      </c>
      <c r="BB36" s="132">
        <f t="shared" si="2"/>
        <v>0</v>
      </c>
      <c r="BC36" s="132">
        <f t="shared" si="3"/>
        <v>0</v>
      </c>
      <c r="BD36" s="132">
        <f t="shared" si="4"/>
        <v>0</v>
      </c>
      <c r="BE36" s="132">
        <f t="shared" si="5"/>
        <v>0</v>
      </c>
      <c r="CA36" s="160"/>
      <c r="CB36" s="160"/>
    </row>
    <row r="37" spans="1:104" x14ac:dyDescent="0.25">
      <c r="A37" s="154">
        <v>30</v>
      </c>
      <c r="B37" s="155" t="s">
        <v>151</v>
      </c>
      <c r="C37" s="156" t="s">
        <v>150</v>
      </c>
      <c r="D37" s="157" t="s">
        <v>76</v>
      </c>
      <c r="E37" s="158">
        <v>1</v>
      </c>
      <c r="F37" s="178"/>
      <c r="G37" s="159">
        <f t="shared" si="0"/>
        <v>0</v>
      </c>
      <c r="O37" s="153"/>
      <c r="AA37" s="132">
        <v>12</v>
      </c>
      <c r="AC37" s="132">
        <v>30</v>
      </c>
      <c r="AZ37" s="132">
        <v>1</v>
      </c>
      <c r="BA37" s="132">
        <f t="shared" si="1"/>
        <v>0</v>
      </c>
      <c r="BB37" s="132">
        <f t="shared" si="2"/>
        <v>0</v>
      </c>
      <c r="BC37" s="132">
        <f t="shared" si="3"/>
        <v>0</v>
      </c>
      <c r="BD37" s="132">
        <f t="shared" si="4"/>
        <v>0</v>
      </c>
      <c r="BE37" s="132">
        <f t="shared" si="5"/>
        <v>0</v>
      </c>
      <c r="CA37" s="160"/>
      <c r="CB37" s="160"/>
    </row>
    <row r="38" spans="1:104" x14ac:dyDescent="0.25">
      <c r="A38" s="154">
        <v>31</v>
      </c>
      <c r="B38" s="155" t="s">
        <v>121</v>
      </c>
      <c r="C38" s="156" t="s">
        <v>122</v>
      </c>
      <c r="D38" s="157" t="s">
        <v>76</v>
      </c>
      <c r="E38" s="158">
        <v>1</v>
      </c>
      <c r="F38" s="178"/>
      <c r="G38" s="159">
        <f t="shared" si="0"/>
        <v>0</v>
      </c>
      <c r="O38" s="153">
        <v>2</v>
      </c>
      <c r="AA38" s="132">
        <v>12</v>
      </c>
      <c r="AB38" s="132">
        <v>0</v>
      </c>
      <c r="AC38" s="132">
        <v>31</v>
      </c>
      <c r="AZ38" s="132">
        <v>1</v>
      </c>
      <c r="BA38" s="132">
        <f t="shared" si="1"/>
        <v>0</v>
      </c>
      <c r="BB38" s="132">
        <f t="shared" si="2"/>
        <v>0</v>
      </c>
      <c r="BC38" s="132">
        <f t="shared" si="3"/>
        <v>0</v>
      </c>
      <c r="BD38" s="132">
        <f t="shared" si="4"/>
        <v>0</v>
      </c>
      <c r="BE38" s="132">
        <f t="shared" si="5"/>
        <v>0</v>
      </c>
      <c r="CA38" s="160">
        <v>12</v>
      </c>
      <c r="CB38" s="160">
        <v>0</v>
      </c>
      <c r="CZ38" s="132">
        <v>0</v>
      </c>
    </row>
    <row r="39" spans="1:104" x14ac:dyDescent="0.25">
      <c r="A39" s="154">
        <v>32</v>
      </c>
      <c r="B39" s="155" t="s">
        <v>142</v>
      </c>
      <c r="C39" s="156" t="s">
        <v>145</v>
      </c>
      <c r="D39" s="157" t="s">
        <v>76</v>
      </c>
      <c r="E39" s="158">
        <v>3</v>
      </c>
      <c r="F39" s="178"/>
      <c r="G39" s="159">
        <f t="shared" si="0"/>
        <v>0</v>
      </c>
      <c r="O39" s="153">
        <v>2</v>
      </c>
      <c r="AA39" s="132">
        <v>12</v>
      </c>
      <c r="AB39" s="132">
        <v>0</v>
      </c>
      <c r="AC39" s="132">
        <v>32</v>
      </c>
      <c r="AZ39" s="132">
        <v>1</v>
      </c>
      <c r="BA39" s="132">
        <f t="shared" si="1"/>
        <v>0</v>
      </c>
      <c r="BB39" s="132">
        <f t="shared" si="2"/>
        <v>0</v>
      </c>
      <c r="BC39" s="132">
        <f t="shared" si="3"/>
        <v>0</v>
      </c>
      <c r="BD39" s="132">
        <f t="shared" si="4"/>
        <v>0</v>
      </c>
      <c r="BE39" s="132">
        <f t="shared" si="5"/>
        <v>0</v>
      </c>
      <c r="CA39" s="160">
        <v>12</v>
      </c>
      <c r="CB39" s="160">
        <v>0</v>
      </c>
      <c r="CZ39" s="132">
        <v>0</v>
      </c>
    </row>
    <row r="40" spans="1:104" x14ac:dyDescent="0.25">
      <c r="A40" s="154">
        <v>33</v>
      </c>
      <c r="B40" s="155" t="s">
        <v>147</v>
      </c>
      <c r="C40" s="156" t="s">
        <v>146</v>
      </c>
      <c r="D40" s="157" t="s">
        <v>76</v>
      </c>
      <c r="E40" s="158">
        <v>1</v>
      </c>
      <c r="F40" s="178"/>
      <c r="G40" s="159">
        <f t="shared" si="0"/>
        <v>0</v>
      </c>
      <c r="O40" s="153"/>
      <c r="AA40" s="132">
        <v>12</v>
      </c>
      <c r="AC40" s="132">
        <v>33</v>
      </c>
      <c r="AZ40" s="132">
        <v>1</v>
      </c>
      <c r="BA40" s="132">
        <f t="shared" si="1"/>
        <v>0</v>
      </c>
      <c r="BB40" s="132">
        <f t="shared" si="2"/>
        <v>0</v>
      </c>
      <c r="BC40" s="132">
        <f t="shared" si="3"/>
        <v>0</v>
      </c>
      <c r="BD40" s="132">
        <f t="shared" si="4"/>
        <v>0</v>
      </c>
      <c r="BE40" s="132">
        <f t="shared" si="5"/>
        <v>0</v>
      </c>
      <c r="CA40" s="160"/>
      <c r="CB40" s="160"/>
    </row>
    <row r="41" spans="1:104" x14ac:dyDescent="0.25">
      <c r="A41" s="154">
        <v>34</v>
      </c>
      <c r="B41" s="155" t="s">
        <v>143</v>
      </c>
      <c r="C41" s="156" t="s">
        <v>145</v>
      </c>
      <c r="D41" s="157" t="s">
        <v>76</v>
      </c>
      <c r="E41" s="158">
        <v>2</v>
      </c>
      <c r="F41" s="178"/>
      <c r="G41" s="159">
        <f t="shared" si="0"/>
        <v>0</v>
      </c>
      <c r="O41" s="153">
        <v>2</v>
      </c>
      <c r="AA41" s="132">
        <v>12</v>
      </c>
      <c r="AB41" s="132">
        <v>0</v>
      </c>
      <c r="AC41" s="132">
        <v>34</v>
      </c>
      <c r="AZ41" s="132">
        <v>1</v>
      </c>
      <c r="BA41" s="132">
        <f t="shared" si="1"/>
        <v>0</v>
      </c>
      <c r="BB41" s="132">
        <f t="shared" si="2"/>
        <v>0</v>
      </c>
      <c r="BC41" s="132">
        <f t="shared" si="3"/>
        <v>0</v>
      </c>
      <c r="BD41" s="132">
        <f t="shared" si="4"/>
        <v>0</v>
      </c>
      <c r="BE41" s="132">
        <f t="shared" si="5"/>
        <v>0</v>
      </c>
      <c r="CA41" s="160">
        <v>12</v>
      </c>
      <c r="CB41" s="160">
        <v>0</v>
      </c>
      <c r="CZ41" s="132">
        <v>0</v>
      </c>
    </row>
    <row r="42" spans="1:104" x14ac:dyDescent="0.25">
      <c r="A42" s="154">
        <v>35</v>
      </c>
      <c r="B42" s="155" t="s">
        <v>148</v>
      </c>
      <c r="C42" s="156" t="s">
        <v>146</v>
      </c>
      <c r="D42" s="157" t="s">
        <v>76</v>
      </c>
      <c r="E42" s="158">
        <v>1</v>
      </c>
      <c r="F42" s="178"/>
      <c r="G42" s="159">
        <f t="shared" si="0"/>
        <v>0</v>
      </c>
      <c r="O42" s="153"/>
      <c r="AA42" s="132">
        <v>12</v>
      </c>
      <c r="AC42" s="132">
        <v>35</v>
      </c>
      <c r="AZ42" s="132">
        <v>1</v>
      </c>
      <c r="BA42" s="132">
        <f t="shared" si="1"/>
        <v>0</v>
      </c>
      <c r="BB42" s="132">
        <f t="shared" si="2"/>
        <v>0</v>
      </c>
      <c r="BC42" s="132">
        <f t="shared" si="3"/>
        <v>0</v>
      </c>
      <c r="BD42" s="132">
        <f t="shared" si="4"/>
        <v>0</v>
      </c>
      <c r="BE42" s="132">
        <f t="shared" si="5"/>
        <v>0</v>
      </c>
      <c r="CA42" s="160"/>
      <c r="CB42" s="160"/>
    </row>
    <row r="43" spans="1:104" x14ac:dyDescent="0.25">
      <c r="A43" s="154">
        <v>36</v>
      </c>
      <c r="B43" s="155" t="s">
        <v>144</v>
      </c>
      <c r="C43" s="156" t="s">
        <v>145</v>
      </c>
      <c r="D43" s="157" t="s">
        <v>76</v>
      </c>
      <c r="E43" s="158">
        <v>3</v>
      </c>
      <c r="F43" s="178"/>
      <c r="G43" s="159">
        <f t="shared" si="0"/>
        <v>0</v>
      </c>
      <c r="O43" s="153">
        <v>2</v>
      </c>
      <c r="AA43" s="132">
        <v>12</v>
      </c>
      <c r="AB43" s="132">
        <v>0</v>
      </c>
      <c r="AC43" s="132">
        <v>36</v>
      </c>
      <c r="AZ43" s="132">
        <v>1</v>
      </c>
      <c r="BA43" s="132">
        <f t="shared" si="1"/>
        <v>0</v>
      </c>
      <c r="BB43" s="132">
        <f t="shared" si="2"/>
        <v>0</v>
      </c>
      <c r="BC43" s="132">
        <f t="shared" si="3"/>
        <v>0</v>
      </c>
      <c r="BD43" s="132">
        <f t="shared" si="4"/>
        <v>0</v>
      </c>
      <c r="BE43" s="132">
        <f t="shared" si="5"/>
        <v>0</v>
      </c>
      <c r="CA43" s="160">
        <v>12</v>
      </c>
      <c r="CB43" s="160">
        <v>0</v>
      </c>
      <c r="CZ43" s="132">
        <v>0</v>
      </c>
    </row>
    <row r="44" spans="1:104" x14ac:dyDescent="0.25">
      <c r="A44" s="154">
        <v>37</v>
      </c>
      <c r="B44" s="155" t="s">
        <v>149</v>
      </c>
      <c r="C44" s="156" t="s">
        <v>146</v>
      </c>
      <c r="D44" s="157" t="s">
        <v>76</v>
      </c>
      <c r="E44" s="158">
        <v>3</v>
      </c>
      <c r="F44" s="180"/>
      <c r="G44" s="159">
        <f t="shared" si="0"/>
        <v>0</v>
      </c>
      <c r="O44" s="153"/>
      <c r="AA44" s="132">
        <v>12</v>
      </c>
      <c r="AC44" s="132">
        <v>37</v>
      </c>
      <c r="AZ44" s="132">
        <v>1</v>
      </c>
      <c r="BA44" s="132">
        <f t="shared" si="1"/>
        <v>0</v>
      </c>
      <c r="BB44" s="132">
        <f t="shared" si="2"/>
        <v>0</v>
      </c>
      <c r="BC44" s="132">
        <f t="shared" si="3"/>
        <v>0</v>
      </c>
      <c r="BD44" s="132">
        <f t="shared" si="4"/>
        <v>0</v>
      </c>
      <c r="BE44" s="132">
        <f t="shared" si="5"/>
        <v>0</v>
      </c>
      <c r="CA44" s="160"/>
      <c r="CB44" s="160"/>
    </row>
    <row r="45" spans="1:104" x14ac:dyDescent="0.25">
      <c r="A45" s="154">
        <v>38</v>
      </c>
      <c r="B45" s="155"/>
      <c r="C45" s="156" t="s">
        <v>123</v>
      </c>
      <c r="D45" s="157" t="s">
        <v>120</v>
      </c>
      <c r="E45" s="158">
        <v>1</v>
      </c>
      <c r="F45" s="179"/>
      <c r="G45" s="159">
        <f t="shared" si="0"/>
        <v>0</v>
      </c>
      <c r="O45" s="153">
        <v>2</v>
      </c>
      <c r="AA45" s="132">
        <v>12</v>
      </c>
      <c r="AB45" s="132">
        <v>0</v>
      </c>
      <c r="AC45" s="132">
        <v>38</v>
      </c>
      <c r="AZ45" s="132">
        <v>1</v>
      </c>
      <c r="BA45" s="132">
        <f t="shared" si="1"/>
        <v>0</v>
      </c>
      <c r="BB45" s="132">
        <f t="shared" si="2"/>
        <v>0</v>
      </c>
      <c r="BC45" s="132">
        <f t="shared" si="3"/>
        <v>0</v>
      </c>
      <c r="BD45" s="132">
        <f t="shared" si="4"/>
        <v>0</v>
      </c>
      <c r="BE45" s="132">
        <f t="shared" si="5"/>
        <v>0</v>
      </c>
      <c r="CA45" s="160">
        <v>12</v>
      </c>
      <c r="CB45" s="160">
        <v>0</v>
      </c>
      <c r="CZ45" s="132">
        <v>0</v>
      </c>
    </row>
    <row r="46" spans="1:104" ht="13" x14ac:dyDescent="0.3">
      <c r="A46" s="161"/>
      <c r="B46" s="162" t="s">
        <v>77</v>
      </c>
      <c r="C46" s="163" t="str">
        <f>CONCATENATE(B7," ",C7)</f>
        <v>1 nábytek</v>
      </c>
      <c r="D46" s="164"/>
      <c r="E46" s="165"/>
      <c r="F46" s="166"/>
      <c r="G46" s="167">
        <f>SUM(G7:G45)</f>
        <v>0</v>
      </c>
      <c r="O46" s="153">
        <v>4</v>
      </c>
      <c r="BA46" s="168">
        <f>SUM(BA7:BA45)</f>
        <v>0</v>
      </c>
      <c r="BB46" s="168">
        <f>SUM(BB7:BB45)</f>
        <v>0</v>
      </c>
      <c r="BC46" s="168">
        <f>SUM(BC7:BC45)</f>
        <v>0</v>
      </c>
      <c r="BD46" s="168">
        <f>SUM(BD7:BD45)</f>
        <v>0</v>
      </c>
      <c r="BE46" s="168">
        <f>SUM(BE7:BE45)</f>
        <v>0</v>
      </c>
    </row>
    <row r="47" spans="1:104" ht="13" x14ac:dyDescent="0.3">
      <c r="A47" s="147" t="s">
        <v>74</v>
      </c>
      <c r="B47" s="148" t="s">
        <v>124</v>
      </c>
      <c r="C47" s="149" t="s">
        <v>125</v>
      </c>
      <c r="D47" s="150"/>
      <c r="E47" s="151"/>
      <c r="F47" s="151"/>
      <c r="G47" s="152"/>
      <c r="O47" s="153">
        <v>1</v>
      </c>
    </row>
    <row r="48" spans="1:104" x14ac:dyDescent="0.25">
      <c r="A48" s="154">
        <v>39</v>
      </c>
      <c r="B48" s="155"/>
      <c r="C48" s="156" t="s">
        <v>126</v>
      </c>
      <c r="D48" s="157" t="s">
        <v>127</v>
      </c>
      <c r="E48" s="158">
        <v>70</v>
      </c>
      <c r="F48" s="158"/>
      <c r="G48" s="159">
        <f>E48*F48</f>
        <v>0</v>
      </c>
      <c r="O48" s="153">
        <v>2</v>
      </c>
      <c r="AA48" s="132">
        <v>12</v>
      </c>
      <c r="AB48" s="132">
        <v>0</v>
      </c>
      <c r="AC48" s="132">
        <v>39</v>
      </c>
      <c r="AZ48" s="132">
        <v>1</v>
      </c>
      <c r="BA48" s="132">
        <f>IF(AZ48=1,G48,0)</f>
        <v>0</v>
      </c>
      <c r="BB48" s="132">
        <f>IF(AZ48=2,G48,0)</f>
        <v>0</v>
      </c>
      <c r="BC48" s="132">
        <f>IF(AZ48=3,G48,0)</f>
        <v>0</v>
      </c>
      <c r="BD48" s="132">
        <f>IF(AZ48=4,G48,0)</f>
        <v>0</v>
      </c>
      <c r="BE48" s="132">
        <f>IF(AZ48=5,G48,0)</f>
        <v>0</v>
      </c>
      <c r="CA48" s="160">
        <v>12</v>
      </c>
      <c r="CB48" s="160">
        <v>0</v>
      </c>
      <c r="CZ48" s="132">
        <v>0</v>
      </c>
    </row>
    <row r="49" spans="1:104" x14ac:dyDescent="0.25">
      <c r="A49" s="154">
        <v>40</v>
      </c>
      <c r="B49" s="155"/>
      <c r="C49" s="156" t="s">
        <v>128</v>
      </c>
      <c r="D49" s="157" t="s">
        <v>127</v>
      </c>
      <c r="E49" s="158">
        <v>70</v>
      </c>
      <c r="F49" s="158"/>
      <c r="G49" s="159">
        <f>E49*F49</f>
        <v>0</v>
      </c>
      <c r="O49" s="153">
        <v>2</v>
      </c>
      <c r="AA49" s="132">
        <v>12</v>
      </c>
      <c r="AB49" s="132">
        <v>0</v>
      </c>
      <c r="AC49" s="132">
        <v>40</v>
      </c>
      <c r="AZ49" s="132">
        <v>1</v>
      </c>
      <c r="BA49" s="132">
        <f>IF(AZ49=1,G49,0)</f>
        <v>0</v>
      </c>
      <c r="BB49" s="132">
        <f>IF(AZ49=2,G49,0)</f>
        <v>0</v>
      </c>
      <c r="BC49" s="132">
        <f>IF(AZ49=3,G49,0)</f>
        <v>0</v>
      </c>
      <c r="BD49" s="132">
        <f>IF(AZ49=4,G49,0)</f>
        <v>0</v>
      </c>
      <c r="BE49" s="132">
        <f>IF(AZ49=5,G49,0)</f>
        <v>0</v>
      </c>
      <c r="CA49" s="160">
        <v>12</v>
      </c>
      <c r="CB49" s="160">
        <v>0</v>
      </c>
      <c r="CZ49" s="132">
        <v>0</v>
      </c>
    </row>
    <row r="50" spans="1:104" x14ac:dyDescent="0.25">
      <c r="A50" s="154">
        <v>41</v>
      </c>
      <c r="B50" s="155"/>
      <c r="C50" s="156" t="s">
        <v>129</v>
      </c>
      <c r="D50" s="157" t="s">
        <v>130</v>
      </c>
      <c r="E50" s="158">
        <v>3</v>
      </c>
      <c r="F50" s="158"/>
      <c r="G50" s="159">
        <f>E50*F50</f>
        <v>0</v>
      </c>
      <c r="O50" s="153">
        <v>2</v>
      </c>
      <c r="AA50" s="132">
        <v>12</v>
      </c>
      <c r="AB50" s="132">
        <v>0</v>
      </c>
      <c r="AC50" s="132">
        <v>41</v>
      </c>
      <c r="AZ50" s="132">
        <v>1</v>
      </c>
      <c r="BA50" s="132">
        <f>IF(AZ50=1,G50,0)</f>
        <v>0</v>
      </c>
      <c r="BB50" s="132">
        <f>IF(AZ50=2,G50,0)</f>
        <v>0</v>
      </c>
      <c r="BC50" s="132">
        <f>IF(AZ50=3,G50,0)</f>
        <v>0</v>
      </c>
      <c r="BD50" s="132">
        <f>IF(AZ50=4,G50,0)</f>
        <v>0</v>
      </c>
      <c r="BE50" s="132">
        <f>IF(AZ50=5,G50,0)</f>
        <v>0</v>
      </c>
      <c r="CA50" s="160">
        <v>12</v>
      </c>
      <c r="CB50" s="160">
        <v>0</v>
      </c>
      <c r="CZ50" s="132">
        <v>0</v>
      </c>
    </row>
    <row r="51" spans="1:104" x14ac:dyDescent="0.25">
      <c r="A51" s="154">
        <v>42</v>
      </c>
      <c r="B51" s="155"/>
      <c r="C51" s="156" t="s">
        <v>131</v>
      </c>
      <c r="D51" s="157" t="s">
        <v>130</v>
      </c>
      <c r="E51" s="158">
        <v>7</v>
      </c>
      <c r="F51" s="158"/>
      <c r="G51" s="159">
        <f>E51*F51</f>
        <v>0</v>
      </c>
      <c r="O51" s="153">
        <v>2</v>
      </c>
      <c r="AA51" s="132">
        <v>12</v>
      </c>
      <c r="AB51" s="132">
        <v>0</v>
      </c>
      <c r="AC51" s="132">
        <v>42</v>
      </c>
      <c r="AZ51" s="132">
        <v>1</v>
      </c>
      <c r="BA51" s="132">
        <f>IF(AZ51=1,G51,0)</f>
        <v>0</v>
      </c>
      <c r="BB51" s="132">
        <f>IF(AZ51=2,G51,0)</f>
        <v>0</v>
      </c>
      <c r="BC51" s="132">
        <f>IF(AZ51=3,G51,0)</f>
        <v>0</v>
      </c>
      <c r="BD51" s="132">
        <f>IF(AZ51=4,G51,0)</f>
        <v>0</v>
      </c>
      <c r="BE51" s="132">
        <f>IF(AZ51=5,G51,0)</f>
        <v>0</v>
      </c>
      <c r="CA51" s="160">
        <v>12</v>
      </c>
      <c r="CB51" s="160">
        <v>0</v>
      </c>
      <c r="CZ51" s="132">
        <v>0</v>
      </c>
    </row>
    <row r="52" spans="1:104" x14ac:dyDescent="0.25">
      <c r="A52" s="154">
        <v>43</v>
      </c>
      <c r="B52" s="155"/>
      <c r="C52" s="156" t="s">
        <v>132</v>
      </c>
      <c r="D52" s="157" t="s">
        <v>120</v>
      </c>
      <c r="E52" s="158">
        <v>1</v>
      </c>
      <c r="F52" s="158"/>
      <c r="G52" s="159">
        <f>E52*F52</f>
        <v>0</v>
      </c>
      <c r="O52" s="153">
        <v>2</v>
      </c>
      <c r="AA52" s="132">
        <v>12</v>
      </c>
      <c r="AB52" s="132">
        <v>0</v>
      </c>
      <c r="AC52" s="132">
        <v>43</v>
      </c>
      <c r="AZ52" s="132">
        <v>1</v>
      </c>
      <c r="BA52" s="132">
        <f>IF(AZ52=1,G52,0)</f>
        <v>0</v>
      </c>
      <c r="BB52" s="132">
        <f>IF(AZ52=2,G52,0)</f>
        <v>0</v>
      </c>
      <c r="BC52" s="132">
        <f>IF(AZ52=3,G52,0)</f>
        <v>0</v>
      </c>
      <c r="BD52" s="132">
        <f>IF(AZ52=4,G52,0)</f>
        <v>0</v>
      </c>
      <c r="BE52" s="132">
        <f>IF(AZ52=5,G52,0)</f>
        <v>0</v>
      </c>
      <c r="CA52" s="160">
        <v>12</v>
      </c>
      <c r="CB52" s="160">
        <v>0</v>
      </c>
      <c r="CZ52" s="132">
        <v>0</v>
      </c>
    </row>
    <row r="53" spans="1:104" ht="13" x14ac:dyDescent="0.3">
      <c r="A53" s="161"/>
      <c r="B53" s="162" t="s">
        <v>77</v>
      </c>
      <c r="C53" s="163" t="str">
        <f>CONCATENATE(B47," ",C47)</f>
        <v>2 sokly, římsy, obklady stěn</v>
      </c>
      <c r="D53" s="164"/>
      <c r="E53" s="165"/>
      <c r="F53" s="166"/>
      <c r="G53" s="167">
        <f>SUM(G47:G52)</f>
        <v>0</v>
      </c>
      <c r="O53" s="153">
        <v>4</v>
      </c>
      <c r="BA53" s="168">
        <f>SUM(BA47:BA52)</f>
        <v>0</v>
      </c>
      <c r="BB53" s="168">
        <f>SUM(BB47:BB52)</f>
        <v>0</v>
      </c>
      <c r="BC53" s="168">
        <f>SUM(BC47:BC52)</f>
        <v>0</v>
      </c>
      <c r="BD53" s="168">
        <f>SUM(BD47:BD52)</f>
        <v>0</v>
      </c>
      <c r="BE53" s="168">
        <f>SUM(BE47:BE52)</f>
        <v>0</v>
      </c>
    </row>
    <row r="54" spans="1:104" ht="13" x14ac:dyDescent="0.3">
      <c r="A54" s="147" t="s">
        <v>74</v>
      </c>
      <c r="B54" s="148" t="s">
        <v>133</v>
      </c>
      <c r="C54" s="149" t="s">
        <v>134</v>
      </c>
      <c r="D54" s="150"/>
      <c r="E54" s="151"/>
      <c r="F54" s="151"/>
      <c r="G54" s="152"/>
      <c r="O54" s="153">
        <v>1</v>
      </c>
    </row>
    <row r="55" spans="1:104" x14ac:dyDescent="0.25">
      <c r="A55" s="154">
        <v>44</v>
      </c>
      <c r="B55" s="155"/>
      <c r="C55" s="156" t="s">
        <v>135</v>
      </c>
      <c r="D55" s="157" t="s">
        <v>120</v>
      </c>
      <c r="E55" s="158">
        <v>1</v>
      </c>
      <c r="F55" s="158"/>
      <c r="G55" s="159">
        <f>E55*F55</f>
        <v>0</v>
      </c>
      <c r="O55" s="153">
        <v>2</v>
      </c>
      <c r="AA55" s="132">
        <v>12</v>
      </c>
      <c r="AB55" s="132">
        <v>0</v>
      </c>
      <c r="AC55" s="132">
        <v>44</v>
      </c>
      <c r="AZ55" s="132">
        <v>1</v>
      </c>
      <c r="BA55" s="132">
        <f>IF(AZ55=1,G55,0)</f>
        <v>0</v>
      </c>
      <c r="BB55" s="132">
        <f>IF(AZ55=2,G55,0)</f>
        <v>0</v>
      </c>
      <c r="BC55" s="132">
        <f>IF(AZ55=3,G55,0)</f>
        <v>0</v>
      </c>
      <c r="BD55" s="132">
        <f>IF(AZ55=4,G55,0)</f>
        <v>0</v>
      </c>
      <c r="BE55" s="132">
        <f>IF(AZ55=5,G55,0)</f>
        <v>0</v>
      </c>
      <c r="CA55" s="160">
        <v>12</v>
      </c>
      <c r="CB55" s="160">
        <v>0</v>
      </c>
      <c r="CZ55" s="132">
        <v>0</v>
      </c>
    </row>
    <row r="56" spans="1:104" ht="13" x14ac:dyDescent="0.3">
      <c r="A56" s="161"/>
      <c r="B56" s="162" t="s">
        <v>77</v>
      </c>
      <c r="C56" s="163" t="str">
        <f>CONCATENATE(B54," ",C54)</f>
        <v>3 vedlejší rozpočtové náklady</v>
      </c>
      <c r="D56" s="164"/>
      <c r="E56" s="165"/>
      <c r="F56" s="166"/>
      <c r="G56" s="167">
        <f>SUM(G54:G55)</f>
        <v>0</v>
      </c>
      <c r="O56" s="153">
        <v>4</v>
      </c>
      <c r="BA56" s="168">
        <f>SUM(BA54:BA55)</f>
        <v>0</v>
      </c>
      <c r="BB56" s="168">
        <f>SUM(BB54:BB55)</f>
        <v>0</v>
      </c>
      <c r="BC56" s="168">
        <f>SUM(BC54:BC55)</f>
        <v>0</v>
      </c>
      <c r="BD56" s="168">
        <f>SUM(BD54:BD55)</f>
        <v>0</v>
      </c>
      <c r="BE56" s="168">
        <f>SUM(BE54:BE55)</f>
        <v>0</v>
      </c>
    </row>
    <row r="57" spans="1:104" x14ac:dyDescent="0.25">
      <c r="E57" s="132"/>
    </row>
    <row r="58" spans="1:104" x14ac:dyDescent="0.25">
      <c r="E58" s="132"/>
    </row>
    <row r="59" spans="1:104" x14ac:dyDescent="0.25">
      <c r="E59" s="132"/>
    </row>
    <row r="60" spans="1:104" x14ac:dyDescent="0.25">
      <c r="E60" s="132"/>
    </row>
    <row r="61" spans="1:104" x14ac:dyDescent="0.25">
      <c r="E61" s="132"/>
    </row>
    <row r="62" spans="1:104" x14ac:dyDescent="0.25">
      <c r="E62" s="132"/>
    </row>
    <row r="63" spans="1:104" x14ac:dyDescent="0.25">
      <c r="E63" s="132"/>
    </row>
    <row r="64" spans="1:104" x14ac:dyDescent="0.25">
      <c r="E64" s="132"/>
    </row>
    <row r="65" spans="5:5" x14ac:dyDescent="0.25">
      <c r="E65" s="132"/>
    </row>
    <row r="66" spans="5:5" x14ac:dyDescent="0.25">
      <c r="E66" s="132"/>
    </row>
    <row r="67" spans="5:5" x14ac:dyDescent="0.25">
      <c r="E67" s="132"/>
    </row>
    <row r="68" spans="5:5" x14ac:dyDescent="0.25">
      <c r="E68" s="132"/>
    </row>
    <row r="69" spans="5:5" x14ac:dyDescent="0.25">
      <c r="E69" s="132"/>
    </row>
    <row r="70" spans="5:5" x14ac:dyDescent="0.25">
      <c r="E70" s="132"/>
    </row>
    <row r="71" spans="5:5" x14ac:dyDescent="0.25">
      <c r="E71" s="132"/>
    </row>
    <row r="72" spans="5:5" x14ac:dyDescent="0.25">
      <c r="E72" s="132"/>
    </row>
    <row r="73" spans="5:5" x14ac:dyDescent="0.25">
      <c r="E73" s="132"/>
    </row>
    <row r="74" spans="5:5" x14ac:dyDescent="0.25">
      <c r="E74" s="132"/>
    </row>
    <row r="75" spans="5:5" x14ac:dyDescent="0.25">
      <c r="E75" s="132"/>
    </row>
    <row r="76" spans="5:5" x14ac:dyDescent="0.25">
      <c r="E76" s="132"/>
    </row>
    <row r="77" spans="5:5" x14ac:dyDescent="0.25">
      <c r="E77" s="132"/>
    </row>
    <row r="78" spans="5:5" x14ac:dyDescent="0.25">
      <c r="E78" s="132"/>
    </row>
    <row r="79" spans="5:5" x14ac:dyDescent="0.25">
      <c r="E79" s="132"/>
    </row>
    <row r="80" spans="5:5" x14ac:dyDescent="0.25">
      <c r="E80" s="132"/>
    </row>
    <row r="81" spans="5:5" x14ac:dyDescent="0.25">
      <c r="E81" s="132"/>
    </row>
    <row r="82" spans="5:5" x14ac:dyDescent="0.25">
      <c r="E82" s="132"/>
    </row>
    <row r="83" spans="5:5" x14ac:dyDescent="0.25">
      <c r="E83" s="132"/>
    </row>
    <row r="84" spans="5:5" x14ac:dyDescent="0.25">
      <c r="E84" s="132"/>
    </row>
    <row r="85" spans="5:5" x14ac:dyDescent="0.25">
      <c r="E85" s="132"/>
    </row>
    <row r="86" spans="5:5" x14ac:dyDescent="0.25">
      <c r="E86" s="132"/>
    </row>
    <row r="87" spans="5:5" x14ac:dyDescent="0.25">
      <c r="E87" s="132"/>
    </row>
    <row r="88" spans="5:5" x14ac:dyDescent="0.25">
      <c r="E88" s="132"/>
    </row>
    <row r="89" spans="5:5" x14ac:dyDescent="0.25">
      <c r="E89" s="132"/>
    </row>
    <row r="90" spans="5:5" x14ac:dyDescent="0.25">
      <c r="E90" s="132"/>
    </row>
    <row r="91" spans="5:5" x14ac:dyDescent="0.25">
      <c r="E91" s="132"/>
    </row>
    <row r="92" spans="5:5" x14ac:dyDescent="0.25">
      <c r="E92" s="132"/>
    </row>
    <row r="93" spans="5:5" x14ac:dyDescent="0.25">
      <c r="E93" s="132"/>
    </row>
    <row r="94" spans="5:5" x14ac:dyDescent="0.25">
      <c r="E94" s="132"/>
    </row>
    <row r="95" spans="5:5" x14ac:dyDescent="0.25">
      <c r="E95" s="132"/>
    </row>
    <row r="96" spans="5:5" x14ac:dyDescent="0.25">
      <c r="E96" s="132"/>
    </row>
    <row r="97" spans="5:5" x14ac:dyDescent="0.25">
      <c r="E97" s="132"/>
    </row>
    <row r="98" spans="5:5" x14ac:dyDescent="0.25">
      <c r="E98" s="132"/>
    </row>
    <row r="99" spans="5:5" x14ac:dyDescent="0.25">
      <c r="E99" s="132"/>
    </row>
    <row r="100" spans="5:5" x14ac:dyDescent="0.25">
      <c r="E100" s="132"/>
    </row>
    <row r="101" spans="5:5" x14ac:dyDescent="0.25">
      <c r="E101" s="132"/>
    </row>
    <row r="102" spans="5:5" x14ac:dyDescent="0.25">
      <c r="E102" s="132"/>
    </row>
    <row r="103" spans="5:5" x14ac:dyDescent="0.25">
      <c r="E103" s="132"/>
    </row>
    <row r="104" spans="5:5" x14ac:dyDescent="0.25">
      <c r="E104" s="132"/>
    </row>
    <row r="105" spans="5:5" x14ac:dyDescent="0.25">
      <c r="E105" s="132"/>
    </row>
    <row r="106" spans="5:5" x14ac:dyDescent="0.25">
      <c r="E106" s="132"/>
    </row>
    <row r="107" spans="5:5" x14ac:dyDescent="0.25">
      <c r="E107" s="132"/>
    </row>
    <row r="108" spans="5:5" x14ac:dyDescent="0.25">
      <c r="E108" s="132"/>
    </row>
    <row r="109" spans="5:5" x14ac:dyDescent="0.25">
      <c r="E109" s="132"/>
    </row>
    <row r="110" spans="5:5" x14ac:dyDescent="0.25">
      <c r="E110" s="132"/>
    </row>
    <row r="111" spans="5:5" x14ac:dyDescent="0.25">
      <c r="E111" s="132"/>
    </row>
    <row r="112" spans="5:5" x14ac:dyDescent="0.25">
      <c r="E112" s="132"/>
    </row>
    <row r="113" spans="1:7" x14ac:dyDescent="0.25">
      <c r="E113" s="132"/>
    </row>
    <row r="114" spans="1:7" x14ac:dyDescent="0.25">
      <c r="E114" s="132"/>
    </row>
    <row r="115" spans="1:7" x14ac:dyDescent="0.25">
      <c r="A115" s="169"/>
      <c r="B115" s="169"/>
    </row>
    <row r="116" spans="1:7" ht="13" x14ac:dyDescent="0.3">
      <c r="C116" s="171"/>
      <c r="D116" s="171"/>
      <c r="E116" s="172"/>
      <c r="F116" s="171"/>
      <c r="G116" s="173"/>
    </row>
    <row r="117" spans="1:7" x14ac:dyDescent="0.25">
      <c r="A117" s="169"/>
      <c r="B117" s="16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zaneta.formankova</dc:creator>
  <cp:lastModifiedBy>Kamil Švaříček</cp:lastModifiedBy>
  <dcterms:created xsi:type="dcterms:W3CDTF">2020-03-30T13:16:08Z</dcterms:created>
  <dcterms:modified xsi:type="dcterms:W3CDTF">2023-02-06T13:37:31Z</dcterms:modified>
</cp:coreProperties>
</file>