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dri\Desktop\Pracovní\Z.Johanidesová\Kralupy\Rozpočty\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Krycí list, rekapitulace dílů" sheetId="1" r:id="rId2"/>
    <sheet name="VzorPolozky" sheetId="10" state="hidden" r:id="rId3"/>
    <sheet name="Stavební řešení" sheetId="12" r:id="rId4"/>
    <sheet name="Pokyny" sheetId="13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a">'[2]Krycí list, rekapitulace dílů'!#REF!</definedName>
    <definedName name="bnm">#REF!</definedName>
    <definedName name="CelkemDPHVypocet" localSheetId="1">'Krycí list, rekapitulace dílů'!$H$38</definedName>
    <definedName name="CenaCelkem">'Krycí list, rekapitulace dílů'!$G$27</definedName>
    <definedName name="CenaCelkemBezDPH" localSheetId="4">'[3]Krycí list, rekapitulace dílů'!#REF!</definedName>
    <definedName name="CenaCelkemBezDPH">'Krycí list, rekapitulace dílů'!#REF!</definedName>
    <definedName name="CenaCelkemVypocet" localSheetId="1">'Krycí list, rekapitulace dílů'!$I$38</definedName>
    <definedName name="cisloobjektu">'Krycí list, rekapitulace dílů'!$D$3</definedName>
    <definedName name="CisloRozpoctu">'[1]Krycí list'!$C$2</definedName>
    <definedName name="CisloStavby" localSheetId="1">'Krycí list, rekapitulace dílů'!$D$2</definedName>
    <definedName name="cislostavby">'[1]Krycí list'!$A$7</definedName>
    <definedName name="CisloStavebnihoRozpoctu">'Krycí list, rekapitulace dílů'!$D$4</definedName>
    <definedName name="dadresa">'Krycí list, rekapitulace dílů'!$D$12:$G$12</definedName>
    <definedName name="dd">'[2]Krycí list, rekapitulace dílů'!#REF!</definedName>
    <definedName name="DIČ" localSheetId="1">'Krycí list, rekapitulace dílů'!$I$12</definedName>
    <definedName name="dmisto">'Krycí list, rekapitulace dílů'!$D$13:$G$13</definedName>
    <definedName name="DPHSni">'Krycí list, rekapitulace dílů'!$G$24</definedName>
    <definedName name="DPHZakl">'Krycí list, rekapitulace dílů'!$G$26</definedName>
    <definedName name="dpsc" localSheetId="1">'Krycí list, rekapitulace dílů'!$C$13</definedName>
    <definedName name="er">#REF!</definedName>
    <definedName name="fgt">#REF!</definedName>
    <definedName name="IČO" localSheetId="1">'Krycí list, rekapitulace dílů'!$I$11</definedName>
    <definedName name="m">#REF!</definedName>
    <definedName name="Mena" localSheetId="4">'[3]Krycí list, rekapitulace dílů'!$J$27</definedName>
    <definedName name="Mena">'Krycí list, rekapitulace dílů'!$J$27</definedName>
    <definedName name="MistoStavby">'Krycí list, rekapitulace dílů'!$D$4</definedName>
    <definedName name="mn">'[5]Krycí list, rekapitulace dílů'!#REF!</definedName>
    <definedName name="n">#REF!</definedName>
    <definedName name="nazdol">#REF!</definedName>
    <definedName name="nazevobjektu">'Krycí list, rekapitulace dílů'!$E$3</definedName>
    <definedName name="NazevRozpoctu">'[1]Krycí list'!$D$2</definedName>
    <definedName name="NazevStavby" localSheetId="1">'Krycí list, rekapitulace dílů'!$E$2</definedName>
    <definedName name="nazevstavby">'[1]Krycí list'!$C$7</definedName>
    <definedName name="NazevStavebnihoRozpoctu">'Krycí list, rekapitulace dílů'!$E$4</definedName>
    <definedName name="o">#REF!</definedName>
    <definedName name="oadresa">'Krycí list, rekapitulace dílů'!$D$6</definedName>
    <definedName name="Objednatel" localSheetId="1">'Krycí list, rekapitulace dílů'!$D$5</definedName>
    <definedName name="Objekt" localSheetId="1">'Krycí list, rekapitulace dílů'!$B$36</definedName>
    <definedName name="_xlnm.Print_Area" localSheetId="1">'Krycí list, rekapitulace dílů'!$A$1:$J$72</definedName>
    <definedName name="_xlnm.Print_Area" localSheetId="3">'Stavební řešení'!$A$1:$U$228</definedName>
    <definedName name="odic" localSheetId="1">'Krycí list, rekapitulace dílů'!$I$6</definedName>
    <definedName name="oico" localSheetId="1">'Krycí list, rekapitulace dílů'!$I$5</definedName>
    <definedName name="omisto" localSheetId="1">'Krycí list, rekapitulace dílů'!$D$7</definedName>
    <definedName name="onazev" localSheetId="1">'Krycí list, rekapitulace dílů'!$D$6</definedName>
    <definedName name="opsc" localSheetId="1">'Krycí list, rekapitulace dílů'!$C$7</definedName>
    <definedName name="p">#REF!</definedName>
    <definedName name="padresa">'Krycí list, rekapitulace dílů'!$D$9</definedName>
    <definedName name="pdic">'Krycí list, rekapitulace dílů'!$I$9</definedName>
    <definedName name="pecka">#REF!</definedName>
    <definedName name="pico">'Krycí list, rekapitulace dílů'!$I$8</definedName>
    <definedName name="pmisto">'Krycí list, rekapitulace dílů'!$D$10</definedName>
    <definedName name="PocetMJ" localSheetId="4">#REF!</definedName>
    <definedName name="PocetMJ">#REF!</definedName>
    <definedName name="PoptavkaID">'Krycí list, rekapitulace dílů'!$A$1</definedName>
    <definedName name="ppp">#REF!</definedName>
    <definedName name="pPSC">'Krycí list, rekapitulace dílů'!$C$10</definedName>
    <definedName name="Projektant">'Krycí list, rekapitulace dílů'!$D$8</definedName>
    <definedName name="SazbaDPH1" localSheetId="1">'Krycí list, rekapitulace dílů'!$E$23</definedName>
    <definedName name="SazbaDPH1">'[1]Krycí list'!$C$30</definedName>
    <definedName name="SazbaDPH2" localSheetId="1">'Krycí list, rekapitulace dílů'!$E$25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ss">'[2]Krycí list, rekapitulace dílů'!$G$25</definedName>
    <definedName name="ssee">#REF!</definedName>
    <definedName name="uu">#REF!</definedName>
    <definedName name="v">#REF!</definedName>
    <definedName name="Vypracoval">'Krycí list, rekapitulace dílů'!$D$14</definedName>
    <definedName name="vz">'[3]Krycí list, rekapitulace dílů'!#REF!</definedName>
    <definedName name="VZT">#REF!</definedName>
    <definedName name="w">'[3]Krycí list, rekapitulace dílů'!#REF!</definedName>
    <definedName name="Z_B7E7C763_C459_487D_8ABA_5CFDDFBD5A84_.wvu.Cols" localSheetId="1" hidden="1">'Krycí list, rekapitulace dílů'!$A:$A</definedName>
    <definedName name="Z_B7E7C763_C459_487D_8ABA_5CFDDFBD5A84_.wvu.PrintArea" localSheetId="1" hidden="1">'Krycí list, rekapitulace dílů'!$B$1:$J$34</definedName>
    <definedName name="ZakladDPHSni">'Krycí list, rekapitulace dílů'!$G$23</definedName>
    <definedName name="ZakladDPHSniVypocet" localSheetId="1">'Krycí list, rekapitulace dílů'!$F$38</definedName>
    <definedName name="ZakladDPHZakl" localSheetId="4">'[3]Krycí list, rekapitulace dílů'!$G$25</definedName>
    <definedName name="ZakladDPHZakl">'Krycí list, rekapitulace dílů'!$G$25</definedName>
    <definedName name="ZakladDPHZaklVypocet" localSheetId="1">'Krycí list, rekapitulace dílů'!$G$38</definedName>
    <definedName name="Zaokrouhleni" localSheetId="4">'[3]Krycí list, rekapitulace dílů'!#REF!</definedName>
    <definedName name="Zaokrouhleni">'Krycí list, rekapitulace dílů'!#REF!</definedName>
    <definedName name="Zhotovitel">'Krycí list, rekapitulace dílů'!$D$11:$G$11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9" i="12" l="1"/>
  <c r="E133" i="12" s="1"/>
  <c r="G223" i="12" l="1"/>
  <c r="G222" i="12"/>
  <c r="G221" i="12" l="1"/>
  <c r="I62" i="1" s="1"/>
  <c r="I18" i="1" s="1"/>
  <c r="G218" i="12"/>
  <c r="G219" i="12"/>
  <c r="G220" i="12"/>
  <c r="G208" i="12"/>
  <c r="G205" i="12"/>
  <c r="G204" i="12" s="1"/>
  <c r="I60" i="1" s="1"/>
  <c r="G185" i="12"/>
  <c r="G189" i="12"/>
  <c r="G190" i="12"/>
  <c r="G192" i="12"/>
  <c r="G196" i="12"/>
  <c r="G199" i="12"/>
  <c r="G201" i="12"/>
  <c r="G181" i="12"/>
  <c r="G172" i="12"/>
  <c r="G173" i="12"/>
  <c r="G175" i="12"/>
  <c r="G168" i="12"/>
  <c r="G141" i="12"/>
  <c r="G144" i="12"/>
  <c r="G148" i="12"/>
  <c r="G164" i="12"/>
  <c r="G165" i="12"/>
  <c r="G135" i="12"/>
  <c r="G131" i="12"/>
  <c r="G132" i="12"/>
  <c r="G130" i="12"/>
  <c r="G84" i="12"/>
  <c r="G87" i="12"/>
  <c r="G101" i="12"/>
  <c r="G118" i="12"/>
  <c r="G119" i="12"/>
  <c r="G121" i="12"/>
  <c r="G124" i="12"/>
  <c r="G81" i="12"/>
  <c r="G79" i="12"/>
  <c r="G78" i="12" s="1"/>
  <c r="I54" i="1" s="1"/>
  <c r="G77" i="12"/>
  <c r="G76" i="12" s="1"/>
  <c r="I53" i="1" s="1"/>
  <c r="G75" i="12"/>
  <c r="G74" i="12" s="1"/>
  <c r="I52" i="1" s="1"/>
  <c r="G73" i="12"/>
  <c r="G72" i="12" s="1"/>
  <c r="I51" i="1" s="1"/>
  <c r="G70" i="12"/>
  <c r="G69" i="12" s="1"/>
  <c r="I50" i="1" s="1"/>
  <c r="G43" i="12"/>
  <c r="G52" i="12"/>
  <c r="G54" i="12"/>
  <c r="G55" i="12"/>
  <c r="G56" i="12"/>
  <c r="G57" i="12"/>
  <c r="G58" i="12"/>
  <c r="G59" i="12"/>
  <c r="G61" i="12"/>
  <c r="G63" i="12"/>
  <c r="G64" i="12"/>
  <c r="G66" i="12"/>
  <c r="G67" i="12"/>
  <c r="G68" i="12"/>
  <c r="G41" i="12"/>
  <c r="G39" i="12"/>
  <c r="G38" i="12" s="1"/>
  <c r="I48" i="1" s="1"/>
  <c r="G36" i="12"/>
  <c r="G35" i="12" s="1"/>
  <c r="I47" i="1" s="1"/>
  <c r="G33" i="12"/>
  <c r="G30" i="12"/>
  <c r="G11" i="12"/>
  <c r="G20" i="12"/>
  <c r="G22" i="12"/>
  <c r="G24" i="12"/>
  <c r="G25" i="12"/>
  <c r="G26" i="12"/>
  <c r="G9" i="12"/>
  <c r="E166" i="12" l="1"/>
  <c r="G166" i="12" s="1"/>
  <c r="G134" i="12" s="1"/>
  <c r="I57" i="1" s="1"/>
  <c r="E179" i="12"/>
  <c r="G179" i="12" s="1"/>
  <c r="M179" i="12" s="1"/>
  <c r="E203" i="12"/>
  <c r="G203" i="12" s="1"/>
  <c r="G180" i="12" s="1"/>
  <c r="I59" i="1" s="1"/>
  <c r="G207" i="12"/>
  <c r="I61" i="1" s="1"/>
  <c r="G8" i="12"/>
  <c r="I45" i="1" s="1"/>
  <c r="G29" i="12"/>
  <c r="I46" i="1" s="1"/>
  <c r="G40" i="12"/>
  <c r="I49" i="1" s="1"/>
  <c r="E127" i="12"/>
  <c r="G127" i="12" s="1"/>
  <c r="G80" i="12" s="1"/>
  <c r="I55" i="1" s="1"/>
  <c r="G133" i="12"/>
  <c r="I9" i="12"/>
  <c r="K9" i="12"/>
  <c r="M9" i="12"/>
  <c r="O9" i="12"/>
  <c r="Q9" i="12"/>
  <c r="U9" i="12"/>
  <c r="I11" i="12"/>
  <c r="K11" i="12"/>
  <c r="M11" i="12"/>
  <c r="O11" i="12"/>
  <c r="Q11" i="12"/>
  <c r="U11" i="12"/>
  <c r="I20" i="12"/>
  <c r="K20" i="12"/>
  <c r="M20" i="12"/>
  <c r="O20" i="12"/>
  <c r="Q20" i="12"/>
  <c r="U20" i="12"/>
  <c r="I22" i="12"/>
  <c r="K22" i="12"/>
  <c r="M22" i="12"/>
  <c r="O22" i="12"/>
  <c r="Q22" i="12"/>
  <c r="U22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30" i="12"/>
  <c r="K30" i="12"/>
  <c r="M30" i="12"/>
  <c r="O30" i="12"/>
  <c r="O29" i="12" s="1"/>
  <c r="Q30" i="12"/>
  <c r="U30" i="12"/>
  <c r="I33" i="12"/>
  <c r="K33" i="12"/>
  <c r="K29" i="12" s="1"/>
  <c r="M33" i="12"/>
  <c r="O33" i="12"/>
  <c r="Q33" i="12"/>
  <c r="U33" i="12"/>
  <c r="U29" i="12" s="1"/>
  <c r="I36" i="12"/>
  <c r="I35" i="12" s="1"/>
  <c r="K36" i="12"/>
  <c r="K35" i="12" s="1"/>
  <c r="M36" i="12"/>
  <c r="M35" i="12" s="1"/>
  <c r="O36" i="12"/>
  <c r="O35" i="12" s="1"/>
  <c r="Q36" i="12"/>
  <c r="Q35" i="12" s="1"/>
  <c r="U36" i="12"/>
  <c r="U35" i="12" s="1"/>
  <c r="I39" i="12"/>
  <c r="I38" i="12" s="1"/>
  <c r="K39" i="12"/>
  <c r="K38" i="12" s="1"/>
  <c r="M39" i="12"/>
  <c r="M38" i="12" s="1"/>
  <c r="O39" i="12"/>
  <c r="O38" i="12" s="1"/>
  <c r="Q39" i="12"/>
  <c r="Q38" i="12" s="1"/>
  <c r="U39" i="12"/>
  <c r="U38" i="12" s="1"/>
  <c r="I41" i="12"/>
  <c r="K41" i="12"/>
  <c r="M41" i="12"/>
  <c r="O41" i="12"/>
  <c r="Q41" i="12"/>
  <c r="U41" i="12"/>
  <c r="I43" i="12"/>
  <c r="K43" i="12"/>
  <c r="M43" i="12"/>
  <c r="O43" i="12"/>
  <c r="Q43" i="12"/>
  <c r="U43" i="12"/>
  <c r="I52" i="12"/>
  <c r="K52" i="12"/>
  <c r="M52" i="12"/>
  <c r="O52" i="12"/>
  <c r="Q52" i="12"/>
  <c r="U52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1" i="12"/>
  <c r="K61" i="12"/>
  <c r="M61" i="12"/>
  <c r="O61" i="12"/>
  <c r="Q61" i="12"/>
  <c r="U61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70" i="12"/>
  <c r="I69" i="12" s="1"/>
  <c r="K70" i="12"/>
  <c r="K69" i="12" s="1"/>
  <c r="M70" i="12"/>
  <c r="M69" i="12" s="1"/>
  <c r="O70" i="12"/>
  <c r="O69" i="12" s="1"/>
  <c r="Q70" i="12"/>
  <c r="Q69" i="12" s="1"/>
  <c r="U70" i="12"/>
  <c r="U69" i="12" s="1"/>
  <c r="I73" i="12"/>
  <c r="I72" i="12" s="1"/>
  <c r="K73" i="12"/>
  <c r="K72" i="12" s="1"/>
  <c r="M73" i="12"/>
  <c r="M72" i="12" s="1"/>
  <c r="O73" i="12"/>
  <c r="O72" i="12" s="1"/>
  <c r="Q73" i="12"/>
  <c r="Q72" i="12" s="1"/>
  <c r="U73" i="12"/>
  <c r="U72" i="12" s="1"/>
  <c r="I75" i="12"/>
  <c r="I74" i="12" s="1"/>
  <c r="K75" i="12"/>
  <c r="K74" i="12" s="1"/>
  <c r="M75" i="12"/>
  <c r="M74" i="12" s="1"/>
  <c r="O75" i="12"/>
  <c r="O74" i="12" s="1"/>
  <c r="Q75" i="12"/>
  <c r="Q74" i="12" s="1"/>
  <c r="U75" i="12"/>
  <c r="U74" i="12" s="1"/>
  <c r="I77" i="12"/>
  <c r="I76" i="12" s="1"/>
  <c r="K77" i="12"/>
  <c r="K76" i="12" s="1"/>
  <c r="M77" i="12"/>
  <c r="M76" i="12" s="1"/>
  <c r="O77" i="12"/>
  <c r="O76" i="12" s="1"/>
  <c r="Q77" i="12"/>
  <c r="Q76" i="12" s="1"/>
  <c r="U77" i="12"/>
  <c r="U76" i="12" s="1"/>
  <c r="I79" i="12"/>
  <c r="I78" i="12" s="1"/>
  <c r="K79" i="12"/>
  <c r="K78" i="12" s="1"/>
  <c r="M79" i="12"/>
  <c r="M78" i="12" s="1"/>
  <c r="O79" i="12"/>
  <c r="O78" i="12" s="1"/>
  <c r="Q79" i="12"/>
  <c r="Q78" i="12" s="1"/>
  <c r="U79" i="12"/>
  <c r="U78" i="12" s="1"/>
  <c r="I81" i="12"/>
  <c r="K81" i="12"/>
  <c r="M81" i="12"/>
  <c r="O81" i="12"/>
  <c r="Q81" i="12"/>
  <c r="U81" i="12"/>
  <c r="I84" i="12"/>
  <c r="K84" i="12"/>
  <c r="M84" i="12"/>
  <c r="O84" i="12"/>
  <c r="Q84" i="12"/>
  <c r="U84" i="12"/>
  <c r="I87" i="12"/>
  <c r="K87" i="12"/>
  <c r="M87" i="12"/>
  <c r="O87" i="12"/>
  <c r="Q87" i="12"/>
  <c r="U87" i="12"/>
  <c r="I101" i="12"/>
  <c r="K101" i="12"/>
  <c r="M101" i="12"/>
  <c r="O101" i="12"/>
  <c r="Q101" i="12"/>
  <c r="U101" i="12"/>
  <c r="I118" i="12"/>
  <c r="K118" i="12"/>
  <c r="M118" i="12"/>
  <c r="O118" i="12"/>
  <c r="Q118" i="12"/>
  <c r="U118" i="12"/>
  <c r="I119" i="12"/>
  <c r="K119" i="12"/>
  <c r="M119" i="12"/>
  <c r="O119" i="12"/>
  <c r="Q119" i="12"/>
  <c r="U119" i="12"/>
  <c r="I121" i="12"/>
  <c r="K121" i="12"/>
  <c r="M121" i="12"/>
  <c r="O121" i="12"/>
  <c r="Q121" i="12"/>
  <c r="U121" i="12"/>
  <c r="I124" i="12"/>
  <c r="K124" i="12"/>
  <c r="M124" i="12"/>
  <c r="O124" i="12"/>
  <c r="Q124" i="12"/>
  <c r="U124" i="12"/>
  <c r="I130" i="12"/>
  <c r="K130" i="12"/>
  <c r="M130" i="12"/>
  <c r="O130" i="12"/>
  <c r="Q130" i="12"/>
  <c r="U130" i="12"/>
  <c r="I131" i="12"/>
  <c r="K131" i="12"/>
  <c r="M131" i="12"/>
  <c r="O131" i="12"/>
  <c r="Q131" i="12"/>
  <c r="U131" i="12"/>
  <c r="I132" i="12"/>
  <c r="K132" i="12"/>
  <c r="M132" i="12"/>
  <c r="O132" i="12"/>
  <c r="Q132" i="12"/>
  <c r="U132" i="12"/>
  <c r="I135" i="12"/>
  <c r="K135" i="12"/>
  <c r="M135" i="12"/>
  <c r="O135" i="12"/>
  <c r="Q135" i="12"/>
  <c r="U135" i="12"/>
  <c r="I141" i="12"/>
  <c r="K141" i="12"/>
  <c r="M141" i="12"/>
  <c r="O141" i="12"/>
  <c r="Q141" i="12"/>
  <c r="U141" i="12"/>
  <c r="I144" i="12"/>
  <c r="K144" i="12"/>
  <c r="M144" i="12"/>
  <c r="O144" i="12"/>
  <c r="Q144" i="12"/>
  <c r="U144" i="12"/>
  <c r="I148" i="12"/>
  <c r="K148" i="12"/>
  <c r="M148" i="12"/>
  <c r="O148" i="12"/>
  <c r="Q148" i="12"/>
  <c r="U148" i="12"/>
  <c r="I164" i="12"/>
  <c r="K164" i="12"/>
  <c r="M164" i="12"/>
  <c r="O164" i="12"/>
  <c r="Q164" i="12"/>
  <c r="U164" i="12"/>
  <c r="I165" i="12"/>
  <c r="K165" i="12"/>
  <c r="M165" i="12"/>
  <c r="O165" i="12"/>
  <c r="Q165" i="12"/>
  <c r="U165" i="12"/>
  <c r="I168" i="12"/>
  <c r="K168" i="12"/>
  <c r="M168" i="12"/>
  <c r="O168" i="12"/>
  <c r="Q168" i="12"/>
  <c r="U168" i="12"/>
  <c r="I172" i="12"/>
  <c r="K172" i="12"/>
  <c r="M172" i="12"/>
  <c r="O172" i="12"/>
  <c r="Q172" i="12"/>
  <c r="U172" i="12"/>
  <c r="I173" i="12"/>
  <c r="K173" i="12"/>
  <c r="M173" i="12"/>
  <c r="O173" i="12"/>
  <c r="Q173" i="12"/>
  <c r="U173" i="12"/>
  <c r="I175" i="12"/>
  <c r="K175" i="12"/>
  <c r="M175" i="12"/>
  <c r="O175" i="12"/>
  <c r="Q175" i="12"/>
  <c r="U175" i="12"/>
  <c r="I179" i="12"/>
  <c r="I181" i="12"/>
  <c r="K181" i="12"/>
  <c r="M181" i="12"/>
  <c r="O181" i="12"/>
  <c r="Q181" i="12"/>
  <c r="U181" i="12"/>
  <c r="I185" i="12"/>
  <c r="K185" i="12"/>
  <c r="M185" i="12"/>
  <c r="O185" i="12"/>
  <c r="Q185" i="12"/>
  <c r="U185" i="12"/>
  <c r="I189" i="12"/>
  <c r="K189" i="12"/>
  <c r="M189" i="12"/>
  <c r="O189" i="12"/>
  <c r="Q189" i="12"/>
  <c r="U189" i="12"/>
  <c r="I190" i="12"/>
  <c r="K190" i="12"/>
  <c r="M190" i="12"/>
  <c r="O190" i="12"/>
  <c r="Q190" i="12"/>
  <c r="U190" i="12"/>
  <c r="I192" i="12"/>
  <c r="K192" i="12"/>
  <c r="M192" i="12"/>
  <c r="O192" i="12"/>
  <c r="Q192" i="12"/>
  <c r="U192" i="12"/>
  <c r="I196" i="12"/>
  <c r="K196" i="12"/>
  <c r="M196" i="12"/>
  <c r="O196" i="12"/>
  <c r="Q196" i="12"/>
  <c r="U196" i="12"/>
  <c r="I199" i="12"/>
  <c r="K199" i="12"/>
  <c r="M199" i="12"/>
  <c r="O199" i="12"/>
  <c r="Q199" i="12"/>
  <c r="U199" i="12"/>
  <c r="I201" i="12"/>
  <c r="K201" i="12"/>
  <c r="M201" i="12"/>
  <c r="O201" i="12"/>
  <c r="Q201" i="12"/>
  <c r="U201" i="12"/>
  <c r="I205" i="12"/>
  <c r="I204" i="12" s="1"/>
  <c r="K205" i="12"/>
  <c r="K204" i="12" s="1"/>
  <c r="M205" i="12"/>
  <c r="M204" i="12" s="1"/>
  <c r="O205" i="12"/>
  <c r="O204" i="12" s="1"/>
  <c r="Q205" i="12"/>
  <c r="Q204" i="12" s="1"/>
  <c r="U205" i="12"/>
  <c r="U204" i="12" s="1"/>
  <c r="I208" i="12"/>
  <c r="K208" i="12"/>
  <c r="M208" i="12"/>
  <c r="O208" i="12"/>
  <c r="Q208" i="12"/>
  <c r="U208" i="12"/>
  <c r="I218" i="12"/>
  <c r="K218" i="12"/>
  <c r="M218" i="12"/>
  <c r="O218" i="12"/>
  <c r="Q218" i="12"/>
  <c r="U218" i="12"/>
  <c r="I219" i="12"/>
  <c r="K219" i="12"/>
  <c r="M219" i="12"/>
  <c r="O219" i="12"/>
  <c r="Q219" i="12"/>
  <c r="U219" i="12"/>
  <c r="I220" i="12"/>
  <c r="K220" i="12"/>
  <c r="M220" i="12"/>
  <c r="O220" i="12"/>
  <c r="Q220" i="12"/>
  <c r="U220" i="12"/>
  <c r="I222" i="12"/>
  <c r="K222" i="12"/>
  <c r="M222" i="12"/>
  <c r="O222" i="12"/>
  <c r="Q222" i="12"/>
  <c r="U222" i="12"/>
  <c r="I223" i="12"/>
  <c r="K223" i="12"/>
  <c r="M223" i="12"/>
  <c r="O223" i="12"/>
  <c r="Q223" i="12"/>
  <c r="U223" i="12"/>
  <c r="I225" i="12"/>
  <c r="K225" i="12"/>
  <c r="O225" i="12"/>
  <c r="Q225" i="12"/>
  <c r="U225" i="12"/>
  <c r="I226" i="12"/>
  <c r="K226" i="12"/>
  <c r="O226" i="12"/>
  <c r="Q226" i="12"/>
  <c r="U226" i="12"/>
  <c r="U224" i="12" s="1"/>
  <c r="F38" i="1"/>
  <c r="G38" i="1"/>
  <c r="H38" i="1"/>
  <c r="I38" i="1"/>
  <c r="J37" i="1"/>
  <c r="J38" i="1" s="1"/>
  <c r="J26" i="1"/>
  <c r="G36" i="1"/>
  <c r="F36" i="1"/>
  <c r="J23" i="1"/>
  <c r="J24" i="1"/>
  <c r="J25" i="1"/>
  <c r="E24" i="1"/>
  <c r="E26" i="1"/>
  <c r="K203" i="12" l="1"/>
  <c r="M133" i="12"/>
  <c r="M128" i="12" s="1"/>
  <c r="G128" i="12"/>
  <c r="I56" i="1" s="1"/>
  <c r="I203" i="12"/>
  <c r="I180" i="12" s="1"/>
  <c r="U203" i="12"/>
  <c r="Q179" i="12"/>
  <c r="Q167" i="12" s="1"/>
  <c r="K166" i="12"/>
  <c r="K134" i="12" s="1"/>
  <c r="M127" i="12"/>
  <c r="M80" i="12" s="1"/>
  <c r="I16" i="1"/>
  <c r="Q203" i="12"/>
  <c r="M203" i="12"/>
  <c r="M180" i="12" s="1"/>
  <c r="O179" i="12"/>
  <c r="G167" i="12"/>
  <c r="I58" i="1" s="1"/>
  <c r="U179" i="12"/>
  <c r="K179" i="12"/>
  <c r="U166" i="12"/>
  <c r="U134" i="12" s="1"/>
  <c r="M166" i="12"/>
  <c r="M134" i="12" s="1"/>
  <c r="O166" i="12"/>
  <c r="O134" i="12" s="1"/>
  <c r="Q166" i="12"/>
  <c r="Q134" i="12" s="1"/>
  <c r="I166" i="12"/>
  <c r="I134" i="12" s="1"/>
  <c r="U133" i="12"/>
  <c r="U128" i="12" s="1"/>
  <c r="K133" i="12"/>
  <c r="K128" i="12" s="1"/>
  <c r="Q133" i="12"/>
  <c r="Q128" i="12" s="1"/>
  <c r="I133" i="12"/>
  <c r="I128" i="12" s="1"/>
  <c r="U127" i="12"/>
  <c r="U80" i="12" s="1"/>
  <c r="K127" i="12"/>
  <c r="K80" i="12" s="1"/>
  <c r="Q127" i="12"/>
  <c r="Q80" i="12" s="1"/>
  <c r="I127" i="12"/>
  <c r="I80" i="12" s="1"/>
  <c r="O203" i="12"/>
  <c r="O180" i="12" s="1"/>
  <c r="O127" i="12"/>
  <c r="O80" i="12" s="1"/>
  <c r="O133" i="12"/>
  <c r="O128" i="12" s="1"/>
  <c r="K224" i="12"/>
  <c r="U207" i="12"/>
  <c r="K207" i="12"/>
  <c r="O207" i="12"/>
  <c r="U40" i="12"/>
  <c r="U221" i="12"/>
  <c r="K221" i="12"/>
  <c r="O221" i="12"/>
  <c r="Q180" i="12"/>
  <c r="Q29" i="12"/>
  <c r="I29" i="12"/>
  <c r="M29" i="12"/>
  <c r="O224" i="12"/>
  <c r="M167" i="12"/>
  <c r="O40" i="12"/>
  <c r="K40" i="12"/>
  <c r="I221" i="12"/>
  <c r="M221" i="12"/>
  <c r="U180" i="12"/>
  <c r="K180" i="12"/>
  <c r="M8" i="12"/>
  <c r="Q8" i="12"/>
  <c r="I8" i="12"/>
  <c r="I167" i="12"/>
  <c r="Q221" i="12"/>
  <c r="Q224" i="12"/>
  <c r="I224" i="12"/>
  <c r="M207" i="12"/>
  <c r="Q207" i="12"/>
  <c r="I207" i="12"/>
  <c r="U167" i="12"/>
  <c r="K167" i="12"/>
  <c r="O167" i="12"/>
  <c r="Q40" i="12"/>
  <c r="I40" i="12"/>
  <c r="M40" i="12"/>
  <c r="U8" i="12"/>
  <c r="K8" i="12"/>
  <c r="O8" i="12"/>
  <c r="I17" i="1" l="1"/>
  <c r="F225" i="12"/>
  <c r="G225" i="12" s="1"/>
  <c r="M225" i="12" s="1"/>
  <c r="F226" i="12"/>
  <c r="G226" i="12" s="1"/>
  <c r="M226" i="12" s="1"/>
  <c r="M224" i="12" l="1"/>
  <c r="G224" i="12"/>
  <c r="I63" i="1" s="1"/>
  <c r="I19" i="1" s="1"/>
  <c r="I21" i="1" s="1"/>
  <c r="G25" i="1" s="1"/>
  <c r="G26" i="1" s="1"/>
  <c r="G27" i="1" s="1"/>
  <c r="I6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<sst xmlns="http://schemas.openxmlformats.org/spreadsheetml/2006/main" count="819" uniqueCount="420">
  <si>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</si>
  <si>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</si>
  <si>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</si>
  <si>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</si>
  <si>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</si>
  <si>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</si>
  <si>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</si>
  <si>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</si>
  <si>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</si>
  <si>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</si>
  <si>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</si>
  <si>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</si>
  <si>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</si>
  <si>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</si>
  <si>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</si>
  <si>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</si>
  <si>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</si>
  <si>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</si>
  <si>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</si>
  <si>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</si>
  <si>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</si>
  <si>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</si>
  <si>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</si>
  <si>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</si>
  <si>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</si>
  <si>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</si>
  <si>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</si>
  <si>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</si>
  <si>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</si>
  <si>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</si>
  <si>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</si>
  <si>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</si>
  <si>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</si>
  <si>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</si>
  <si>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</si>
  <si>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</si>
  <si>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</si>
  <si>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</si>
  <si>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</si>
  <si>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</si>
  <si>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</si>
  <si>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</si>
  <si>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</si>
  <si>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</si>
  <si>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</si>
  <si>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</si>
  <si>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</si>
  <si>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</si>
  <si>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</si>
  <si>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</si>
  <si>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</si>
  <si>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</si>
  <si>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</si>
  <si>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</si>
  <si>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</si>
  <si>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</si>
  <si>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</si>
  <si>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</si>
  <si>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</si>
  <si>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</si>
  <si>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</si>
  <si>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</si>
  <si>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</si>
  <si>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</si>
  <si>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735</t>
  </si>
  <si>
    <t>Vytápění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</si>
  <si>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</si>
  <si>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</si>
  <si>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</si>
  <si>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</si>
  <si>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</si>
  <si>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</si>
  <si>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</si>
  <si>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</si>
  <si>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</si>
  <si>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</si>
  <si>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</si>
  <si>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</si>
  <si>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</si>
  <si>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</si>
  <si>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</si>
  <si>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</si>
  <si>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</si>
  <si>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</si>
  <si>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</si>
  <si>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</si>
  <si>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</si>
  <si>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</si>
  <si>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</si>
  <si>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</si>
  <si>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</si>
  <si>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</si>
  <si>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</si>
  <si>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</si>
  <si>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</si>
  <si>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</si>
  <si>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</si>
  <si>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</si>
  <si>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</si>
  <si>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</si>
  <si>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</si>
  <si>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</si>
  <si>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</si>
  <si>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</si>
  <si>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</si>
  <si>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</si>
  <si>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</si>
  <si>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</si>
  <si>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</si>
  <si>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</si>
  <si>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</si>
  <si>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611421331R00</t>
  </si>
  <si>
    <t>Oprava váp.omítek stropů do 30% plochy - štukových</t>
  </si>
  <si>
    <t>m2</t>
  </si>
  <si>
    <t>POL1_0</t>
  </si>
  <si>
    <t>12,70*6,20</t>
  </si>
  <si>
    <t>VV</t>
  </si>
  <si>
    <t>612451331R00</t>
  </si>
  <si>
    <t>Oprava cementových omítek stěn štukových do 30 %</t>
  </si>
  <si>
    <t xml:space="preserve">plochy bez odpočtů otvorů: : </t>
  </si>
  <si>
    <t>stěny: : (12,70*2+6,20*2)*3,45</t>
  </si>
  <si>
    <t>ostění oken: : (3,25*2+2,00)*0,20*6</t>
  </si>
  <si>
    <t>Mezisoučet</t>
  </si>
  <si>
    <t xml:space="preserve">odpočty otvorů: : </t>
  </si>
  <si>
    <t>odpočet oken: : -3,25*2,00*6</t>
  </si>
  <si>
    <t>2x dveře: : -1,00*2,00*2</t>
  </si>
  <si>
    <t>611403380R00</t>
  </si>
  <si>
    <t>Hrubá výplň rýh ve stropech do 3x3 cm maltou z SMS</t>
  </si>
  <si>
    <t>m</t>
  </si>
  <si>
    <t>rýhy pro elektro: : 50,00</t>
  </si>
  <si>
    <t>612403382R00</t>
  </si>
  <si>
    <t>Hrubá výplň rýh ve stěnách do 5x5 cm maltou ze SMS</t>
  </si>
  <si>
    <t>rýhy pro elektro: : 25,00</t>
  </si>
  <si>
    <t>611471411R00</t>
  </si>
  <si>
    <t>Úprava stropů aktivovaným štukem tl. 2 - 3 mm</t>
  </si>
  <si>
    <t>612471411R00</t>
  </si>
  <si>
    <t>Úprava vnitřních stěn aktivovaným štukem</t>
  </si>
  <si>
    <t>610991111R00</t>
  </si>
  <si>
    <t>Zakrývání výplní vnitřních otvorů</t>
  </si>
  <si>
    <t>okna: : 3,25*2,00*6</t>
  </si>
  <si>
    <t>dveře: : 1,00*2,00*2</t>
  </si>
  <si>
    <t>632451031R00</t>
  </si>
  <si>
    <t>Vyrovnávací potěr MC 15, v ploše, tl. 20 mm</t>
  </si>
  <si>
    <t>pod keramické dlažby: : 5,20*6,20+2,00*0,20*2+0,45*0,20</t>
  </si>
  <si>
    <t>pod PVC: : 3,85*6,20+3,65*1,20+(1,55+2,00)*0,20</t>
  </si>
  <si>
    <t>632411104RT1</t>
  </si>
  <si>
    <t>Vyrovnávací stěrka Cemix 050, ruční zprac. tl.4 mm, samonivelační anhydritová směs 30 Cemix 050 30 MPa</t>
  </si>
  <si>
    <t>941955002R00</t>
  </si>
  <si>
    <t>Lešení lehké pomocné, výška podlahy do 1,9 m</t>
  </si>
  <si>
    <t>podlahová plocha: : 12,70*6,20</t>
  </si>
  <si>
    <t>952901111R00</t>
  </si>
  <si>
    <t>Vyčištění budov o výšce podlaží do 4 m</t>
  </si>
  <si>
    <t>978011141R00</t>
  </si>
  <si>
    <t>Otlučení omítek vnitřních vápenných stropů do 30 %</t>
  </si>
  <si>
    <t>978021141R00</t>
  </si>
  <si>
    <t>Otlučení cementových omítek vnitřních stěn do 30 %</t>
  </si>
  <si>
    <t>978059521R00</t>
  </si>
  <si>
    <t>Odsekání vnitřních obkladů stěn do 2 m2</t>
  </si>
  <si>
    <t>1,80*1,50</t>
  </si>
  <si>
    <t>974031121R00</t>
  </si>
  <si>
    <t>Vysekání rýh ve zdi cihelné 3 x 3 cm</t>
  </si>
  <si>
    <t>974031132R00</t>
  </si>
  <si>
    <t>Vysekání rýh ve zdi cihelné 5 x 7 cm</t>
  </si>
  <si>
    <t>974042532R00</t>
  </si>
  <si>
    <t>Vysekání rýh betonová, monolitická dlažba 5x7 cm, pro přívod plynu</t>
  </si>
  <si>
    <t>974042533R00</t>
  </si>
  <si>
    <t>Vysekání rýh betonová, monolitická dlažba 5x10 cm, pro přívod vody</t>
  </si>
  <si>
    <t>974042553R00</t>
  </si>
  <si>
    <t>Vysekání rýh betonová, monolitická dlažba 10x10 cm, pro odpadní potrubí kanalizace</t>
  </si>
  <si>
    <t>979082111R00</t>
  </si>
  <si>
    <t>Vnitrostaveništní doprava suti do 10 m</t>
  </si>
  <si>
    <t>t</t>
  </si>
  <si>
    <t>2,93+4,17+0,87</t>
  </si>
  <si>
    <t>979082121R00</t>
  </si>
  <si>
    <t>Příplatek k vnitrost. dopravě suti za dalších 5 m</t>
  </si>
  <si>
    <t>7,97*4</t>
  </si>
  <si>
    <t>979081111R00</t>
  </si>
  <si>
    <t>Odvoz suti a vybour. hmot na skládku do 1 km</t>
  </si>
  <si>
    <t>979081121R00</t>
  </si>
  <si>
    <t>Příplatek k odvozu za každý další 1 km</t>
  </si>
  <si>
    <t>979990181R00</t>
  </si>
  <si>
    <t>Poplatek za skládku suti - PVC podlahová krytina</t>
  </si>
  <si>
    <t>979990101R00</t>
  </si>
  <si>
    <t>Poplatek za skládku suti - směs betonu a cihel</t>
  </si>
  <si>
    <t>979990142R00</t>
  </si>
  <si>
    <t>Poplatek za skládku suti - směsný odpad, dřevo</t>
  </si>
  <si>
    <t>998011002R00</t>
  </si>
  <si>
    <t>Přesun hmot pro budovy zděné výšky do 12 m</t>
  </si>
  <si>
    <t>4,28+3,30+0,12</t>
  </si>
  <si>
    <t>721_X001</t>
  </si>
  <si>
    <t>D+M vnitřních rozvodů kanalizace, (k laboratorním stolům a katedře)</t>
  </si>
  <si>
    <t>soubor</t>
  </si>
  <si>
    <t>D+M vnitřních rozvodů vody, (k novým laboratorním stolům a katedře)</t>
  </si>
  <si>
    <t>723_X001</t>
  </si>
  <si>
    <t>D+M vnitřních rozvodů plynu, (k novým laboratorním stolům a katedře)</t>
  </si>
  <si>
    <t>735_X001</t>
  </si>
  <si>
    <t>D+M vytápění, (D+M nového otop.tělesa Kalor+rozvody)</t>
  </si>
  <si>
    <t>762522812R00</t>
  </si>
  <si>
    <t>Demontáž podlah s polštáři z prken tl. do 50 mm</t>
  </si>
  <si>
    <t>vodorovné plochy stávajících elevací: : 10,30*6,20</t>
  </si>
  <si>
    <t>762522813RAH</t>
  </si>
  <si>
    <t>Demontáž nosné konstrukce podlah</t>
  </si>
  <si>
    <t>POL2_0</t>
  </si>
  <si>
    <t>762512125RAH</t>
  </si>
  <si>
    <t>Položení desek OSB ve dvou vrstvách šroubovaním, materiál ve specifikaci</t>
  </si>
  <si>
    <t>podlaha elevací v 2.-5.řadě lavic: : 0,85*5,00*4</t>
  </si>
  <si>
    <t>plocha za 5.řadou lavic: : 0,25*5,00*1</t>
  </si>
  <si>
    <t xml:space="preserve">svislé plochy elevací: : </t>
  </si>
  <si>
    <t>čela (podstupnice) elevací v 2.-5.řadě lavic: : 0,15*5,00*4</t>
  </si>
  <si>
    <t>60725016RAH</t>
  </si>
  <si>
    <t>Deska dřevoštěpková OSB 3 Superfinish Eco tl.22 mm, nebroušená, spodní vrstva podlah elevací+čela,boky</t>
  </si>
  <si>
    <t>POL3_0</t>
  </si>
  <si>
    <t xml:space="preserve">vodorovné plochy: : </t>
  </si>
  <si>
    <t>plocha za 5.řadou: : 0,25*5,00*1</t>
  </si>
  <si>
    <t>15% na prořez: : (17,00+1,25)*0,15</t>
  </si>
  <si>
    <t>15% na prořez: : (3,00+4,40+0,1275+0,255+0,3825+0,51+0,37)*0,15</t>
  </si>
  <si>
    <t/>
  </si>
  <si>
    <t>60725012RAH</t>
  </si>
  <si>
    <t>Deska dřevoštěpková OSB 3 Eurostrand tl.15 mm, broušená, finální vrstva podlah elevací+čela, boky</t>
  </si>
  <si>
    <t>762512115RAH</t>
  </si>
  <si>
    <t>Položení desek OSB na pero a drážku, materiál ve specifikaci</t>
  </si>
  <si>
    <t>"zábradlí" 3.-5.řady elevace: : 2,60*0,50</t>
  </si>
  <si>
    <t>60725034R</t>
  </si>
  <si>
    <t>Deska dřevoštěpková OSB Eurostrand tl. 18 mm, broušená, finální záklop čel a boků elevací</t>
  </si>
  <si>
    <t xml:space="preserve">dodávka 2 ks desek: : </t>
  </si>
  <si>
    <t>boční stěna ("zábradlí") 3.-5.řady elevace: : 2,50*0,675*2</t>
  </si>
  <si>
    <t>762595000R00</t>
  </si>
  <si>
    <t>Spojovací a ochranné prostředky k položení podlah</t>
  </si>
  <si>
    <t>m3</t>
  </si>
  <si>
    <t>27,295*(0,022+0,015)</t>
  </si>
  <si>
    <t>1,30*0,018</t>
  </si>
  <si>
    <t>998762202R00</t>
  </si>
  <si>
    <t>Přesun hmot pro tesařské konstrukce, výšky do 12 m</t>
  </si>
  <si>
    <t>766_X001</t>
  </si>
  <si>
    <t>D+M laboratorního stolu</t>
  </si>
  <si>
    <t>kus</t>
  </si>
  <si>
    <t>766_X002</t>
  </si>
  <si>
    <t>D+M katedry</t>
  </si>
  <si>
    <t>766_X003</t>
  </si>
  <si>
    <t>D+M police pod stropem nad lavicemi</t>
  </si>
  <si>
    <t>998766201R00</t>
  </si>
  <si>
    <t>Přesun hmot pro truhlářské konstr., výšky do 6 m</t>
  </si>
  <si>
    <t>767995101R00</t>
  </si>
  <si>
    <t>Výroba a montáž kov. atypických konstr. do 5 kg</t>
  </si>
  <si>
    <t>kg</t>
  </si>
  <si>
    <t>podél.horizontální profily v 2.-5.řadě: : 0,85*11*4*5,6</t>
  </si>
  <si>
    <t>svislé sloupky 2.řady: : 0,04*6*2*5,60</t>
  </si>
  <si>
    <t>svislé sloupky 3.řady: : 0,19*6*2*5,60</t>
  </si>
  <si>
    <t>svislé sloupky 4.řady: : 0,34*6*2*5,60</t>
  </si>
  <si>
    <t>svislé sloupky 5.řady: : 0,49*6*2*5,60</t>
  </si>
  <si>
    <t>767995103R00</t>
  </si>
  <si>
    <t>Výroba a montáž kov. atypických konstr. do 20 kg</t>
  </si>
  <si>
    <t>svislé sloupky za 5.řadou: : 1,37*6*2*5,60</t>
  </si>
  <si>
    <t>767995104R00</t>
  </si>
  <si>
    <t>Výroba a montáž kov. atypických konstr. do 50 kg</t>
  </si>
  <si>
    <t>příčné prvky-nosná kce podlah 2.-5.řady: : 5,00*2*4*5,60</t>
  </si>
  <si>
    <t>příčné prvky-pod horní plochu za 5.řadou: : 5,00*2*5,60</t>
  </si>
  <si>
    <t>příčné horizont.prvky 2.-5.řady-prvky na podlaze: : 5,00*2*5*5,60</t>
  </si>
  <si>
    <t>14587264R</t>
  </si>
  <si>
    <t>Profil čtvercový uzavř.svařovaný  S235  50 x 4 mm</t>
  </si>
  <si>
    <t>příčné prvky-nosná kce podlah 2.-5.řady: : 5,00*2*4*1,03*0,0056</t>
  </si>
  <si>
    <t>příčné prvky-pod horní plochu za 5.řadou: : 5,00*2*1,03*0,0056</t>
  </si>
  <si>
    <t>příčné horizont.prvky 2.-5.řady-prvky na podlaze: : 5,00*2*5*1,03*0,0056</t>
  </si>
  <si>
    <t>podél.horizontální profily v 2.-5.řadě: : 0,85*11*4*1,03*0,0056</t>
  </si>
  <si>
    <t>svislé sloupky 2.řady: : 0,04*6*2*1,03*0,0056</t>
  </si>
  <si>
    <t>svislé sloupky 3.řady: : 0,19*6*2*1,03*0,0056</t>
  </si>
  <si>
    <t>svislé sloupky 4.řady: : 0,34*6*2*1,03*0,0056</t>
  </si>
  <si>
    <t>svislé sloupky 5.řady: : 0,49*6*2*1,03*0,0056</t>
  </si>
  <si>
    <t>svislé sloupky za 5.řadou: : 1,37*6*2*1,03*0,0056</t>
  </si>
  <si>
    <t>767_X001</t>
  </si>
  <si>
    <t>Drobný spojovací materiál</t>
  </si>
  <si>
    <t>953981103R00</t>
  </si>
  <si>
    <t>Chemické kotvy do betonu, hl. 110 mm, M 12, ampule</t>
  </si>
  <si>
    <t>998767201R00</t>
  </si>
  <si>
    <t>Přesun hmot pro zámečnické konstr., výšky do 6 m</t>
  </si>
  <si>
    <t>771101210R00</t>
  </si>
  <si>
    <t>Penetrace podkladu pod dlažby</t>
  </si>
  <si>
    <t>plocha podlahy: : 5,20*6,20</t>
  </si>
  <si>
    <t>plochy podlah v ostění oken: : 2,00*0,20*2+0,45*0,20</t>
  </si>
  <si>
    <t>plocha podlahy v průřezu dveří: : 1,00*0,15</t>
  </si>
  <si>
    <t>771575109RT6</t>
  </si>
  <si>
    <t>Montáž podlah keram.,hladké, tmel, 30x30 cm, Keraflex (lepidlo), Ultracolor plus (spár.hmota)</t>
  </si>
  <si>
    <t>771475014R00</t>
  </si>
  <si>
    <t>Obklad soklíků keram.rovných, tmel,výška 10 cm</t>
  </si>
  <si>
    <t>5,20+0,20+4,80+0,05+0,20+2,00+0,20+0,35+0,20+2,00+0,20+0,35+0,20+0,45</t>
  </si>
  <si>
    <t>597623142R</t>
  </si>
  <si>
    <t>plocha podlahy: : 33,28</t>
  </si>
  <si>
    <t>prořez 5% na plochy: : 33,28*0,05</t>
  </si>
  <si>
    <t>56 kusů dlaždic na soklík (pouze okrajové části dlaždic): : 0,30*0,30*56</t>
  </si>
  <si>
    <t>998771201R00</t>
  </si>
  <si>
    <t>Přesun hmot pro podlahy z dlaždic, výšky do 6 m</t>
  </si>
  <si>
    <t>776511820RT1</t>
  </si>
  <si>
    <t>Odstranění PVC a koberců lepených s podložkou, z ploch nad 20 m2</t>
  </si>
  <si>
    <t>plocha podlahy: : 12,70*6,20</t>
  </si>
  <si>
    <t>plochy v ostění oken: : 2,00*0,20*6</t>
  </si>
  <si>
    <t>776101121R00</t>
  </si>
  <si>
    <t>Provedení penetrace podkladu</t>
  </si>
  <si>
    <t>3,85*6,20</t>
  </si>
  <si>
    <t>3,65*1,20</t>
  </si>
  <si>
    <t>(1,55+2,00)*0,20</t>
  </si>
  <si>
    <t>776101115R00</t>
  </si>
  <si>
    <t>Vyrovnání podkladů samonivelační hmotou</t>
  </si>
  <si>
    <t>585915857R</t>
  </si>
  <si>
    <t>Cemix Samonivelační stěrka 20, balení 25 kg</t>
  </si>
  <si>
    <t>tloušťka stěrky cca 5 mm: : 28,96*0,010</t>
  </si>
  <si>
    <t>776521100RT1</t>
  </si>
  <si>
    <t>Lepení povlak.podlah z pásů PVC na Chemopren, pouze položení - PVC ve specifikaci</t>
  </si>
  <si>
    <t>28412286R</t>
  </si>
  <si>
    <t>Podlahovina PVC Novoflor extra Statik 1500x2,0 mm</t>
  </si>
  <si>
    <t>plocha podlahy: : 28,96</t>
  </si>
  <si>
    <t>10% na prořez: : 28,96*0,10</t>
  </si>
  <si>
    <t>776421100RU1</t>
  </si>
  <si>
    <t>Lepení podlahových soklíků z PVC a vinylu, včetně dodávky soklíku PVC</t>
  </si>
  <si>
    <t>6,30+1,20+3,65+1,55+0,20+0,35+0,20+2,00+0,20+5,00</t>
  </si>
  <si>
    <t>776981112RU2</t>
  </si>
  <si>
    <t>Lišta hliníková přechodová, stejná výška krytin, profil 25/F, na hmoždinky, šířky 35 mm</t>
  </si>
  <si>
    <t>přechodová lišta mezi keram.dlažbou a PVC: : 6,20</t>
  </si>
  <si>
    <t>998776201R00</t>
  </si>
  <si>
    <t>Přesun hmot pro podlahy povlakové, výšky do 6 m</t>
  </si>
  <si>
    <t>783172517R00</t>
  </si>
  <si>
    <t>Nátěr polyuretanový OK "A" základní</t>
  </si>
  <si>
    <t>0,05*4*166,72</t>
  </si>
  <si>
    <t>strop: : 12,70*6,20</t>
  </si>
  <si>
    <t>784402801R00</t>
  </si>
  <si>
    <t>Odstranění malby oškrábáním v místnosti H do 3,8 m</t>
  </si>
  <si>
    <t>784403801R00</t>
  </si>
  <si>
    <t>Odstranění maleb omytím v místnosti H do 3,8 m</t>
  </si>
  <si>
    <t>784191201R00</t>
  </si>
  <si>
    <t>Penetrace podkladu hloubková Primalex 1x</t>
  </si>
  <si>
    <t>784195212R00</t>
  </si>
  <si>
    <t>Malba tekutá Primalex Plus, bílá, 2 x</t>
  </si>
  <si>
    <t>M21_X001</t>
  </si>
  <si>
    <t>D+M elektro silnoproud</t>
  </si>
  <si>
    <t>M21_X002</t>
  </si>
  <si>
    <t>D+M elektro slaboproud</t>
  </si>
  <si>
    <t>005121020R</t>
  </si>
  <si>
    <t xml:space="preserve">Zařízení staveniště </t>
  </si>
  <si>
    <t>005124010R</t>
  </si>
  <si>
    <t>Koordinační činnost zhotovitele</t>
  </si>
  <si>
    <t>END</t>
  </si>
  <si>
    <t>podlaha v 2.-5.řadě lavic: : 0,85*5,00*4</t>
  </si>
  <si>
    <t>čela (podstupnice) v 2.-5.řadě lavic: : 0,15*5,00*4</t>
  </si>
  <si>
    <t>učebna chemie</t>
  </si>
  <si>
    <t>Architekt:</t>
  </si>
  <si>
    <t>Opletalova 1434, 252 63 Roztoky</t>
  </si>
  <si>
    <t>Poznámka:</t>
  </si>
  <si>
    <t>Veškeré uvedené obchodní názvy výrobků či firemní označení v tomto dokumentu jsou pouze referenční povahy a kladou si za cíl nastínit referenční standard. Zadavatel uchazečům výslovně umožňuje nahrazení těchto materiálů a výrobků kvalitativně shodným či vyšším řešením (náhradou) za předpokladu, že dojde ke splnění všech technických parametrů daných projektovou dokumentací.</t>
  </si>
  <si>
    <t>O.Pecka, XI/2016</t>
  </si>
  <si>
    <t>Rekonstrukce učebny chemie, Dvořákovo gymnázium a Střední odborná škola ekonomická, Dvořákovo náměstí 800, 278 01 Kralupy nad Vltavou, k.ú. Kralupy nad Vltavou (672718)</t>
  </si>
  <si>
    <t>Rekonstrukce učebny chemie, Dvořákovo gymnázium a Střední odborná škola ekonomická, Dvořákovo náměstí 800, 272 01 Kralupy nad Vltavou, k.ú. Kralupy nad Vltavou (672718)</t>
  </si>
  <si>
    <t>svislé plochy (podstupnice) stáv.elevací: : 6,20*0,15*6</t>
  </si>
  <si>
    <t>vodorovné plochy stávající elevace: : 10,30*6,20</t>
  </si>
  <si>
    <t>svislé plochy (podstupnice) stáv.elevace: : 6,20*0,15*6</t>
  </si>
  <si>
    <t xml:space="preserve">vodorovné plochy elevace : </t>
  </si>
  <si>
    <t xml:space="preserve">svislé plochy elevace: : </t>
  </si>
  <si>
    <t>čelo za 5.řadou lavic: : 0,88*5,00*1</t>
  </si>
  <si>
    <t>boční strana ve 2.řadě lavic: : 0,85*0,15</t>
  </si>
  <si>
    <t>boční strana ve 3.řadě lavic: : 0,85*0,30</t>
  </si>
  <si>
    <t>boční strana ve 4.řadě lavic: : 0,85*0,45</t>
  </si>
  <si>
    <t>boční strana v 5.řadě lavic: : 0,85*0,60</t>
  </si>
  <si>
    <t>boční strana za 5.řadou lavic: : 0,25*1,48</t>
  </si>
  <si>
    <t xml:space="preserve">svislé prvky elevace: : </t>
  </si>
  <si>
    <t xml:space="preserve">horizontální prvky elevace: : </t>
  </si>
  <si>
    <t>plocha čel elevace: : 6,20*0,15*6</t>
  </si>
  <si>
    <t>Krycí list rozpočtu</t>
  </si>
  <si>
    <t>Dvořákovo gymnázium a Střední odborná škola ekonomická</t>
  </si>
  <si>
    <t>Dvořákovo nám.800</t>
  </si>
  <si>
    <t>278 01 Kralupy nad Vltavou</t>
  </si>
  <si>
    <t>495 18 925</t>
  </si>
  <si>
    <t>747 30 860</t>
  </si>
  <si>
    <t>722_X001</t>
  </si>
  <si>
    <t>Dlaždice 30x30 Color, do cenové skupiny 78 (Rako)</t>
  </si>
  <si>
    <t>7,97*9</t>
  </si>
  <si>
    <t>výztuhy/zavětrování: : 30,00*0,0056</t>
  </si>
  <si>
    <t>výztuhy/zavětrování: : 1,00*30*5,60</t>
  </si>
  <si>
    <t>Ing. Arch. Zuzana Johanidesová M.A.</t>
  </si>
  <si>
    <t>Ing. Arch. Čestmír Kříž M.A.</t>
  </si>
  <si>
    <r>
      <t xml:space="preserve">Zpracováno programem RTS Stavitel +, </t>
    </r>
    <r>
      <rPr>
        <sz val="8.5"/>
        <rFont val="Arial"/>
        <family val="2"/>
        <charset val="238"/>
      </rPr>
      <t>©</t>
    </r>
    <r>
      <rPr>
        <sz val="8.5"/>
        <rFont val="Arial CE"/>
        <charset val="238"/>
      </rPr>
      <t xml:space="preserve"> RTS, a.s., Cenová soustava RTS Data, Cenová úroveň: 2016/ II.</t>
    </r>
  </si>
  <si>
    <t>Zpracováno programem RTS Stavitel +, © RTS, a.s., Cenová soustava RTS Data, Cenová úroveň: 2016/ II.</t>
  </si>
  <si>
    <t>766_X004</t>
  </si>
  <si>
    <t>Demontáž stávajícího nábytku, včetně případného odvozu a likvidace či uskladnění v prostorách určených objednatelem</t>
  </si>
  <si>
    <t>Struktura údajů, formát souboru a metodika pro zpracování</t>
  </si>
  <si>
    <t>Struktura</t>
  </si>
  <si>
    <t>Soubor je složen ze záložky Krycí list rozpočtu a rekapitulace dílů a záložek s názvem soupisu prací pro jednotlivé objekty ve formátu XLSX. Každá ze záložek přitom obsahuje pole pro součet činností v dané záložce.</t>
  </si>
  <si>
    <r>
      <rPr>
        <b/>
        <sz val="9"/>
        <rFont val="Arial"/>
        <family val="2"/>
        <charset val="238"/>
      </rPr>
      <t xml:space="preserve">Soupis prací </t>
    </r>
    <r>
      <rPr>
        <sz val="9"/>
        <rFont val="Arial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</si>
  <si>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</si>
  <si>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</si>
  <si>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PČ</t>
  </si>
  <si>
    <t>Pořadové číslo položky v aktuálním soupisu</t>
  </si>
  <si>
    <t>Kód</t>
  </si>
  <si>
    <t>Kód položky</t>
  </si>
  <si>
    <t>Popis</t>
  </si>
  <si>
    <t>Zkrácený popis položky</t>
  </si>
  <si>
    <t>Měrná jednotka položky</t>
  </si>
  <si>
    <t>Množství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</si>
  <si>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</si>
  <si>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</si>
  <si>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</si>
  <si>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</si>
  <si>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</si>
  <si>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</si>
  <si>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</si>
  <si>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</si>
  <si>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</si>
  <si>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</si>
  <si>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 xml:space="preserve">Metodika pro zpracování </t>
  </si>
  <si>
    <t>Jednotlivé sestavy jsou v souboru provázány. Editovatelné pole jsou zvýrazněny světle oranžovým podbarvením, ostatní pole neslouží k editaci a nesmí být jakkoliv</t>
  </si>
  <si>
    <t>modifikována.</t>
  </si>
  <si>
    <t xml:space="preserve">Uchazeč je pro podání nabídky povinen vyplnit světle oranžově podbarvená pole: </t>
  </si>
  <si>
    <t xml:space="preserve">Pole "Zhotovitel" v sestavě Krycí list rozpočtu a rekapitulace dílů - zde uchazeč vyplní svůj název (název subjektu) </t>
  </si>
  <si>
    <t>Pole "IČO" a "DIČ" v sestavě Krycí list rozpočtu a rekapitulace dílů - zde uchazeč vyplní svoje IČ a DIČ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</si>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</sst>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.5"/>
      <name val="Arial CE"/>
      <charset val="238"/>
    </font>
    <font>
      <sz val="8.5"/>
      <name val="Arial"/>
      <family val="2"/>
      <charset val="238"/>
    </font>
    <font>
      <b/>
      <sz val="10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Trebuchet MS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Alignment="0">
      <alignment vertical="top" wrapText="1"/>
      <protection locked="0"/>
    </xf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1" fontId="7" fillId="0" borderId="10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" fontId="7" fillId="0" borderId="15" xfId="0" applyNumberFormat="1" applyFont="1" applyBorder="1" applyAlignment="1">
      <alignment horizontal="right" vertical="center"/>
    </xf>
    <xf numFmtId="49" fontId="0" fillId="0" borderId="16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20" xfId="0" applyBorder="1"/>
    <xf numFmtId="0" fontId="7" fillId="0" borderId="12" xfId="0" applyFont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6" fillId="3" borderId="27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 wrapText="1"/>
    </xf>
    <xf numFmtId="3" fontId="6" fillId="3" borderId="28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6" fillId="3" borderId="28" xfId="0" applyNumberFormat="1" applyFont="1" applyFill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/>
    <xf numFmtId="0" fontId="12" fillId="3" borderId="35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vertical="center"/>
    </xf>
    <xf numFmtId="49" fontId="0" fillId="0" borderId="1" xfId="0" applyNumberFormat="1" applyBorder="1"/>
    <xf numFmtId="0" fontId="13" fillId="0" borderId="0" xfId="0" applyFont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3" fillId="0" borderId="33" xfId="0" applyFont="1" applyBorder="1" applyAlignment="1">
      <alignment vertical="top" shrinkToFit="1"/>
    </xf>
    <xf numFmtId="0" fontId="13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3" fillId="0" borderId="33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48" xfId="0" applyFill="1" applyBorder="1" applyAlignment="1">
      <alignment wrapText="1"/>
    </xf>
    <xf numFmtId="0" fontId="0" fillId="3" borderId="49" xfId="0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43" xfId="0" applyFill="1" applyBorder="1" applyAlignment="1">
      <alignment vertical="center"/>
    </xf>
    <xf numFmtId="49" fontId="0" fillId="3" borderId="40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13" fillId="3" borderId="46" xfId="0" applyNumberFormat="1" applyFont="1" applyFill="1" applyBorder="1" applyAlignment="1">
      <alignment vertical="center"/>
    </xf>
    <xf numFmtId="164" fontId="13" fillId="3" borderId="46" xfId="0" applyNumberFormat="1" applyFont="1" applyFill="1" applyBorder="1" applyAlignment="1">
      <alignment vertical="center"/>
    </xf>
    <xf numFmtId="4" fontId="13" fillId="3" borderId="46" xfId="0" applyNumberFormat="1" applyFont="1" applyFill="1" applyBorder="1" applyAlignment="1">
      <alignment vertical="center"/>
    </xf>
    <xf numFmtId="0" fontId="13" fillId="3" borderId="46" xfId="0" applyFont="1" applyFill="1" applyBorder="1" applyAlignment="1">
      <alignment horizontal="center" vertical="center"/>
    </xf>
    <xf numFmtId="49" fontId="13" fillId="3" borderId="46" xfId="0" applyNumberFormat="1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6" xfId="0" applyNumberFormat="1" applyFont="1" applyBorder="1" applyAlignment="1">
      <alignment vertical="center"/>
    </xf>
    <xf numFmtId="0" fontId="13" fillId="0" borderId="46" xfId="0" applyNumberFormat="1" applyFont="1" applyBorder="1" applyAlignment="1">
      <alignment horizontal="left" vertical="center" wrapText="1"/>
    </xf>
    <xf numFmtId="164" fontId="13" fillId="0" borderId="46" xfId="0" applyNumberFormat="1" applyFont="1" applyBorder="1" applyAlignment="1">
      <alignment vertical="center" shrinkToFit="1"/>
    </xf>
    <xf numFmtId="4" fontId="13" fillId="0" borderId="46" xfId="0" applyNumberFormat="1" applyFont="1" applyBorder="1" applyAlignment="1">
      <alignment vertical="center" shrinkToFit="1"/>
    </xf>
    <xf numFmtId="0" fontId="14" fillId="0" borderId="46" xfId="0" quotePrefix="1" applyNumberFormat="1" applyFont="1" applyBorder="1" applyAlignment="1">
      <alignment horizontal="left" vertical="center" wrapText="1"/>
    </xf>
    <xf numFmtId="164" fontId="14" fillId="0" borderId="46" xfId="0" applyNumberFormat="1" applyFont="1" applyBorder="1" applyAlignment="1">
      <alignment vertical="center" wrapText="1" shrinkToFit="1"/>
    </xf>
    <xf numFmtId="0" fontId="15" fillId="0" borderId="46" xfId="0" quotePrefix="1" applyNumberFormat="1" applyFont="1" applyBorder="1" applyAlignment="1">
      <alignment horizontal="left" vertical="center" wrapText="1"/>
    </xf>
    <xf numFmtId="164" fontId="15" fillId="0" borderId="46" xfId="0" applyNumberFormat="1" applyFont="1" applyBorder="1" applyAlignment="1">
      <alignment vertical="center" wrapText="1" shrinkToFit="1"/>
    </xf>
    <xf numFmtId="0" fontId="13" fillId="3" borderId="46" xfId="0" applyNumberFormat="1" applyFont="1" applyFill="1" applyBorder="1" applyAlignment="1">
      <alignment vertical="center"/>
    </xf>
    <xf numFmtId="0" fontId="13" fillId="3" borderId="46" xfId="0" applyNumberFormat="1" applyFont="1" applyFill="1" applyBorder="1" applyAlignment="1">
      <alignment horizontal="left" vertical="center" wrapText="1"/>
    </xf>
    <xf numFmtId="164" fontId="13" fillId="3" borderId="46" xfId="0" applyNumberFormat="1" applyFont="1" applyFill="1" applyBorder="1" applyAlignment="1">
      <alignment vertical="center" shrinkToFit="1"/>
    </xf>
    <xf numFmtId="4" fontId="13" fillId="3" borderId="46" xfId="0" applyNumberFormat="1" applyFont="1" applyFill="1" applyBorder="1" applyAlignment="1">
      <alignment vertical="center" shrinkToFit="1"/>
    </xf>
    <xf numFmtId="0" fontId="13" fillId="0" borderId="46" xfId="0" applyFont="1" applyBorder="1" applyAlignment="1">
      <alignment horizontal="center" vertical="center" shrinkToFit="1"/>
    </xf>
    <xf numFmtId="0" fontId="14" fillId="0" borderId="46" xfId="0" applyNumberFormat="1" applyFont="1" applyBorder="1" applyAlignment="1">
      <alignment horizontal="center" vertical="center" wrapText="1" shrinkToFit="1"/>
    </xf>
    <xf numFmtId="0" fontId="15" fillId="0" borderId="46" xfId="0" applyNumberFormat="1" applyFont="1" applyBorder="1" applyAlignment="1">
      <alignment horizontal="center" vertical="center" wrapText="1" shrinkToFit="1"/>
    </xf>
    <xf numFmtId="0" fontId="13" fillId="3" borderId="46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0" fillId="0" borderId="31" xfId="0" applyNumberFormat="1" applyBorder="1" applyAlignment="1">
      <alignment vertical="center"/>
    </xf>
    <xf numFmtId="3" fontId="3" fillId="0" borderId="29" xfId="0" applyNumberFormat="1" applyFont="1" applyBorder="1" applyAlignment="1">
      <alignment horizontal="right" vertical="center" wrapText="1" shrinkToFit="1"/>
    </xf>
    <xf numFmtId="3" fontId="3" fillId="0" borderId="29" xfId="0" applyNumberFormat="1" applyFont="1" applyBorder="1" applyAlignment="1">
      <alignment horizontal="right" vertical="center" shrinkToFit="1"/>
    </xf>
    <xf numFmtId="3" fontId="0" fillId="0" borderId="29" xfId="0" applyNumberFormat="1" applyBorder="1" applyAlignment="1">
      <alignment vertical="center" shrinkToFit="1"/>
    </xf>
    <xf numFmtId="3" fontId="0" fillId="0" borderId="29" xfId="0" applyNumberFormat="1" applyBorder="1" applyAlignment="1">
      <alignment vertical="center"/>
    </xf>
    <xf numFmtId="3" fontId="0" fillId="4" borderId="30" xfId="0" applyNumberFormat="1" applyFill="1" applyBorder="1" applyAlignment="1">
      <alignment vertical="center" wrapText="1" shrinkToFit="1"/>
    </xf>
    <xf numFmtId="3" fontId="0" fillId="4" borderId="30" xfId="0" applyNumberFormat="1" applyFill="1" applyBorder="1" applyAlignment="1">
      <alignment vertical="center" shrinkToFit="1"/>
    </xf>
    <xf numFmtId="3" fontId="0" fillId="4" borderId="30" xfId="0" applyNumberForma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35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49" fontId="0" fillId="0" borderId="6" xfId="0" applyNumberFormat="1" applyFont="1" applyBorder="1" applyAlignment="1">
      <alignment horizontal="right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4" fontId="6" fillId="0" borderId="48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vertical="center"/>
    </xf>
    <xf numFmtId="49" fontId="6" fillId="0" borderId="49" xfId="0" applyNumberFormat="1" applyFont="1" applyBorder="1" applyAlignment="1">
      <alignment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vertical="center"/>
    </xf>
    <xf numFmtId="0" fontId="12" fillId="4" borderId="10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4" fontId="12" fillId="4" borderId="36" xfId="0" applyNumberFormat="1" applyFont="1" applyFill="1" applyBorder="1" applyAlignment="1">
      <alignment horizontal="center" vertical="center"/>
    </xf>
    <xf numFmtId="4" fontId="12" fillId="4" borderId="36" xfId="0" applyNumberFormat="1" applyFont="1" applyFill="1" applyBorder="1" applyAlignment="1">
      <alignment vertical="center"/>
    </xf>
    <xf numFmtId="0" fontId="16" fillId="3" borderId="11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right" vertical="center"/>
    </xf>
    <xf numFmtId="49" fontId="0" fillId="5" borderId="0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4" fontId="13" fillId="5" borderId="46" xfId="0" applyNumberFormat="1" applyFont="1" applyFill="1" applyBorder="1" applyAlignment="1">
      <alignment vertical="center" shrinkToFit="1"/>
    </xf>
    <xf numFmtId="49" fontId="18" fillId="3" borderId="6" xfId="0" applyNumberFormat="1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left" vertical="center"/>
    </xf>
    <xf numFmtId="4" fontId="0" fillId="3" borderId="33" xfId="0" applyNumberFormat="1" applyFill="1" applyBorder="1" applyAlignment="1">
      <alignment vertical="top" shrinkToFit="1"/>
    </xf>
    <xf numFmtId="0" fontId="0" fillId="3" borderId="33" xfId="0" applyFill="1" applyBorder="1" applyAlignment="1">
      <alignment vertical="top" shrinkToFit="1"/>
    </xf>
    <xf numFmtId="0" fontId="0" fillId="3" borderId="26" xfId="0" applyFill="1" applyBorder="1" applyAlignment="1">
      <alignment vertical="top" shrinkToFit="1"/>
    </xf>
    <xf numFmtId="0" fontId="13" fillId="0" borderId="46" xfId="0" applyFont="1" applyFill="1" applyBorder="1" applyAlignment="1">
      <alignment vertical="center"/>
    </xf>
    <xf numFmtId="0" fontId="13" fillId="0" borderId="46" xfId="0" applyNumberFormat="1" applyFont="1" applyFill="1" applyBorder="1" applyAlignment="1">
      <alignment vertical="center"/>
    </xf>
    <xf numFmtId="0" fontId="13" fillId="0" borderId="46" xfId="0" applyNumberFormat="1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center" vertical="center" shrinkToFit="1"/>
    </xf>
    <xf numFmtId="164" fontId="13" fillId="0" borderId="46" xfId="0" applyNumberFormat="1" applyFont="1" applyFill="1" applyBorder="1" applyAlignment="1">
      <alignment vertical="center" shrinkToFit="1"/>
    </xf>
    <xf numFmtId="4" fontId="13" fillId="0" borderId="46" xfId="0" applyNumberFormat="1" applyFont="1" applyFill="1" applyBorder="1" applyAlignment="1">
      <alignment vertical="center" shrinkToFit="1"/>
    </xf>
    <xf numFmtId="0" fontId="0" fillId="3" borderId="41" xfId="0" applyFont="1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0" fontId="0" fillId="3" borderId="42" xfId="0" applyFont="1" applyFill="1" applyBorder="1" applyAlignment="1">
      <alignment vertical="center"/>
    </xf>
    <xf numFmtId="49" fontId="0" fillId="3" borderId="38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16" fillId="3" borderId="7" xfId="0" applyNumberFormat="1" applyFont="1" applyFill="1" applyBorder="1" applyAlignment="1">
      <alignment horizontal="right" vertical="center"/>
    </xf>
    <xf numFmtId="4" fontId="7" fillId="0" borderId="15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0" fillId="0" borderId="15" xfId="0" applyNumberFormat="1" applyFont="1" applyBorder="1" applyAlignment="1">
      <alignment horizontal="right" vertical="center"/>
    </xf>
    <xf numFmtId="4" fontId="0" fillId="0" borderId="16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4" fontId="10" fillId="0" borderId="15" xfId="0" applyNumberFormat="1" applyFont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 vertical="center"/>
    </xf>
    <xf numFmtId="4" fontId="0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vertical="center"/>
    </xf>
    <xf numFmtId="49" fontId="0" fillId="5" borderId="18" xfId="0" applyNumberFormat="1" applyFont="1" applyFill="1" applyBorder="1" applyAlignment="1">
      <alignment horizontal="left" vertical="center"/>
    </xf>
    <xf numFmtId="0" fontId="0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49" fontId="0" fillId="5" borderId="0" xfId="0" applyNumberFormat="1" applyFont="1" applyFill="1" applyBorder="1" applyAlignment="1">
      <alignment horizontal="left" vertical="center"/>
    </xf>
    <xf numFmtId="49" fontId="0" fillId="5" borderId="6" xfId="0" applyNumberFormat="1" applyFont="1" applyFill="1" applyBorder="1" applyAlignment="1">
      <alignment horizontal="lef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49" fontId="7" fillId="3" borderId="19" xfId="0" applyNumberFormat="1" applyFont="1" applyFill="1" applyBorder="1" applyAlignment="1">
      <alignment horizontal="left" vertical="center" wrapText="1"/>
    </xf>
    <xf numFmtId="4" fontId="6" fillId="0" borderId="33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3" fontId="0" fillId="0" borderId="12" xfId="0" applyNumberFormat="1" applyBorder="1" applyAlignment="1">
      <alignment vertical="center"/>
    </xf>
    <xf numFmtId="3" fontId="0" fillId="0" borderId="12" xfId="0" applyNumberFormat="1" applyBorder="1" applyAlignment="1">
      <alignment vertical="center" wrapText="1"/>
    </xf>
    <xf numFmtId="3" fontId="0" fillId="4" borderId="31" xfId="0" applyNumberFormat="1" applyFill="1" applyBorder="1" applyAlignment="1">
      <alignment vertical="center"/>
    </xf>
    <xf numFmtId="3" fontId="0" fillId="4" borderId="12" xfId="0" applyNumberFormat="1" applyFill="1" applyBorder="1" applyAlignment="1">
      <alignment vertical="center"/>
    </xf>
    <xf numFmtId="3" fontId="0" fillId="4" borderId="32" xfId="0" applyNumberFormat="1" applyFill="1" applyBorder="1" applyAlignment="1">
      <alignment vertical="center"/>
    </xf>
    <xf numFmtId="0" fontId="12" fillId="3" borderId="34" xfId="0" applyFont="1" applyFill="1" applyBorder="1" applyAlignment="1">
      <alignment horizontal="center" vertical="center" wrapText="1"/>
    </xf>
    <xf numFmtId="4" fontId="6" fillId="0" borderId="34" xfId="0" applyNumberFormat="1" applyFont="1" applyBorder="1" applyAlignment="1">
      <alignment vertical="center"/>
    </xf>
    <xf numFmtId="49" fontId="6" fillId="0" borderId="35" xfId="0" applyNumberFormat="1" applyFont="1" applyBorder="1" applyAlignment="1">
      <alignment vertical="center" wrapText="1"/>
    </xf>
    <xf numFmtId="49" fontId="6" fillId="0" borderId="18" xfId="0" applyNumberFormat="1" applyFont="1" applyBorder="1" applyAlignment="1">
      <alignment vertical="center" wrapText="1"/>
    </xf>
    <xf numFmtId="4" fontId="6" fillId="0" borderId="4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4" fontId="6" fillId="0" borderId="46" xfId="0" applyNumberFormat="1" applyFont="1" applyBorder="1" applyAlignment="1">
      <alignment vertical="center"/>
    </xf>
    <xf numFmtId="49" fontId="6" fillId="0" borderId="49" xfId="0" applyNumberFormat="1" applyFont="1" applyBorder="1" applyAlignment="1">
      <alignment vertical="center" wrapText="1"/>
    </xf>
    <xf numFmtId="49" fontId="6" fillId="0" borderId="40" xfId="0" applyNumberFormat="1" applyFont="1" applyBorder="1" applyAlignment="1">
      <alignment vertical="center" wrapText="1"/>
    </xf>
    <xf numFmtId="4" fontId="12" fillId="4" borderId="36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49" fontId="20" fillId="3" borderId="37" xfId="0" applyNumberFormat="1" applyFont="1" applyFill="1" applyBorder="1" applyAlignment="1">
      <alignment vertical="center" wrapText="1"/>
    </xf>
    <xf numFmtId="0" fontId="20" fillId="3" borderId="37" xfId="0" applyFont="1" applyFill="1" applyBorder="1" applyAlignment="1">
      <alignment vertical="center" wrapText="1"/>
    </xf>
    <xf numFmtId="0" fontId="20" fillId="3" borderId="44" xfId="0" applyFont="1" applyFill="1" applyBorder="1" applyAlignment="1">
      <alignment vertical="center" wrapText="1"/>
    </xf>
    <xf numFmtId="0" fontId="0" fillId="3" borderId="38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49" fontId="18" fillId="3" borderId="38" xfId="0" applyNumberFormat="1" applyFont="1" applyFill="1" applyBorder="1" applyAlignment="1">
      <alignment vertical="center"/>
    </xf>
    <xf numFmtId="0" fontId="18" fillId="3" borderId="38" xfId="0" applyFont="1" applyFill="1" applyBorder="1" applyAlignment="1">
      <alignment vertical="center"/>
    </xf>
    <xf numFmtId="0" fontId="18" fillId="3" borderId="45" xfId="0" applyFont="1" applyFill="1" applyBorder="1" applyAlignment="1">
      <alignment vertical="center"/>
    </xf>
    <xf numFmtId="0" fontId="21" fillId="0" borderId="0" xfId="2" applyAlignment="1">
      <alignment vertical="top"/>
      <protection locked="0"/>
    </xf>
    <xf numFmtId="0" fontId="21" fillId="0" borderId="35" xfId="2" applyFont="1" applyBorder="1" applyAlignment="1">
      <alignment vertical="center" wrapText="1"/>
      <protection locked="0"/>
    </xf>
    <xf numFmtId="0" fontId="21" fillId="0" borderId="18" xfId="2" applyFont="1" applyBorder="1" applyAlignment="1">
      <alignment vertical="center" wrapText="1"/>
      <protection locked="0"/>
    </xf>
    <xf numFmtId="0" fontId="21" fillId="0" borderId="50" xfId="2" applyFont="1" applyBorder="1" applyAlignment="1">
      <alignment vertical="center" wrapText="1"/>
      <protection locked="0"/>
    </xf>
    <xf numFmtId="0" fontId="21" fillId="0" borderId="26" xfId="2" applyFont="1" applyBorder="1" applyAlignment="1">
      <alignment horizontal="center" vertical="center" wrapText="1"/>
      <protection locked="0"/>
    </xf>
    <xf numFmtId="0" fontId="22" fillId="5" borderId="0" xfId="2" applyFont="1" applyFill="1" applyBorder="1" applyAlignment="1">
      <alignment horizontal="center" vertical="center" wrapText="1"/>
      <protection locked="0"/>
    </xf>
    <xf numFmtId="0" fontId="21" fillId="0" borderId="51" xfId="2" applyFont="1" applyBorder="1" applyAlignment="1">
      <alignment horizontal="center" vertical="center" wrapText="1"/>
      <protection locked="0"/>
    </xf>
    <xf numFmtId="0" fontId="21" fillId="0" borderId="0" xfId="2" applyAlignment="1">
      <alignment horizontal="center" vertical="center"/>
      <protection locked="0"/>
    </xf>
    <xf numFmtId="0" fontId="21" fillId="0" borderId="26" xfId="2" applyFont="1" applyBorder="1" applyAlignment="1">
      <alignment vertical="center" wrapText="1"/>
      <protection locked="0"/>
    </xf>
    <xf numFmtId="0" fontId="23" fillId="0" borderId="6" xfId="2" applyFont="1" applyBorder="1" applyAlignment="1">
      <alignment horizontal="left" wrapText="1"/>
      <protection locked="0"/>
    </xf>
    <xf numFmtId="0" fontId="21" fillId="0" borderId="51" xfId="2" applyFont="1" applyBorder="1" applyAlignment="1">
      <alignment vertical="center" wrapText="1"/>
      <protection locked="0"/>
    </xf>
    <xf numFmtId="0" fontId="23" fillId="0" borderId="0" xfId="2" applyFont="1" applyBorder="1" applyAlignment="1">
      <alignment horizontal="left" vertical="center" wrapText="1"/>
      <protection locked="0"/>
    </xf>
    <xf numFmtId="0" fontId="24" fillId="0" borderId="0" xfId="2" applyFont="1" applyBorder="1" applyAlignment="1">
      <alignment horizontal="left" vertical="center" wrapText="1"/>
      <protection locked="0"/>
    </xf>
    <xf numFmtId="0" fontId="25" fillId="0" borderId="26" xfId="2" applyFont="1" applyBorder="1" applyAlignment="1">
      <alignment vertical="center" wrapText="1"/>
      <protection locked="0"/>
    </xf>
    <xf numFmtId="0" fontId="24" fillId="0" borderId="0" xfId="2" applyFont="1" applyBorder="1" applyAlignment="1">
      <alignment horizontal="left" vertical="center" wrapText="1"/>
      <protection locked="0"/>
    </xf>
    <xf numFmtId="0" fontId="24" fillId="0" borderId="0" xfId="2" applyFont="1" applyBorder="1" applyAlignment="1">
      <alignment vertical="center" wrapText="1"/>
      <protection locked="0"/>
    </xf>
    <xf numFmtId="0" fontId="24" fillId="0" borderId="0" xfId="2" applyFont="1" applyBorder="1" applyAlignment="1">
      <alignment horizontal="left" vertical="center"/>
      <protection locked="0"/>
    </xf>
    <xf numFmtId="0" fontId="24" fillId="5" borderId="0" xfId="2" applyFont="1" applyFill="1" applyBorder="1" applyAlignment="1">
      <alignment horizontal="left" vertical="center" wrapText="1"/>
      <protection locked="0"/>
    </xf>
    <xf numFmtId="49" fontId="24" fillId="0" borderId="0" xfId="2" applyNumberFormat="1" applyFont="1" applyBorder="1" applyAlignment="1">
      <alignment horizontal="left" vertical="center" wrapText="1"/>
      <protection locked="0"/>
    </xf>
    <xf numFmtId="49" fontId="24" fillId="0" borderId="0" xfId="2" applyNumberFormat="1" applyFont="1" applyBorder="1" applyAlignment="1">
      <alignment vertical="center" wrapText="1"/>
      <protection locked="0"/>
    </xf>
    <xf numFmtId="0" fontId="21" fillId="0" borderId="10" xfId="2" applyFont="1" applyBorder="1" applyAlignment="1">
      <alignment vertical="center" wrapText="1"/>
      <protection locked="0"/>
    </xf>
    <xf numFmtId="0" fontId="27" fillId="0" borderId="6" xfId="2" applyFont="1" applyBorder="1" applyAlignment="1">
      <alignment vertical="center" wrapText="1"/>
      <protection locked="0"/>
    </xf>
    <xf numFmtId="0" fontId="21" fillId="0" borderId="52" xfId="2" applyFont="1" applyBorder="1" applyAlignment="1">
      <alignment vertical="center" wrapText="1"/>
      <protection locked="0"/>
    </xf>
    <xf numFmtId="0" fontId="21" fillId="0" borderId="0" xfId="2" applyFont="1" applyBorder="1" applyAlignment="1">
      <alignment vertical="top"/>
      <protection locked="0"/>
    </xf>
    <xf numFmtId="0" fontId="28" fillId="0" borderId="0" xfId="2" applyFont="1" applyBorder="1" applyAlignment="1">
      <alignment vertical="top"/>
      <protection locked="0"/>
    </xf>
    <xf numFmtId="0" fontId="21" fillId="0" borderId="0" xfId="2" applyFont="1" applyAlignment="1">
      <alignment vertical="top"/>
      <protection locked="0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dri/Desktop/Pracovn&#237;/Michal%20Mencl/Chy&#328;ava_tenisov&#225;%20st&#283;na/Rozpo&#269;ty/k%20V&#344;/170401_Obec%20Chy&#328;ava_v&#253;stavba%20tenisov&#233;%20tr&#233;ninkov&#233;%20st&#283;ny_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dri/Desktop/Pracovn&#237;/Michal%20Mencl/Chy&#328;ava_&#353;kola/rozpo&#269;ty/k%20V&#344;/Z&#352;%20Chy&#328;ava_n&#225;stavba%20ve%202.NP_rozpo&#269;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dri/Desktop/Pracovn&#237;/Zden&#283;k%20&#268;ejka/Slapy_rekonstrukce%20kotelny/rozpo&#269;ty/dotace/180308/180308_Z&#225;mek%20Slapy_kotelna_slep&#253;%20V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dri/Desktop/Pracovn&#237;/Zden&#283;k%20&#268;ejka/Slapy_rekonstrukce%20budovy/rozpo&#269;ty/dotace/170418/170418_Statek%20Slapy_rekonstrukce%20objektu%20&#269;.p.67_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Krycí list, rekapitulace dílů"/>
      <sheetName val="VzorPolozky"/>
      <sheetName val="Stavební řešení"/>
      <sheetName val="Pokyny"/>
    </sheetNames>
    <sheetDataSet>
      <sheetData sheetId="0"/>
      <sheetData sheetId="1">
        <row r="25">
          <cell r="G25">
            <v>352695.90289525001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Krycí list, rekapitulace dílů"/>
      <sheetName val="VzorPolozky"/>
      <sheetName val="Stavební řešení"/>
      <sheetName val="ZTI"/>
      <sheetName val="Vytápění"/>
      <sheetName val="VZT"/>
      <sheetName val="Elektro"/>
      <sheetName val="Pokyny"/>
    </sheetNames>
    <sheetDataSet>
      <sheetData sheetId="0" refreshError="1"/>
      <sheetData sheetId="1">
        <row r="25">
          <cell r="G25">
            <v>1642472.6087685009</v>
          </cell>
        </row>
        <row r="27">
          <cell r="J27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Krycí list, rekapitulace dílů"/>
      <sheetName val="VzorPolozky"/>
      <sheetName val="Stavební řešení"/>
      <sheetName val="Vytápění-kotelny"/>
      <sheetName val="Vytápění-rozvody v zámku"/>
      <sheetName val="Vytápění-předizolované rozvody"/>
      <sheetName val="Poky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Krycí list, rekapitulace dílů"/>
      <sheetName val="VzorPolozky"/>
      <sheetName val="Stavební řešení"/>
      <sheetName val="Pokyny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8" t="s">
        <v>36</v>
      </c>
    </row>
    <row r="2" spans="1:7" ht="57.75" customHeight="1" x14ac:dyDescent="0.2">
      <c r="A2" s="190" t="s">
        <v>37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J74" sqref="J7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28" t="s">
        <v>34</v>
      </c>
      <c r="B1" s="203" t="s">
        <v>364</v>
      </c>
      <c r="C1" s="204"/>
      <c r="D1" s="204"/>
      <c r="E1" s="204"/>
      <c r="F1" s="204"/>
      <c r="G1" s="204"/>
      <c r="H1" s="204"/>
      <c r="I1" s="204"/>
      <c r="J1" s="205"/>
    </row>
    <row r="2" spans="1:15" ht="50.25" customHeight="1" x14ac:dyDescent="0.2">
      <c r="A2" s="3"/>
      <c r="B2" s="102" t="s">
        <v>38</v>
      </c>
      <c r="C2" s="139"/>
      <c r="D2" s="215" t="s">
        <v>348</v>
      </c>
      <c r="E2" s="215"/>
      <c r="F2" s="215"/>
      <c r="G2" s="215"/>
      <c r="H2" s="215"/>
      <c r="I2" s="215"/>
      <c r="J2" s="216"/>
      <c r="O2" s="2"/>
    </row>
    <row r="3" spans="1:15" ht="20.25" customHeight="1" x14ac:dyDescent="0.2">
      <c r="A3" s="3"/>
      <c r="B3" s="102" t="s">
        <v>40</v>
      </c>
      <c r="C3" s="101"/>
      <c r="D3" s="173" t="s">
        <v>342</v>
      </c>
      <c r="E3" s="32"/>
      <c r="F3" s="33"/>
      <c r="G3" s="33"/>
      <c r="H3" s="101"/>
      <c r="I3" s="34"/>
      <c r="J3" s="35"/>
    </row>
    <row r="4" spans="1:15" ht="20.25" customHeight="1" x14ac:dyDescent="0.2">
      <c r="A4" s="3"/>
      <c r="B4" s="176" t="s">
        <v>41</v>
      </c>
      <c r="C4" s="103"/>
      <c r="D4" s="175" t="s">
        <v>377</v>
      </c>
      <c r="E4" s="36"/>
      <c r="F4" s="104"/>
      <c r="G4" s="104"/>
      <c r="H4" s="104"/>
      <c r="I4" s="104"/>
      <c r="J4" s="105"/>
    </row>
    <row r="5" spans="1:15" ht="18" customHeight="1" x14ac:dyDescent="0.2">
      <c r="A5" s="3"/>
      <c r="B5" s="106" t="s">
        <v>19</v>
      </c>
      <c r="C5" s="140"/>
      <c r="D5" s="141" t="s">
        <v>365</v>
      </c>
      <c r="E5" s="140"/>
      <c r="F5" s="140"/>
      <c r="G5" s="140"/>
      <c r="H5" s="13" t="s">
        <v>31</v>
      </c>
      <c r="I5" s="141" t="s">
        <v>368</v>
      </c>
      <c r="J5" s="142"/>
    </row>
    <row r="6" spans="1:15" ht="18" customHeight="1" x14ac:dyDescent="0.2">
      <c r="A6" s="3"/>
      <c r="B6" s="108"/>
      <c r="C6" s="140"/>
      <c r="D6" s="141" t="s">
        <v>366</v>
      </c>
      <c r="E6" s="140"/>
      <c r="F6" s="140"/>
      <c r="G6" s="140"/>
      <c r="H6" s="13" t="s">
        <v>32</v>
      </c>
      <c r="I6" s="141"/>
      <c r="J6" s="142"/>
    </row>
    <row r="7" spans="1:15" ht="18" customHeight="1" x14ac:dyDescent="0.2">
      <c r="A7" s="3"/>
      <c r="B7" s="109"/>
      <c r="C7" s="143"/>
      <c r="D7" s="144" t="s">
        <v>367</v>
      </c>
      <c r="E7" s="17"/>
      <c r="F7" s="17"/>
      <c r="G7" s="17"/>
      <c r="H7" s="17"/>
      <c r="I7" s="17"/>
      <c r="J7" s="145"/>
    </row>
    <row r="8" spans="1:15" ht="18" customHeight="1" x14ac:dyDescent="0.2">
      <c r="A8" s="3"/>
      <c r="B8" s="106" t="s">
        <v>343</v>
      </c>
      <c r="C8" s="140"/>
      <c r="D8" s="146" t="s">
        <v>375</v>
      </c>
      <c r="E8" s="140"/>
      <c r="F8" s="140"/>
      <c r="G8" s="140"/>
      <c r="H8" s="13" t="s">
        <v>31</v>
      </c>
      <c r="I8" s="147" t="s">
        <v>369</v>
      </c>
      <c r="J8" s="142"/>
    </row>
    <row r="9" spans="1:15" ht="18" customHeight="1" x14ac:dyDescent="0.2">
      <c r="A9" s="3"/>
      <c r="B9" s="110"/>
      <c r="C9" s="140"/>
      <c r="D9" s="146" t="s">
        <v>376</v>
      </c>
      <c r="E9" s="140"/>
      <c r="F9" s="140"/>
      <c r="G9" s="140"/>
      <c r="H9" s="13" t="s">
        <v>32</v>
      </c>
      <c r="I9" s="147"/>
      <c r="J9" s="142"/>
    </row>
    <row r="10" spans="1:15" ht="18" customHeight="1" x14ac:dyDescent="0.2">
      <c r="A10" s="3"/>
      <c r="B10" s="111"/>
      <c r="C10" s="14"/>
      <c r="D10" s="148" t="s">
        <v>344</v>
      </c>
      <c r="E10" s="17"/>
      <c r="F10" s="17"/>
      <c r="G10" s="17"/>
      <c r="H10" s="17"/>
      <c r="I10" s="14"/>
      <c r="J10" s="145"/>
    </row>
    <row r="11" spans="1:15" ht="18" customHeight="1" x14ac:dyDescent="0.2">
      <c r="A11" s="3"/>
      <c r="B11" s="106" t="s">
        <v>17</v>
      </c>
      <c r="C11" s="140"/>
      <c r="D11" s="209"/>
      <c r="E11" s="209"/>
      <c r="F11" s="209"/>
      <c r="G11" s="209"/>
      <c r="H11" s="165" t="s">
        <v>31</v>
      </c>
      <c r="I11" s="166"/>
      <c r="J11" s="167"/>
    </row>
    <row r="12" spans="1:15" ht="18" customHeight="1" x14ac:dyDescent="0.2">
      <c r="A12" s="3"/>
      <c r="B12" s="108"/>
      <c r="C12" s="140"/>
      <c r="D12" s="213"/>
      <c r="E12" s="213"/>
      <c r="F12" s="213"/>
      <c r="G12" s="213"/>
      <c r="H12" s="165" t="s">
        <v>32</v>
      </c>
      <c r="I12" s="166"/>
      <c r="J12" s="167"/>
    </row>
    <row r="13" spans="1:15" ht="18" customHeight="1" x14ac:dyDescent="0.2">
      <c r="A13" s="3"/>
      <c r="B13" s="109"/>
      <c r="C13" s="143"/>
      <c r="D13" s="214"/>
      <c r="E13" s="214"/>
      <c r="F13" s="214"/>
      <c r="G13" s="214"/>
      <c r="H13" s="168"/>
      <c r="I13" s="169"/>
      <c r="J13" s="170"/>
    </row>
    <row r="14" spans="1:15" ht="18" customHeight="1" x14ac:dyDescent="0.2">
      <c r="A14" s="3"/>
      <c r="B14" s="112" t="s">
        <v>18</v>
      </c>
      <c r="C14" s="149"/>
      <c r="D14" s="150" t="s">
        <v>347</v>
      </c>
      <c r="E14" s="149"/>
      <c r="F14" s="149"/>
      <c r="G14" s="149"/>
      <c r="H14" s="27"/>
      <c r="I14" s="149"/>
      <c r="J14" s="151"/>
    </row>
    <row r="15" spans="1:15" ht="34.5" customHeight="1" x14ac:dyDescent="0.2">
      <c r="A15" s="3"/>
      <c r="B15" s="109" t="s">
        <v>29</v>
      </c>
      <c r="C15" s="152"/>
      <c r="D15" s="17"/>
      <c r="E15" s="208"/>
      <c r="F15" s="208"/>
      <c r="G15" s="210"/>
      <c r="H15" s="210"/>
      <c r="I15" s="211" t="s">
        <v>26</v>
      </c>
      <c r="J15" s="212"/>
    </row>
    <row r="16" spans="1:15" ht="21" customHeight="1" x14ac:dyDescent="0.2">
      <c r="A16" s="57" t="s">
        <v>21</v>
      </c>
      <c r="B16" s="113" t="s">
        <v>21</v>
      </c>
      <c r="C16" s="23"/>
      <c r="D16" s="114"/>
      <c r="E16" s="200"/>
      <c r="F16" s="201"/>
      <c r="G16" s="194"/>
      <c r="H16" s="202"/>
      <c r="I16" s="194">
        <f>SUM(I45:J50)</f>
        <v>0</v>
      </c>
      <c r="J16" s="195"/>
    </row>
    <row r="17" spans="1:10" ht="21" customHeight="1" x14ac:dyDescent="0.2">
      <c r="A17" s="57" t="s">
        <v>22</v>
      </c>
      <c r="B17" s="113" t="s">
        <v>22</v>
      </c>
      <c r="C17" s="23"/>
      <c r="D17" s="114"/>
      <c r="E17" s="200"/>
      <c r="F17" s="201"/>
      <c r="G17" s="194"/>
      <c r="H17" s="202"/>
      <c r="I17" s="194">
        <f>SUM(I51:J61)</f>
        <v>0</v>
      </c>
      <c r="J17" s="195"/>
    </row>
    <row r="18" spans="1:10" ht="21" customHeight="1" x14ac:dyDescent="0.2">
      <c r="A18" s="57" t="s">
        <v>23</v>
      </c>
      <c r="B18" s="113" t="s">
        <v>23</v>
      </c>
      <c r="C18" s="23"/>
      <c r="D18" s="114"/>
      <c r="E18" s="200"/>
      <c r="F18" s="201"/>
      <c r="G18" s="194"/>
      <c r="H18" s="202"/>
      <c r="I18" s="194">
        <f>SUM(I62)</f>
        <v>0</v>
      </c>
      <c r="J18" s="195"/>
    </row>
    <row r="19" spans="1:10" ht="21" customHeight="1" x14ac:dyDescent="0.2">
      <c r="A19" s="57" t="s">
        <v>82</v>
      </c>
      <c r="B19" s="113" t="s">
        <v>24</v>
      </c>
      <c r="C19" s="23"/>
      <c r="D19" s="114"/>
      <c r="E19" s="200"/>
      <c r="F19" s="201"/>
      <c r="G19" s="194"/>
      <c r="H19" s="202"/>
      <c r="I19" s="194">
        <f>SUM(I63)</f>
        <v>0</v>
      </c>
      <c r="J19" s="195"/>
    </row>
    <row r="20" spans="1:10" ht="21" customHeight="1" x14ac:dyDescent="0.2">
      <c r="A20" s="57" t="s">
        <v>83</v>
      </c>
      <c r="B20" s="113" t="s">
        <v>25</v>
      </c>
      <c r="C20" s="23"/>
      <c r="D20" s="114"/>
      <c r="E20" s="200"/>
      <c r="F20" s="201"/>
      <c r="G20" s="194"/>
      <c r="H20" s="202"/>
      <c r="I20" s="194">
        <v>0</v>
      </c>
      <c r="J20" s="195"/>
    </row>
    <row r="21" spans="1:10" ht="21" customHeight="1" x14ac:dyDescent="0.2">
      <c r="A21" s="3"/>
      <c r="B21" s="115" t="s">
        <v>26</v>
      </c>
      <c r="C21" s="29"/>
      <c r="D21" s="20"/>
      <c r="E21" s="196"/>
      <c r="F21" s="197"/>
      <c r="G21" s="198"/>
      <c r="H21" s="199"/>
      <c r="I21" s="198">
        <f>SUM(I16:J20)</f>
        <v>0</v>
      </c>
      <c r="J21" s="222"/>
    </row>
    <row r="22" spans="1:10" ht="33" customHeight="1" x14ac:dyDescent="0.2">
      <c r="A22" s="3"/>
      <c r="B22" s="116" t="s">
        <v>30</v>
      </c>
      <c r="C22" s="23"/>
      <c r="D22" s="114"/>
      <c r="E22" s="26"/>
      <c r="F22" s="23"/>
      <c r="G22" s="20"/>
      <c r="H22" s="20"/>
      <c r="I22" s="20"/>
      <c r="J22" s="25"/>
    </row>
    <row r="23" spans="1:10" ht="21" customHeight="1" x14ac:dyDescent="0.2">
      <c r="A23" s="3"/>
      <c r="B23" s="116" t="s">
        <v>10</v>
      </c>
      <c r="C23" s="23"/>
      <c r="D23" s="114"/>
      <c r="E23" s="24">
        <v>15</v>
      </c>
      <c r="F23" s="23" t="s">
        <v>0</v>
      </c>
      <c r="G23" s="192">
        <v>0</v>
      </c>
      <c r="H23" s="193"/>
      <c r="I23" s="193"/>
      <c r="J23" s="25" t="str">
        <f t="shared" ref="J23:J26" si="0">Mena</f>
        <v>CZK</v>
      </c>
    </row>
    <row r="24" spans="1:10" ht="21" customHeight="1" x14ac:dyDescent="0.2">
      <c r="A24" s="3"/>
      <c r="B24" s="116" t="s">
        <v>11</v>
      </c>
      <c r="C24" s="23"/>
      <c r="D24" s="114"/>
      <c r="E24" s="24">
        <f>SazbaDPH1</f>
        <v>15</v>
      </c>
      <c r="F24" s="23" t="s">
        <v>0</v>
      </c>
      <c r="G24" s="198">
        <v>0</v>
      </c>
      <c r="H24" s="221"/>
      <c r="I24" s="221"/>
      <c r="J24" s="25" t="str">
        <f t="shared" si="0"/>
        <v>CZK</v>
      </c>
    </row>
    <row r="25" spans="1:10" ht="21" customHeight="1" x14ac:dyDescent="0.2">
      <c r="A25" s="3"/>
      <c r="B25" s="116" t="s">
        <v>12</v>
      </c>
      <c r="C25" s="23"/>
      <c r="D25" s="114"/>
      <c r="E25" s="24">
        <v>21</v>
      </c>
      <c r="F25" s="23" t="s">
        <v>0</v>
      </c>
      <c r="G25" s="192">
        <f>I21</f>
        <v>0</v>
      </c>
      <c r="H25" s="193"/>
      <c r="I25" s="193"/>
      <c r="J25" s="25" t="str">
        <f t="shared" si="0"/>
        <v>CZK</v>
      </c>
    </row>
    <row r="26" spans="1:10" ht="21" customHeight="1" thickBot="1" x14ac:dyDescent="0.25">
      <c r="A26" s="3"/>
      <c r="B26" s="111" t="s">
        <v>13</v>
      </c>
      <c r="C26" s="11"/>
      <c r="D26" s="21"/>
      <c r="E26" s="19">
        <f>SazbaDPH2</f>
        <v>21</v>
      </c>
      <c r="F26" s="11" t="s">
        <v>0</v>
      </c>
      <c r="G26" s="206">
        <f>ZakladDPHZakl/100*E26</f>
        <v>0</v>
      </c>
      <c r="H26" s="207"/>
      <c r="I26" s="207"/>
      <c r="J26" s="22" t="str">
        <f t="shared" si="0"/>
        <v>CZK</v>
      </c>
    </row>
    <row r="27" spans="1:10" ht="21" customHeight="1" thickBot="1" x14ac:dyDescent="0.25">
      <c r="A27" s="3"/>
      <c r="B27" s="162" t="s">
        <v>33</v>
      </c>
      <c r="C27" s="163"/>
      <c r="D27" s="163"/>
      <c r="E27" s="163"/>
      <c r="F27" s="163"/>
      <c r="G27" s="191">
        <f>ROUND(SUM(G23:I26),0)</f>
        <v>0</v>
      </c>
      <c r="H27" s="191"/>
      <c r="I27" s="191"/>
      <c r="J27" s="164" t="s">
        <v>43</v>
      </c>
    </row>
    <row r="28" spans="1:10" ht="11.25" customHeight="1" x14ac:dyDescent="0.2">
      <c r="A28" s="3"/>
      <c r="B28" s="110"/>
      <c r="C28" s="107"/>
      <c r="D28" s="107"/>
      <c r="E28" s="107"/>
      <c r="F28" s="107"/>
      <c r="G28" s="107"/>
      <c r="H28" s="107"/>
      <c r="I28" s="107"/>
      <c r="J28" s="117"/>
    </row>
    <row r="29" spans="1:10" ht="11.25" customHeight="1" x14ac:dyDescent="0.2">
      <c r="A29" s="3"/>
      <c r="B29" s="110"/>
      <c r="C29" s="107"/>
      <c r="D29" s="107"/>
      <c r="E29" s="107"/>
      <c r="F29" s="107"/>
      <c r="G29" s="107"/>
      <c r="H29" s="107"/>
      <c r="I29" s="107"/>
      <c r="J29" s="117"/>
    </row>
    <row r="30" spans="1:10" ht="20.25" customHeight="1" x14ac:dyDescent="0.2">
      <c r="A30" s="3"/>
      <c r="B30" s="118"/>
      <c r="C30" s="10" t="s">
        <v>9</v>
      </c>
      <c r="D30" s="16"/>
      <c r="E30" s="16"/>
      <c r="F30" s="10" t="s">
        <v>8</v>
      </c>
      <c r="G30" s="16"/>
      <c r="H30" s="119"/>
      <c r="I30" s="16"/>
      <c r="J30" s="117"/>
    </row>
    <row r="31" spans="1:10" ht="94.5" customHeight="1" x14ac:dyDescent="0.2">
      <c r="A31" s="3"/>
      <c r="B31" s="110"/>
      <c r="C31" s="107"/>
      <c r="D31" s="107"/>
      <c r="E31" s="107"/>
      <c r="F31" s="107"/>
      <c r="G31" s="107"/>
      <c r="H31" s="107"/>
      <c r="I31" s="107"/>
      <c r="J31" s="117"/>
    </row>
    <row r="32" spans="1:10" s="18" customFormat="1" ht="18.75" customHeight="1" x14ac:dyDescent="0.2">
      <c r="A32" s="15"/>
      <c r="B32" s="120"/>
      <c r="C32" s="12"/>
      <c r="D32" s="16"/>
      <c r="E32" s="16"/>
      <c r="F32" s="12"/>
      <c r="G32" s="16"/>
      <c r="H32" s="16"/>
      <c r="I32" s="16"/>
      <c r="J32" s="121"/>
    </row>
    <row r="33" spans="1:10" ht="12.75" customHeight="1" x14ac:dyDescent="0.2">
      <c r="A33" s="3"/>
      <c r="B33" s="110"/>
      <c r="C33" s="107"/>
      <c r="D33" s="220" t="s">
        <v>2</v>
      </c>
      <c r="E33" s="220"/>
      <c r="F33" s="107"/>
      <c r="G33" s="107"/>
      <c r="H33" s="10" t="s">
        <v>3</v>
      </c>
      <c r="I33" s="107"/>
      <c r="J33" s="117"/>
    </row>
    <row r="34" spans="1:10" ht="13.5" customHeight="1" thickBot="1" x14ac:dyDescent="0.25">
      <c r="A34" s="9"/>
      <c r="B34" s="122"/>
      <c r="C34" s="123"/>
      <c r="D34" s="123"/>
      <c r="E34" s="123"/>
      <c r="F34" s="123"/>
      <c r="G34" s="123"/>
      <c r="H34" s="123"/>
      <c r="I34" s="123"/>
      <c r="J34" s="124"/>
    </row>
    <row r="35" spans="1:10" ht="27" hidden="1" customHeight="1" x14ac:dyDescent="0.2">
      <c r="B35" s="125" t="s">
        <v>14</v>
      </c>
      <c r="C35" s="126"/>
      <c r="D35" s="126"/>
      <c r="E35" s="126"/>
      <c r="F35" s="127"/>
      <c r="G35" s="127"/>
      <c r="H35" s="127"/>
      <c r="I35" s="127"/>
      <c r="J35" s="126"/>
    </row>
    <row r="36" spans="1:10" ht="25.5" hidden="1" customHeight="1" x14ac:dyDescent="0.2">
      <c r="A36" s="40" t="s">
        <v>35</v>
      </c>
      <c r="B36" s="41" t="s">
        <v>15</v>
      </c>
      <c r="C36" s="42" t="s">
        <v>4</v>
      </c>
      <c r="D36" s="43"/>
      <c r="E36" s="43"/>
      <c r="F36" s="45" t="str">
        <f>B23</f>
        <v>Základ pro sníženou DPH</v>
      </c>
      <c r="G36" s="45" t="str">
        <f>B25</f>
        <v>Základ pro základní DPH</v>
      </c>
      <c r="H36" s="46" t="s">
        <v>16</v>
      </c>
      <c r="I36" s="46" t="s">
        <v>1</v>
      </c>
      <c r="J36" s="44" t="s">
        <v>0</v>
      </c>
    </row>
    <row r="37" spans="1:10" ht="25.5" hidden="1" customHeight="1" x14ac:dyDescent="0.2">
      <c r="A37" s="40">
        <v>1</v>
      </c>
      <c r="B37" s="128"/>
      <c r="C37" s="223"/>
      <c r="D37" s="224"/>
      <c r="E37" s="224"/>
      <c r="F37" s="129">
        <v>0</v>
      </c>
      <c r="G37" s="130">
        <v>567441.59</v>
      </c>
      <c r="H37" s="131">
        <v>119163</v>
      </c>
      <c r="I37" s="131">
        <v>686604.59</v>
      </c>
      <c r="J37" s="132">
        <f>IF(CenaCelkemVypocet=0,"",I37/CenaCelkemVypocet*100)</f>
        <v>100</v>
      </c>
    </row>
    <row r="38" spans="1:10" ht="25.5" hidden="1" customHeight="1" x14ac:dyDescent="0.2">
      <c r="A38" s="40"/>
      <c r="B38" s="225" t="s">
        <v>42</v>
      </c>
      <c r="C38" s="226"/>
      <c r="D38" s="226"/>
      <c r="E38" s="227"/>
      <c r="F38" s="133">
        <f>SUMIF(A37:A37,"=1",F37:F37)</f>
        <v>0</v>
      </c>
      <c r="G38" s="134">
        <f>SUMIF(A37:A37,"=1",G37:G37)</f>
        <v>567441.59</v>
      </c>
      <c r="H38" s="134">
        <f>SUMIF(A37:A37,"=1",H37:H37)</f>
        <v>119163</v>
      </c>
      <c r="I38" s="134">
        <f>SUMIF(A37:A37,"=1",I37:I37)</f>
        <v>686604.59</v>
      </c>
      <c r="J38" s="135">
        <f>SUMIF(A37:A37,"=1",J37:J37)</f>
        <v>100</v>
      </c>
    </row>
    <row r="39" spans="1:10" x14ac:dyDescent="0.2">
      <c r="B39" s="76"/>
      <c r="C39" s="76"/>
      <c r="D39" s="76"/>
      <c r="E39" s="76"/>
      <c r="F39" s="76"/>
      <c r="G39" s="76"/>
      <c r="H39" s="76"/>
      <c r="I39" s="76"/>
      <c r="J39" s="76"/>
    </row>
    <row r="40" spans="1:10" x14ac:dyDescent="0.2">
      <c r="B40" s="76"/>
      <c r="C40" s="76"/>
      <c r="D40" s="76"/>
      <c r="E40" s="76"/>
      <c r="F40" s="76"/>
      <c r="G40" s="76"/>
      <c r="H40" s="76"/>
      <c r="I40" s="76"/>
      <c r="J40" s="76"/>
    </row>
    <row r="41" spans="1:10" x14ac:dyDescent="0.2">
      <c r="B41" s="76"/>
      <c r="C41" s="76"/>
      <c r="D41" s="76"/>
      <c r="E41" s="76"/>
      <c r="F41" s="76"/>
      <c r="G41" s="76"/>
      <c r="H41" s="76"/>
      <c r="I41" s="76"/>
      <c r="J41" s="76"/>
    </row>
    <row r="42" spans="1:10" ht="15.75" x14ac:dyDescent="0.2">
      <c r="B42" s="136" t="s">
        <v>44</v>
      </c>
      <c r="C42" s="76"/>
      <c r="D42" s="76"/>
      <c r="E42" s="76"/>
      <c r="F42" s="76"/>
      <c r="G42" s="76"/>
      <c r="H42" s="76"/>
      <c r="I42" s="76"/>
      <c r="J42" s="76"/>
    </row>
    <row r="43" spans="1:10" x14ac:dyDescent="0.2">
      <c r="B43" s="76"/>
      <c r="C43" s="76"/>
      <c r="D43" s="76"/>
      <c r="E43" s="76"/>
      <c r="F43" s="76"/>
      <c r="G43" s="76"/>
      <c r="H43" s="76"/>
      <c r="I43" s="76"/>
      <c r="J43" s="76"/>
    </row>
    <row r="44" spans="1:10" ht="25.5" customHeight="1" x14ac:dyDescent="0.2">
      <c r="A44" s="47"/>
      <c r="B44" s="50" t="s">
        <v>15</v>
      </c>
      <c r="C44" s="50" t="s">
        <v>4</v>
      </c>
      <c r="D44" s="51"/>
      <c r="E44" s="51"/>
      <c r="F44" s="52" t="s">
        <v>45</v>
      </c>
      <c r="G44" s="52"/>
      <c r="H44" s="52"/>
      <c r="I44" s="228" t="s">
        <v>26</v>
      </c>
      <c r="J44" s="228"/>
    </row>
    <row r="45" spans="1:10" ht="25.5" customHeight="1" x14ac:dyDescent="0.2">
      <c r="A45" s="48"/>
      <c r="B45" s="137">
        <v>61</v>
      </c>
      <c r="C45" s="230" t="s">
        <v>47</v>
      </c>
      <c r="D45" s="231"/>
      <c r="E45" s="231"/>
      <c r="F45" s="53" t="s">
        <v>21</v>
      </c>
      <c r="G45" s="54"/>
      <c r="H45" s="54"/>
      <c r="I45" s="229">
        <f>'Stavební řešení'!G8</f>
        <v>0</v>
      </c>
      <c r="J45" s="229"/>
    </row>
    <row r="46" spans="1:10" ht="25.5" customHeight="1" x14ac:dyDescent="0.2">
      <c r="A46" s="48"/>
      <c r="B46" s="138">
        <v>63</v>
      </c>
      <c r="C46" s="218" t="s">
        <v>49</v>
      </c>
      <c r="D46" s="219"/>
      <c r="E46" s="219"/>
      <c r="F46" s="55" t="s">
        <v>21</v>
      </c>
      <c r="G46" s="56"/>
      <c r="H46" s="56"/>
      <c r="I46" s="217">
        <f>'Stavební řešení'!G29</f>
        <v>0</v>
      </c>
      <c r="J46" s="217"/>
    </row>
    <row r="47" spans="1:10" ht="25.5" customHeight="1" x14ac:dyDescent="0.2">
      <c r="A47" s="48"/>
      <c r="B47" s="138">
        <v>94</v>
      </c>
      <c r="C47" s="218" t="s">
        <v>51</v>
      </c>
      <c r="D47" s="219"/>
      <c r="E47" s="219"/>
      <c r="F47" s="55" t="s">
        <v>21</v>
      </c>
      <c r="G47" s="56"/>
      <c r="H47" s="56"/>
      <c r="I47" s="217">
        <f>'Stavební řešení'!G35</f>
        <v>0</v>
      </c>
      <c r="J47" s="217"/>
    </row>
    <row r="48" spans="1:10" ht="25.5" customHeight="1" x14ac:dyDescent="0.2">
      <c r="A48" s="48"/>
      <c r="B48" s="138">
        <v>95</v>
      </c>
      <c r="C48" s="218" t="s">
        <v>53</v>
      </c>
      <c r="D48" s="219"/>
      <c r="E48" s="219"/>
      <c r="F48" s="55" t="s">
        <v>21</v>
      </c>
      <c r="G48" s="56"/>
      <c r="H48" s="56"/>
      <c r="I48" s="217">
        <f>'Stavební řešení'!G38</f>
        <v>0</v>
      </c>
      <c r="J48" s="217"/>
    </row>
    <row r="49" spans="1:10" ht="25.5" customHeight="1" x14ac:dyDescent="0.2">
      <c r="A49" s="48"/>
      <c r="B49" s="138">
        <v>97</v>
      </c>
      <c r="C49" s="218" t="s">
        <v>55</v>
      </c>
      <c r="D49" s="219"/>
      <c r="E49" s="219"/>
      <c r="F49" s="55" t="s">
        <v>21</v>
      </c>
      <c r="G49" s="56"/>
      <c r="H49" s="56"/>
      <c r="I49" s="217">
        <f>'Stavební řešení'!G40</f>
        <v>0</v>
      </c>
      <c r="J49" s="217"/>
    </row>
    <row r="50" spans="1:10" ht="25.5" customHeight="1" x14ac:dyDescent="0.2">
      <c r="A50" s="48"/>
      <c r="B50" s="138">
        <v>99</v>
      </c>
      <c r="C50" s="218" t="s">
        <v>57</v>
      </c>
      <c r="D50" s="219"/>
      <c r="E50" s="219"/>
      <c r="F50" s="55" t="s">
        <v>21</v>
      </c>
      <c r="G50" s="56"/>
      <c r="H50" s="56"/>
      <c r="I50" s="217">
        <f>'Stavební řešení'!G69</f>
        <v>0</v>
      </c>
      <c r="J50" s="217"/>
    </row>
    <row r="51" spans="1:10" ht="25.5" customHeight="1" x14ac:dyDescent="0.2">
      <c r="A51" s="48"/>
      <c r="B51" s="137">
        <v>721</v>
      </c>
      <c r="C51" s="230" t="s">
        <v>59</v>
      </c>
      <c r="D51" s="231"/>
      <c r="E51" s="231"/>
      <c r="F51" s="153" t="s">
        <v>22</v>
      </c>
      <c r="G51" s="154"/>
      <c r="H51" s="154"/>
      <c r="I51" s="232">
        <f>'Stavební řešení'!G72</f>
        <v>0</v>
      </c>
      <c r="J51" s="232"/>
    </row>
    <row r="52" spans="1:10" ht="25.5" customHeight="1" x14ac:dyDescent="0.2">
      <c r="A52" s="48"/>
      <c r="B52" s="138">
        <v>722</v>
      </c>
      <c r="C52" s="218" t="s">
        <v>61</v>
      </c>
      <c r="D52" s="219"/>
      <c r="E52" s="219"/>
      <c r="F52" s="55" t="s">
        <v>22</v>
      </c>
      <c r="G52" s="56"/>
      <c r="H52" s="56"/>
      <c r="I52" s="217">
        <f>'Stavební řešení'!G74</f>
        <v>0</v>
      </c>
      <c r="J52" s="217"/>
    </row>
    <row r="53" spans="1:10" ht="25.5" customHeight="1" x14ac:dyDescent="0.2">
      <c r="A53" s="48"/>
      <c r="B53" s="138">
        <v>723</v>
      </c>
      <c r="C53" s="218" t="s">
        <v>63</v>
      </c>
      <c r="D53" s="219"/>
      <c r="E53" s="219"/>
      <c r="F53" s="55" t="s">
        <v>22</v>
      </c>
      <c r="G53" s="56"/>
      <c r="H53" s="56"/>
      <c r="I53" s="217">
        <f>'Stavební řešení'!G76</f>
        <v>0</v>
      </c>
      <c r="J53" s="217"/>
    </row>
    <row r="54" spans="1:10" ht="25.5" customHeight="1" x14ac:dyDescent="0.2">
      <c r="A54" s="48"/>
      <c r="B54" s="138">
        <v>735</v>
      </c>
      <c r="C54" s="218" t="s">
        <v>65</v>
      </c>
      <c r="D54" s="219"/>
      <c r="E54" s="219"/>
      <c r="F54" s="55" t="s">
        <v>22</v>
      </c>
      <c r="G54" s="56"/>
      <c r="H54" s="56"/>
      <c r="I54" s="217">
        <f>'Stavební řešení'!G78</f>
        <v>0</v>
      </c>
      <c r="J54" s="217"/>
    </row>
    <row r="55" spans="1:10" ht="25.5" customHeight="1" x14ac:dyDescent="0.2">
      <c r="A55" s="48"/>
      <c r="B55" s="138">
        <v>762</v>
      </c>
      <c r="C55" s="218" t="s">
        <v>67</v>
      </c>
      <c r="D55" s="219"/>
      <c r="E55" s="219"/>
      <c r="F55" s="55" t="s">
        <v>22</v>
      </c>
      <c r="G55" s="56"/>
      <c r="H55" s="56"/>
      <c r="I55" s="217">
        <f>'Stavební řešení'!G80</f>
        <v>0</v>
      </c>
      <c r="J55" s="217"/>
    </row>
    <row r="56" spans="1:10" ht="25.5" customHeight="1" x14ac:dyDescent="0.2">
      <c r="A56" s="48"/>
      <c r="B56" s="138">
        <v>766</v>
      </c>
      <c r="C56" s="218" t="s">
        <v>69</v>
      </c>
      <c r="D56" s="219"/>
      <c r="E56" s="219"/>
      <c r="F56" s="55" t="s">
        <v>22</v>
      </c>
      <c r="G56" s="56"/>
      <c r="H56" s="56"/>
      <c r="I56" s="217">
        <f>'Stavební řešení'!G128</f>
        <v>0</v>
      </c>
      <c r="J56" s="217"/>
    </row>
    <row r="57" spans="1:10" ht="25.5" customHeight="1" x14ac:dyDescent="0.2">
      <c r="A57" s="48"/>
      <c r="B57" s="138">
        <v>767</v>
      </c>
      <c r="C57" s="218" t="s">
        <v>71</v>
      </c>
      <c r="D57" s="219"/>
      <c r="E57" s="219"/>
      <c r="F57" s="55" t="s">
        <v>22</v>
      </c>
      <c r="G57" s="56"/>
      <c r="H57" s="56"/>
      <c r="I57" s="217">
        <f>'Stavební řešení'!G134</f>
        <v>0</v>
      </c>
      <c r="J57" s="217"/>
    </row>
    <row r="58" spans="1:10" ht="25.5" customHeight="1" x14ac:dyDescent="0.2">
      <c r="A58" s="48"/>
      <c r="B58" s="138">
        <v>771</v>
      </c>
      <c r="C58" s="218" t="s">
        <v>73</v>
      </c>
      <c r="D58" s="219"/>
      <c r="E58" s="219"/>
      <c r="F58" s="55" t="s">
        <v>22</v>
      </c>
      <c r="G58" s="56"/>
      <c r="H58" s="56"/>
      <c r="I58" s="217">
        <f>'Stavební řešení'!G167</f>
        <v>0</v>
      </c>
      <c r="J58" s="217"/>
    </row>
    <row r="59" spans="1:10" ht="25.5" customHeight="1" x14ac:dyDescent="0.2">
      <c r="A59" s="48"/>
      <c r="B59" s="138">
        <v>776</v>
      </c>
      <c r="C59" s="218" t="s">
        <v>75</v>
      </c>
      <c r="D59" s="219"/>
      <c r="E59" s="219"/>
      <c r="F59" s="55" t="s">
        <v>22</v>
      </c>
      <c r="G59" s="56"/>
      <c r="H59" s="56"/>
      <c r="I59" s="217">
        <f>'Stavební řešení'!G180</f>
        <v>0</v>
      </c>
      <c r="J59" s="217"/>
    </row>
    <row r="60" spans="1:10" ht="25.5" customHeight="1" x14ac:dyDescent="0.2">
      <c r="A60" s="48"/>
      <c r="B60" s="138">
        <v>783</v>
      </c>
      <c r="C60" s="218" t="s">
        <v>77</v>
      </c>
      <c r="D60" s="219"/>
      <c r="E60" s="219"/>
      <c r="F60" s="55" t="s">
        <v>22</v>
      </c>
      <c r="G60" s="56"/>
      <c r="H60" s="56"/>
      <c r="I60" s="217">
        <f>'Stavební řešení'!G204</f>
        <v>0</v>
      </c>
      <c r="J60" s="217"/>
    </row>
    <row r="61" spans="1:10" ht="25.5" customHeight="1" x14ac:dyDescent="0.2">
      <c r="A61" s="48"/>
      <c r="B61" s="138">
        <v>784</v>
      </c>
      <c r="C61" s="218" t="s">
        <v>79</v>
      </c>
      <c r="D61" s="219"/>
      <c r="E61" s="219"/>
      <c r="F61" s="55" t="s">
        <v>22</v>
      </c>
      <c r="G61" s="56"/>
      <c r="H61" s="56"/>
      <c r="I61" s="217">
        <f>'Stavební řešení'!G207</f>
        <v>0</v>
      </c>
      <c r="J61" s="217"/>
    </row>
    <row r="62" spans="1:10" ht="25.5" customHeight="1" x14ac:dyDescent="0.2">
      <c r="A62" s="48"/>
      <c r="B62" s="155" t="s">
        <v>80</v>
      </c>
      <c r="C62" s="235" t="s">
        <v>81</v>
      </c>
      <c r="D62" s="236"/>
      <c r="E62" s="236"/>
      <c r="F62" s="156" t="s">
        <v>23</v>
      </c>
      <c r="G62" s="157"/>
      <c r="H62" s="157"/>
      <c r="I62" s="234">
        <f>'Stavební řešení'!G221</f>
        <v>0</v>
      </c>
      <c r="J62" s="234"/>
    </row>
    <row r="63" spans="1:10" ht="25.5" customHeight="1" x14ac:dyDescent="0.2">
      <c r="A63" s="48"/>
      <c r="B63" s="155" t="s">
        <v>82</v>
      </c>
      <c r="C63" s="235" t="s">
        <v>24</v>
      </c>
      <c r="D63" s="236"/>
      <c r="E63" s="236"/>
      <c r="F63" s="156" t="s">
        <v>82</v>
      </c>
      <c r="G63" s="157"/>
      <c r="H63" s="157"/>
      <c r="I63" s="234">
        <f>'Stavební řešení'!G224</f>
        <v>0</v>
      </c>
      <c r="J63" s="234"/>
    </row>
    <row r="64" spans="1:10" ht="25.5" customHeight="1" x14ac:dyDescent="0.2">
      <c r="A64" s="49"/>
      <c r="B64" s="158" t="s">
        <v>20</v>
      </c>
      <c r="C64" s="158"/>
      <c r="D64" s="159"/>
      <c r="E64" s="159"/>
      <c r="F64" s="160"/>
      <c r="G64" s="161"/>
      <c r="H64" s="161"/>
      <c r="I64" s="237">
        <f>SUM(I45:J63)</f>
        <v>0</v>
      </c>
      <c r="J64" s="237"/>
    </row>
    <row r="65" spans="2:10" x14ac:dyDescent="0.2">
      <c r="F65" s="38"/>
      <c r="G65" s="39"/>
      <c r="H65" s="38"/>
      <c r="I65" s="39"/>
      <c r="J65" s="39"/>
    </row>
    <row r="66" spans="2:10" x14ac:dyDescent="0.2">
      <c r="F66" s="38"/>
      <c r="G66" s="39"/>
      <c r="H66" s="38"/>
      <c r="I66" s="39"/>
      <c r="J66" s="39"/>
    </row>
    <row r="67" spans="2:10" x14ac:dyDescent="0.2">
      <c r="B67" s="171" t="s">
        <v>345</v>
      </c>
      <c r="F67" s="38"/>
      <c r="G67" s="39"/>
      <c r="H67" s="38"/>
      <c r="I67" s="39"/>
      <c r="J67" s="39"/>
    </row>
    <row r="68" spans="2:10" x14ac:dyDescent="0.2">
      <c r="B68" s="172"/>
      <c r="F68" s="38"/>
      <c r="G68" s="39"/>
      <c r="H68" s="38"/>
      <c r="I68" s="39"/>
      <c r="J68" s="39"/>
    </row>
    <row r="69" spans="2:10" x14ac:dyDescent="0.2">
      <c r="B69" s="233" t="s">
        <v>346</v>
      </c>
      <c r="C69" s="233"/>
      <c r="D69" s="233"/>
      <c r="E69" s="233"/>
      <c r="F69" s="233"/>
      <c r="G69" s="233"/>
      <c r="H69" s="233"/>
      <c r="I69" s="233"/>
      <c r="J69" s="233"/>
    </row>
    <row r="70" spans="2:10" x14ac:dyDescent="0.2">
      <c r="B70" s="233"/>
      <c r="C70" s="233"/>
      <c r="D70" s="233"/>
      <c r="E70" s="233"/>
      <c r="F70" s="233"/>
      <c r="G70" s="233"/>
      <c r="H70" s="233"/>
      <c r="I70" s="233"/>
      <c r="J70" s="233"/>
    </row>
    <row r="71" spans="2:10" x14ac:dyDescent="0.2">
      <c r="B71" s="233"/>
      <c r="C71" s="233"/>
      <c r="D71" s="233"/>
      <c r="E71" s="233"/>
      <c r="F71" s="233"/>
      <c r="G71" s="233"/>
      <c r="H71" s="233"/>
      <c r="I71" s="233"/>
      <c r="J71" s="233"/>
    </row>
    <row r="72" spans="2:10" x14ac:dyDescent="0.2">
      <c r="B72" s="233"/>
      <c r="C72" s="233"/>
      <c r="D72" s="233"/>
      <c r="E72" s="233"/>
      <c r="F72" s="233"/>
      <c r="G72" s="233"/>
      <c r="H72" s="233"/>
      <c r="I72" s="233"/>
      <c r="J72" s="233"/>
    </row>
  </sheetData>
  <sheetProtection algorithmName="SHA-512" hashValue="1LvWO18GcUmqooWVCRg2pNUoNRzsTmaGr7go0wZKpYyC/5vUoj/Ns+QV84GgFYLAy3HtOYCJ4otCb3IK9Gux7Q==" saltValue="UjVqOR3Np9a7cE8gci5cxQ==" spinCount="100000" sheet="1" objects="1" scenarios="1"/>
  <protectedRanges>
    <protectedRange sqref="D11:G13 I11 I12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B69:J72"/>
    <mergeCell ref="I62:J62"/>
    <mergeCell ref="C62:E62"/>
    <mergeCell ref="I63:J63"/>
    <mergeCell ref="C63:E63"/>
    <mergeCell ref="I64:J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7:J47"/>
    <mergeCell ref="C47:E47"/>
    <mergeCell ref="I48:J48"/>
    <mergeCell ref="C48:E48"/>
    <mergeCell ref="I49:J49"/>
    <mergeCell ref="C49:E49"/>
    <mergeCell ref="C37:E37"/>
    <mergeCell ref="B38:E38"/>
    <mergeCell ref="I44:J44"/>
    <mergeCell ref="I45:J45"/>
    <mergeCell ref="C45:E45"/>
    <mergeCell ref="I46:J46"/>
    <mergeCell ref="C46:E46"/>
    <mergeCell ref="E17:F17"/>
    <mergeCell ref="G16:H16"/>
    <mergeCell ref="G17:H17"/>
    <mergeCell ref="G18:H18"/>
    <mergeCell ref="I17:J17"/>
    <mergeCell ref="I18:J18"/>
    <mergeCell ref="E18:F18"/>
    <mergeCell ref="D33:E33"/>
    <mergeCell ref="G24:I24"/>
    <mergeCell ref="G23:I23"/>
    <mergeCell ref="E19:F19"/>
    <mergeCell ref="E20:F20"/>
    <mergeCell ref="I20:J20"/>
    <mergeCell ref="I21:J21"/>
    <mergeCell ref="B1:J1"/>
    <mergeCell ref="G26:I26"/>
    <mergeCell ref="E15:F15"/>
    <mergeCell ref="D11:G11"/>
    <mergeCell ref="G15:H15"/>
    <mergeCell ref="I15:J15"/>
    <mergeCell ref="D12:G12"/>
    <mergeCell ref="D13:G13"/>
    <mergeCell ref="D2:J2"/>
    <mergeCell ref="G27:I27"/>
    <mergeCell ref="G25:I25"/>
    <mergeCell ref="I16:J16"/>
    <mergeCell ref="I19:J19"/>
    <mergeCell ref="E21:F21"/>
    <mergeCell ref="G21:H21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&amp;F&amp;Rstránka &amp;P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8" t="s">
        <v>5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31" t="s">
        <v>39</v>
      </c>
      <c r="B2" s="30"/>
      <c r="C2" s="240"/>
      <c r="D2" s="240"/>
      <c r="E2" s="240"/>
      <c r="F2" s="240"/>
      <c r="G2" s="241"/>
    </row>
    <row r="3" spans="1:7" ht="24.95" hidden="1" customHeight="1" x14ac:dyDescent="0.2">
      <c r="A3" s="31" t="s">
        <v>6</v>
      </c>
      <c r="B3" s="30"/>
      <c r="C3" s="240"/>
      <c r="D3" s="240"/>
      <c r="E3" s="240"/>
      <c r="F3" s="240"/>
      <c r="G3" s="241"/>
    </row>
    <row r="4" spans="1:7" ht="24.95" hidden="1" customHeight="1" x14ac:dyDescent="0.2">
      <c r="A4" s="31" t="s">
        <v>7</v>
      </c>
      <c r="B4" s="30"/>
      <c r="C4" s="240"/>
      <c r="D4" s="240"/>
      <c r="E4" s="240"/>
      <c r="F4" s="240"/>
      <c r="G4" s="241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28"/>
  <sheetViews>
    <sheetView workbookViewId="0">
      <selection activeCell="G228" sqref="G228"/>
    </sheetView>
  </sheetViews>
  <sheetFormatPr defaultRowHeight="12.75" outlineLevelRow="1" x14ac:dyDescent="0.2"/>
  <cols>
    <col min="1" max="1" width="4.28515625" customWidth="1"/>
    <col min="2" max="2" width="14.42578125" style="37" customWidth="1"/>
    <col min="3" max="3" width="38.28515625" style="3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28.5" customHeight="1" x14ac:dyDescent="0.2">
      <c r="A1" s="242" t="s">
        <v>5</v>
      </c>
      <c r="B1" s="242"/>
      <c r="C1" s="242"/>
      <c r="D1" s="242"/>
      <c r="E1" s="242"/>
      <c r="F1" s="242"/>
      <c r="G1" s="242"/>
      <c r="AE1" t="s">
        <v>85</v>
      </c>
    </row>
    <row r="2" spans="1:60" ht="53.25" customHeight="1" x14ac:dyDescent="0.2">
      <c r="A2" s="186" t="s">
        <v>84</v>
      </c>
      <c r="B2" s="187"/>
      <c r="C2" s="243" t="s">
        <v>349</v>
      </c>
      <c r="D2" s="244"/>
      <c r="E2" s="244"/>
      <c r="F2" s="244"/>
      <c r="G2" s="245"/>
      <c r="AE2" t="s">
        <v>86</v>
      </c>
    </row>
    <row r="3" spans="1:60" ht="18" customHeight="1" x14ac:dyDescent="0.2">
      <c r="A3" s="188" t="s">
        <v>6</v>
      </c>
      <c r="B3" s="189"/>
      <c r="C3" s="246" t="s">
        <v>342</v>
      </c>
      <c r="D3" s="246"/>
      <c r="E3" s="246"/>
      <c r="F3" s="246"/>
      <c r="G3" s="247"/>
      <c r="AE3" t="s">
        <v>87</v>
      </c>
    </row>
    <row r="4" spans="1:60" ht="18" customHeight="1" x14ac:dyDescent="0.2">
      <c r="A4" s="188" t="s">
        <v>7</v>
      </c>
      <c r="B4" s="189"/>
      <c r="C4" s="248" t="s">
        <v>378</v>
      </c>
      <c r="D4" s="249"/>
      <c r="E4" s="249"/>
      <c r="F4" s="249"/>
      <c r="G4" s="250"/>
      <c r="AE4" t="s">
        <v>88</v>
      </c>
    </row>
    <row r="5" spans="1:60" ht="18" customHeight="1" x14ac:dyDescent="0.2">
      <c r="A5" s="72" t="s">
        <v>89</v>
      </c>
      <c r="B5" s="73"/>
      <c r="C5" s="73"/>
      <c r="D5" s="74"/>
      <c r="E5" s="74"/>
      <c r="F5" s="74"/>
      <c r="G5" s="75"/>
      <c r="AE5" t="s">
        <v>90</v>
      </c>
    </row>
    <row r="6" spans="1:60" x14ac:dyDescent="0.2">
      <c r="A6" s="76"/>
      <c r="B6" s="77"/>
      <c r="C6" s="77"/>
      <c r="D6" s="76"/>
      <c r="E6" s="76"/>
      <c r="F6" s="76"/>
      <c r="G6" s="76"/>
    </row>
    <row r="7" spans="1:60" ht="18.75" customHeight="1" x14ac:dyDescent="0.2">
      <c r="A7" s="81" t="s">
        <v>91</v>
      </c>
      <c r="B7" s="82" t="s">
        <v>92</v>
      </c>
      <c r="C7" s="82" t="s">
        <v>93</v>
      </c>
      <c r="D7" s="81" t="s">
        <v>94</v>
      </c>
      <c r="E7" s="81" t="s">
        <v>95</v>
      </c>
      <c r="F7" s="81" t="s">
        <v>96</v>
      </c>
      <c r="G7" s="81" t="s">
        <v>26</v>
      </c>
      <c r="H7" s="67" t="s">
        <v>27</v>
      </c>
      <c r="I7" s="67" t="s">
        <v>97</v>
      </c>
      <c r="J7" s="67" t="s">
        <v>28</v>
      </c>
      <c r="K7" s="67" t="s">
        <v>98</v>
      </c>
      <c r="L7" s="67" t="s">
        <v>99</v>
      </c>
      <c r="M7" s="67" t="s">
        <v>100</v>
      </c>
      <c r="N7" s="67" t="s">
        <v>101</v>
      </c>
      <c r="O7" s="67" t="s">
        <v>102</v>
      </c>
      <c r="P7" s="67" t="s">
        <v>103</v>
      </c>
      <c r="Q7" s="67" t="s">
        <v>104</v>
      </c>
      <c r="R7" s="67" t="s">
        <v>105</v>
      </c>
      <c r="S7" s="67" t="s">
        <v>106</v>
      </c>
      <c r="T7" s="67" t="s">
        <v>107</v>
      </c>
      <c r="U7" s="60" t="s">
        <v>108</v>
      </c>
    </row>
    <row r="8" spans="1:60" x14ac:dyDescent="0.2">
      <c r="A8" s="83" t="s">
        <v>109</v>
      </c>
      <c r="B8" s="78" t="s">
        <v>46</v>
      </c>
      <c r="C8" s="78" t="s">
        <v>47</v>
      </c>
      <c r="D8" s="83"/>
      <c r="E8" s="79"/>
      <c r="F8" s="80"/>
      <c r="G8" s="80">
        <f>SUM(G9:G28)</f>
        <v>0</v>
      </c>
      <c r="H8" s="69"/>
      <c r="I8" s="69">
        <f>SUM(I9:I28)</f>
        <v>10304.92</v>
      </c>
      <c r="J8" s="69"/>
      <c r="K8" s="69">
        <f>SUM(K9:K28)</f>
        <v>48105.589999999989</v>
      </c>
      <c r="L8" s="69"/>
      <c r="M8" s="69">
        <f>SUM(M9:M28)</f>
        <v>0</v>
      </c>
      <c r="N8" s="59"/>
      <c r="O8" s="59">
        <f>SUM(O9:O28)</f>
        <v>4.2832299999999996</v>
      </c>
      <c r="P8" s="59"/>
      <c r="Q8" s="59">
        <f>SUM(Q9:Q28)</f>
        <v>0</v>
      </c>
      <c r="R8" s="59"/>
      <c r="S8" s="59"/>
      <c r="T8" s="68"/>
      <c r="U8" s="59">
        <f>SUM(U9:U28)</f>
        <v>146.9</v>
      </c>
      <c r="AE8" t="s">
        <v>110</v>
      </c>
    </row>
    <row r="9" spans="1:60" ht="22.5" outlineLevel="1" x14ac:dyDescent="0.2">
      <c r="A9" s="84">
        <v>1</v>
      </c>
      <c r="B9" s="85" t="s">
        <v>111</v>
      </c>
      <c r="C9" s="86" t="s">
        <v>112</v>
      </c>
      <c r="D9" s="97" t="s">
        <v>113</v>
      </c>
      <c r="E9" s="87">
        <v>78.739999999999995</v>
      </c>
      <c r="F9" s="174"/>
      <c r="G9" s="88">
        <f>E9*F9</f>
        <v>0</v>
      </c>
      <c r="H9" s="65">
        <v>31.63</v>
      </c>
      <c r="I9" s="65">
        <f>ROUND(E9*H9,2)</f>
        <v>2490.5500000000002</v>
      </c>
      <c r="J9" s="65">
        <v>130.87</v>
      </c>
      <c r="K9" s="65">
        <f>ROUND(E9*J9,2)</f>
        <v>10304.700000000001</v>
      </c>
      <c r="L9" s="65">
        <v>21</v>
      </c>
      <c r="M9" s="65">
        <f>G9*(1+L9/100)</f>
        <v>0</v>
      </c>
      <c r="N9" s="61">
        <v>1.8880000000000001E-2</v>
      </c>
      <c r="O9" s="61">
        <f>ROUND(E9*N9,5)</f>
        <v>1.48661</v>
      </c>
      <c r="P9" s="61">
        <v>0</v>
      </c>
      <c r="Q9" s="61">
        <f>ROUND(E9*P9,5)</f>
        <v>0</v>
      </c>
      <c r="R9" s="61"/>
      <c r="S9" s="61"/>
      <c r="T9" s="62">
        <v>0.38716</v>
      </c>
      <c r="U9" s="61">
        <f>ROUND(E9*T9,2)</f>
        <v>30.48</v>
      </c>
      <c r="V9" s="58"/>
      <c r="W9" s="58"/>
      <c r="X9" s="58"/>
      <c r="Y9" s="58"/>
      <c r="Z9" s="58"/>
      <c r="AA9" s="58"/>
      <c r="AB9" s="58"/>
      <c r="AC9" s="58"/>
      <c r="AD9" s="58"/>
      <c r="AE9" s="58" t="s">
        <v>114</v>
      </c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</row>
    <row r="10" spans="1:60" outlineLevel="1" x14ac:dyDescent="0.2">
      <c r="A10" s="84"/>
      <c r="B10" s="85"/>
      <c r="C10" s="89" t="s">
        <v>115</v>
      </c>
      <c r="D10" s="98"/>
      <c r="E10" s="90">
        <v>78.739999999999995</v>
      </c>
      <c r="F10" s="88"/>
      <c r="G10" s="88"/>
      <c r="H10" s="65"/>
      <c r="I10" s="65"/>
      <c r="J10" s="65"/>
      <c r="K10" s="65"/>
      <c r="L10" s="65"/>
      <c r="M10" s="65"/>
      <c r="N10" s="61"/>
      <c r="O10" s="61"/>
      <c r="P10" s="61"/>
      <c r="Q10" s="61"/>
      <c r="R10" s="61"/>
      <c r="S10" s="61"/>
      <c r="T10" s="62"/>
      <c r="U10" s="61"/>
      <c r="V10" s="58"/>
      <c r="W10" s="58"/>
      <c r="X10" s="58"/>
      <c r="Y10" s="58"/>
      <c r="Z10" s="58"/>
      <c r="AA10" s="58"/>
      <c r="AB10" s="58"/>
      <c r="AC10" s="58"/>
      <c r="AD10" s="58"/>
      <c r="AE10" s="58" t="s">
        <v>116</v>
      </c>
      <c r="AF10" s="58">
        <v>0</v>
      </c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</row>
    <row r="11" spans="1:60" ht="22.5" outlineLevel="1" x14ac:dyDescent="0.2">
      <c r="A11" s="84">
        <v>2</v>
      </c>
      <c r="B11" s="85" t="s">
        <v>117</v>
      </c>
      <c r="C11" s="86" t="s">
        <v>118</v>
      </c>
      <c r="D11" s="97" t="s">
        <v>113</v>
      </c>
      <c r="E11" s="87">
        <v>97.61</v>
      </c>
      <c r="F11" s="174"/>
      <c r="G11" s="88">
        <f t="shared" ref="G11:G26" si="0">E11*F11</f>
        <v>0</v>
      </c>
      <c r="H11" s="65">
        <v>30.21</v>
      </c>
      <c r="I11" s="65">
        <f>ROUND(E11*H11,2)</f>
        <v>2948.8</v>
      </c>
      <c r="J11" s="65">
        <v>132.29</v>
      </c>
      <c r="K11" s="65">
        <f>ROUND(E11*J11,2)</f>
        <v>12912.83</v>
      </c>
      <c r="L11" s="65">
        <v>21</v>
      </c>
      <c r="M11" s="65">
        <f>G11*(1+L11/100)</f>
        <v>0</v>
      </c>
      <c r="N11" s="61">
        <v>1.418E-2</v>
      </c>
      <c r="O11" s="61">
        <f>ROUND(E11*N11,5)</f>
        <v>1.38411</v>
      </c>
      <c r="P11" s="61">
        <v>0</v>
      </c>
      <c r="Q11" s="61">
        <f>ROUND(E11*P11,5)</f>
        <v>0</v>
      </c>
      <c r="R11" s="61"/>
      <c r="S11" s="61"/>
      <c r="T11" s="62">
        <v>0.38551000000000002</v>
      </c>
      <c r="U11" s="61">
        <f>ROUND(E11*T11,2)</f>
        <v>37.630000000000003</v>
      </c>
      <c r="V11" s="58"/>
      <c r="W11" s="58"/>
      <c r="X11" s="58"/>
      <c r="Y11" s="58"/>
      <c r="Z11" s="58"/>
      <c r="AA11" s="58"/>
      <c r="AB11" s="58"/>
      <c r="AC11" s="58"/>
      <c r="AD11" s="58"/>
      <c r="AE11" s="58" t="s">
        <v>114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</row>
    <row r="12" spans="1:60" outlineLevel="1" x14ac:dyDescent="0.2">
      <c r="A12" s="84"/>
      <c r="B12" s="85"/>
      <c r="C12" s="89" t="s">
        <v>119</v>
      </c>
      <c r="D12" s="98"/>
      <c r="E12" s="90"/>
      <c r="F12" s="88"/>
      <c r="G12" s="88"/>
      <c r="H12" s="65"/>
      <c r="I12" s="65"/>
      <c r="J12" s="65"/>
      <c r="K12" s="65"/>
      <c r="L12" s="65"/>
      <c r="M12" s="65"/>
      <c r="N12" s="61"/>
      <c r="O12" s="61"/>
      <c r="P12" s="61"/>
      <c r="Q12" s="61"/>
      <c r="R12" s="61"/>
      <c r="S12" s="61"/>
      <c r="T12" s="62"/>
      <c r="U12" s="61"/>
      <c r="V12" s="58"/>
      <c r="W12" s="58"/>
      <c r="X12" s="58"/>
      <c r="Y12" s="58"/>
      <c r="Z12" s="58"/>
      <c r="AA12" s="58"/>
      <c r="AB12" s="58"/>
      <c r="AC12" s="58"/>
      <c r="AD12" s="58"/>
      <c r="AE12" s="58" t="s">
        <v>116</v>
      </c>
      <c r="AF12" s="58">
        <v>0</v>
      </c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</row>
    <row r="13" spans="1:60" outlineLevel="1" x14ac:dyDescent="0.2">
      <c r="A13" s="84"/>
      <c r="B13" s="85"/>
      <c r="C13" s="89" t="s">
        <v>120</v>
      </c>
      <c r="D13" s="98"/>
      <c r="E13" s="90">
        <v>130.41</v>
      </c>
      <c r="F13" s="88"/>
      <c r="G13" s="88"/>
      <c r="H13" s="65"/>
      <c r="I13" s="65"/>
      <c r="J13" s="65"/>
      <c r="K13" s="65"/>
      <c r="L13" s="65"/>
      <c r="M13" s="65"/>
      <c r="N13" s="61"/>
      <c r="O13" s="61"/>
      <c r="P13" s="61"/>
      <c r="Q13" s="61"/>
      <c r="R13" s="61"/>
      <c r="S13" s="61"/>
      <c r="T13" s="62"/>
      <c r="U13" s="61"/>
      <c r="V13" s="58"/>
      <c r="W13" s="58"/>
      <c r="X13" s="58"/>
      <c r="Y13" s="58"/>
      <c r="Z13" s="58"/>
      <c r="AA13" s="58"/>
      <c r="AB13" s="58"/>
      <c r="AC13" s="58"/>
      <c r="AD13" s="58"/>
      <c r="AE13" s="58" t="s">
        <v>116</v>
      </c>
      <c r="AF13" s="58">
        <v>0</v>
      </c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</row>
    <row r="14" spans="1:60" outlineLevel="1" x14ac:dyDescent="0.2">
      <c r="A14" s="84"/>
      <c r="B14" s="85"/>
      <c r="C14" s="89" t="s">
        <v>121</v>
      </c>
      <c r="D14" s="98"/>
      <c r="E14" s="90">
        <v>10.199999999999999</v>
      </c>
      <c r="F14" s="88"/>
      <c r="G14" s="88"/>
      <c r="H14" s="65"/>
      <c r="I14" s="65"/>
      <c r="J14" s="65"/>
      <c r="K14" s="65"/>
      <c r="L14" s="65"/>
      <c r="M14" s="65"/>
      <c r="N14" s="61"/>
      <c r="O14" s="61"/>
      <c r="P14" s="61"/>
      <c r="Q14" s="61"/>
      <c r="R14" s="61"/>
      <c r="S14" s="61"/>
      <c r="T14" s="62"/>
      <c r="U14" s="61"/>
      <c r="V14" s="58"/>
      <c r="W14" s="58"/>
      <c r="X14" s="58"/>
      <c r="Y14" s="58"/>
      <c r="Z14" s="58"/>
      <c r="AA14" s="58"/>
      <c r="AB14" s="58"/>
      <c r="AC14" s="58"/>
      <c r="AD14" s="58"/>
      <c r="AE14" s="58" t="s">
        <v>116</v>
      </c>
      <c r="AF14" s="58">
        <v>0</v>
      </c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</row>
    <row r="15" spans="1:60" outlineLevel="1" x14ac:dyDescent="0.2">
      <c r="A15" s="84"/>
      <c r="B15" s="85"/>
      <c r="C15" s="91" t="s">
        <v>122</v>
      </c>
      <c r="D15" s="99"/>
      <c r="E15" s="92">
        <v>140.61000000000001</v>
      </c>
      <c r="F15" s="88"/>
      <c r="G15" s="88"/>
      <c r="H15" s="65"/>
      <c r="I15" s="65"/>
      <c r="J15" s="65"/>
      <c r="K15" s="65"/>
      <c r="L15" s="65"/>
      <c r="M15" s="65"/>
      <c r="N15" s="61"/>
      <c r="O15" s="61"/>
      <c r="P15" s="61"/>
      <c r="Q15" s="61"/>
      <c r="R15" s="61"/>
      <c r="S15" s="61"/>
      <c r="T15" s="62"/>
      <c r="U15" s="61"/>
      <c r="V15" s="58"/>
      <c r="W15" s="58"/>
      <c r="X15" s="58"/>
      <c r="Y15" s="58"/>
      <c r="Z15" s="58"/>
      <c r="AA15" s="58"/>
      <c r="AB15" s="58"/>
      <c r="AC15" s="58"/>
      <c r="AD15" s="58"/>
      <c r="AE15" s="58" t="s">
        <v>116</v>
      </c>
      <c r="AF15" s="58">
        <v>1</v>
      </c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</row>
    <row r="16" spans="1:60" outlineLevel="1" x14ac:dyDescent="0.2">
      <c r="A16" s="84"/>
      <c r="B16" s="85"/>
      <c r="C16" s="89" t="s">
        <v>123</v>
      </c>
      <c r="D16" s="98"/>
      <c r="E16" s="90"/>
      <c r="F16" s="88"/>
      <c r="G16" s="88"/>
      <c r="H16" s="65"/>
      <c r="I16" s="65"/>
      <c r="J16" s="65"/>
      <c r="K16" s="65"/>
      <c r="L16" s="65"/>
      <c r="M16" s="65"/>
      <c r="N16" s="61"/>
      <c r="O16" s="61"/>
      <c r="P16" s="61"/>
      <c r="Q16" s="61"/>
      <c r="R16" s="61"/>
      <c r="S16" s="61"/>
      <c r="T16" s="62"/>
      <c r="U16" s="61"/>
      <c r="V16" s="58"/>
      <c r="W16" s="58"/>
      <c r="X16" s="58"/>
      <c r="Y16" s="58"/>
      <c r="Z16" s="58"/>
      <c r="AA16" s="58"/>
      <c r="AB16" s="58"/>
      <c r="AC16" s="58"/>
      <c r="AD16" s="58"/>
      <c r="AE16" s="58" t="s">
        <v>116</v>
      </c>
      <c r="AF16" s="58">
        <v>0</v>
      </c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</row>
    <row r="17" spans="1:60" outlineLevel="1" x14ac:dyDescent="0.2">
      <c r="A17" s="84"/>
      <c r="B17" s="85"/>
      <c r="C17" s="89" t="s">
        <v>124</v>
      </c>
      <c r="D17" s="98"/>
      <c r="E17" s="90">
        <v>-39</v>
      </c>
      <c r="F17" s="88"/>
      <c r="G17" s="88"/>
      <c r="H17" s="65"/>
      <c r="I17" s="65"/>
      <c r="J17" s="65"/>
      <c r="K17" s="65"/>
      <c r="L17" s="65"/>
      <c r="M17" s="65"/>
      <c r="N17" s="61"/>
      <c r="O17" s="61"/>
      <c r="P17" s="61"/>
      <c r="Q17" s="61"/>
      <c r="R17" s="61"/>
      <c r="S17" s="61"/>
      <c r="T17" s="62"/>
      <c r="U17" s="61"/>
      <c r="V17" s="58"/>
      <c r="W17" s="58"/>
      <c r="X17" s="58"/>
      <c r="Y17" s="58"/>
      <c r="Z17" s="58"/>
      <c r="AA17" s="58"/>
      <c r="AB17" s="58"/>
      <c r="AC17" s="58"/>
      <c r="AD17" s="58"/>
      <c r="AE17" s="58" t="s">
        <v>116</v>
      </c>
      <c r="AF17" s="58">
        <v>0</v>
      </c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</row>
    <row r="18" spans="1:60" outlineLevel="1" x14ac:dyDescent="0.2">
      <c r="A18" s="84"/>
      <c r="B18" s="85"/>
      <c r="C18" s="89" t="s">
        <v>125</v>
      </c>
      <c r="D18" s="98"/>
      <c r="E18" s="90">
        <v>-4</v>
      </c>
      <c r="F18" s="88"/>
      <c r="G18" s="88"/>
      <c r="H18" s="65"/>
      <c r="I18" s="65"/>
      <c r="J18" s="65"/>
      <c r="K18" s="65"/>
      <c r="L18" s="65"/>
      <c r="M18" s="65"/>
      <c r="N18" s="61"/>
      <c r="O18" s="61"/>
      <c r="P18" s="61"/>
      <c r="Q18" s="61"/>
      <c r="R18" s="61"/>
      <c r="S18" s="61"/>
      <c r="T18" s="62"/>
      <c r="U18" s="61"/>
      <c r="V18" s="58"/>
      <c r="W18" s="58"/>
      <c r="X18" s="58"/>
      <c r="Y18" s="58"/>
      <c r="Z18" s="58"/>
      <c r="AA18" s="58"/>
      <c r="AB18" s="58"/>
      <c r="AC18" s="58"/>
      <c r="AD18" s="58"/>
      <c r="AE18" s="58" t="s">
        <v>116</v>
      </c>
      <c r="AF18" s="58">
        <v>0</v>
      </c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</row>
    <row r="19" spans="1:60" outlineLevel="1" x14ac:dyDescent="0.2">
      <c r="A19" s="84"/>
      <c r="B19" s="85"/>
      <c r="C19" s="91" t="s">
        <v>122</v>
      </c>
      <c r="D19" s="99"/>
      <c r="E19" s="92">
        <v>-43</v>
      </c>
      <c r="F19" s="88"/>
      <c r="G19" s="88"/>
      <c r="H19" s="65"/>
      <c r="I19" s="65"/>
      <c r="J19" s="65"/>
      <c r="K19" s="65"/>
      <c r="L19" s="65"/>
      <c r="M19" s="65"/>
      <c r="N19" s="61"/>
      <c r="O19" s="61"/>
      <c r="P19" s="61"/>
      <c r="Q19" s="61"/>
      <c r="R19" s="61"/>
      <c r="S19" s="61"/>
      <c r="T19" s="62"/>
      <c r="U19" s="61"/>
      <c r="V19" s="58"/>
      <c r="W19" s="58"/>
      <c r="X19" s="58"/>
      <c r="Y19" s="58"/>
      <c r="Z19" s="58"/>
      <c r="AA19" s="58"/>
      <c r="AB19" s="58"/>
      <c r="AC19" s="58"/>
      <c r="AD19" s="58"/>
      <c r="AE19" s="58" t="s">
        <v>116</v>
      </c>
      <c r="AF19" s="58">
        <v>1</v>
      </c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</row>
    <row r="20" spans="1:60" ht="22.5" outlineLevel="1" x14ac:dyDescent="0.2">
      <c r="A20" s="84">
        <v>3</v>
      </c>
      <c r="B20" s="85" t="s">
        <v>126</v>
      </c>
      <c r="C20" s="86" t="s">
        <v>127</v>
      </c>
      <c r="D20" s="97" t="s">
        <v>128</v>
      </c>
      <c r="E20" s="87">
        <v>50</v>
      </c>
      <c r="F20" s="174"/>
      <c r="G20" s="88">
        <f t="shared" si="0"/>
        <v>0</v>
      </c>
      <c r="H20" s="65">
        <v>4.2</v>
      </c>
      <c r="I20" s="65">
        <f>ROUND(E20*H20,2)</f>
        <v>210</v>
      </c>
      <c r="J20" s="65">
        <v>58.9</v>
      </c>
      <c r="K20" s="65">
        <f>ROUND(E20*J20,2)</f>
        <v>2945</v>
      </c>
      <c r="L20" s="65">
        <v>21</v>
      </c>
      <c r="M20" s="65">
        <f>G20*(1+L20/100)</f>
        <v>0</v>
      </c>
      <c r="N20" s="61">
        <v>1.56E-3</v>
      </c>
      <c r="O20" s="61">
        <f>ROUND(E20*N20,5)</f>
        <v>7.8E-2</v>
      </c>
      <c r="P20" s="61">
        <v>0</v>
      </c>
      <c r="Q20" s="61">
        <f>ROUND(E20*P20,5)</f>
        <v>0</v>
      </c>
      <c r="R20" s="61"/>
      <c r="S20" s="61"/>
      <c r="T20" s="62">
        <v>0.21</v>
      </c>
      <c r="U20" s="61">
        <f>ROUND(E20*T20,2)</f>
        <v>10.5</v>
      </c>
      <c r="V20" s="58"/>
      <c r="W20" s="58"/>
      <c r="X20" s="58"/>
      <c r="Y20" s="58"/>
      <c r="Z20" s="58"/>
      <c r="AA20" s="58"/>
      <c r="AB20" s="58"/>
      <c r="AC20" s="58"/>
      <c r="AD20" s="58"/>
      <c r="AE20" s="58" t="s">
        <v>114</v>
      </c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</row>
    <row r="21" spans="1:60" outlineLevel="1" x14ac:dyDescent="0.2">
      <c r="A21" s="84"/>
      <c r="B21" s="85"/>
      <c r="C21" s="89" t="s">
        <v>129</v>
      </c>
      <c r="D21" s="98"/>
      <c r="E21" s="90">
        <v>50</v>
      </c>
      <c r="F21" s="88"/>
      <c r="G21" s="88"/>
      <c r="H21" s="65"/>
      <c r="I21" s="65"/>
      <c r="J21" s="65"/>
      <c r="K21" s="65"/>
      <c r="L21" s="65"/>
      <c r="M21" s="65"/>
      <c r="N21" s="61"/>
      <c r="O21" s="61"/>
      <c r="P21" s="61"/>
      <c r="Q21" s="61"/>
      <c r="R21" s="61"/>
      <c r="S21" s="61"/>
      <c r="T21" s="62"/>
      <c r="U21" s="61"/>
      <c r="V21" s="58"/>
      <c r="W21" s="58"/>
      <c r="X21" s="58"/>
      <c r="Y21" s="58"/>
      <c r="Z21" s="58"/>
      <c r="AA21" s="58"/>
      <c r="AB21" s="58"/>
      <c r="AC21" s="58"/>
      <c r="AD21" s="58"/>
      <c r="AE21" s="58" t="s">
        <v>116</v>
      </c>
      <c r="AF21" s="58">
        <v>0</v>
      </c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</row>
    <row r="22" spans="1:60" ht="22.5" outlineLevel="1" x14ac:dyDescent="0.2">
      <c r="A22" s="84">
        <v>4</v>
      </c>
      <c r="B22" s="85" t="s">
        <v>130</v>
      </c>
      <c r="C22" s="86" t="s">
        <v>131</v>
      </c>
      <c r="D22" s="97" t="s">
        <v>128</v>
      </c>
      <c r="E22" s="87">
        <v>25</v>
      </c>
      <c r="F22" s="174"/>
      <c r="G22" s="88">
        <f t="shared" si="0"/>
        <v>0</v>
      </c>
      <c r="H22" s="65">
        <v>11.65</v>
      </c>
      <c r="I22" s="65">
        <f>ROUND(E22*H22,2)</f>
        <v>291.25</v>
      </c>
      <c r="J22" s="65">
        <v>42.65</v>
      </c>
      <c r="K22" s="65">
        <f>ROUND(E22*J22,2)</f>
        <v>1066.25</v>
      </c>
      <c r="L22" s="65">
        <v>21</v>
      </c>
      <c r="M22" s="65">
        <f>G22*(1+L22/100)</f>
        <v>0</v>
      </c>
      <c r="N22" s="61">
        <v>4.3299999999999996E-3</v>
      </c>
      <c r="O22" s="61">
        <f>ROUND(E22*N22,5)</f>
        <v>0.10825</v>
      </c>
      <c r="P22" s="61">
        <v>0</v>
      </c>
      <c r="Q22" s="61">
        <f>ROUND(E22*P22,5)</f>
        <v>0</v>
      </c>
      <c r="R22" s="61"/>
      <c r="S22" s="61"/>
      <c r="T22" s="62">
        <v>0.152</v>
      </c>
      <c r="U22" s="61">
        <f>ROUND(E22*T22,2)</f>
        <v>3.8</v>
      </c>
      <c r="V22" s="58"/>
      <c r="W22" s="58"/>
      <c r="X22" s="58"/>
      <c r="Y22" s="58"/>
      <c r="Z22" s="58"/>
      <c r="AA22" s="58"/>
      <c r="AB22" s="58"/>
      <c r="AC22" s="58"/>
      <c r="AD22" s="58"/>
      <c r="AE22" s="58" t="s">
        <v>114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</row>
    <row r="23" spans="1:60" outlineLevel="1" x14ac:dyDescent="0.2">
      <c r="A23" s="84"/>
      <c r="B23" s="85"/>
      <c r="C23" s="89" t="s">
        <v>132</v>
      </c>
      <c r="D23" s="98"/>
      <c r="E23" s="90">
        <v>25</v>
      </c>
      <c r="F23" s="88"/>
      <c r="G23" s="88"/>
      <c r="H23" s="65"/>
      <c r="I23" s="65"/>
      <c r="J23" s="65"/>
      <c r="K23" s="65"/>
      <c r="L23" s="65"/>
      <c r="M23" s="65"/>
      <c r="N23" s="61"/>
      <c r="O23" s="61"/>
      <c r="P23" s="61"/>
      <c r="Q23" s="61"/>
      <c r="R23" s="61"/>
      <c r="S23" s="61"/>
      <c r="T23" s="62"/>
      <c r="U23" s="61"/>
      <c r="V23" s="58"/>
      <c r="W23" s="58"/>
      <c r="X23" s="58"/>
      <c r="Y23" s="58"/>
      <c r="Z23" s="58"/>
      <c r="AA23" s="58"/>
      <c r="AB23" s="58"/>
      <c r="AC23" s="58"/>
      <c r="AD23" s="58"/>
      <c r="AE23" s="58" t="s">
        <v>116</v>
      </c>
      <c r="AF23" s="58">
        <v>0</v>
      </c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</row>
    <row r="24" spans="1:60" outlineLevel="1" x14ac:dyDescent="0.2">
      <c r="A24" s="84">
        <v>5</v>
      </c>
      <c r="B24" s="85" t="s">
        <v>133</v>
      </c>
      <c r="C24" s="86" t="s">
        <v>134</v>
      </c>
      <c r="D24" s="97" t="s">
        <v>113</v>
      </c>
      <c r="E24" s="87">
        <v>78.739999999999995</v>
      </c>
      <c r="F24" s="174"/>
      <c r="G24" s="88">
        <f t="shared" si="0"/>
        <v>0</v>
      </c>
      <c r="H24" s="65">
        <v>38.94</v>
      </c>
      <c r="I24" s="65">
        <f>ROUND(E24*H24,2)</f>
        <v>3066.14</v>
      </c>
      <c r="J24" s="65">
        <v>127.06</v>
      </c>
      <c r="K24" s="65">
        <f>ROUND(E24*J24,2)</f>
        <v>10004.700000000001</v>
      </c>
      <c r="L24" s="65">
        <v>21</v>
      </c>
      <c r="M24" s="65">
        <f>G24*(1+L24/100)</f>
        <v>0</v>
      </c>
      <c r="N24" s="61">
        <v>7.6800000000000002E-3</v>
      </c>
      <c r="O24" s="61">
        <f>ROUND(E24*N24,5)</f>
        <v>0.60472000000000004</v>
      </c>
      <c r="P24" s="61">
        <v>0</v>
      </c>
      <c r="Q24" s="61">
        <f>ROUND(E24*P24,5)</f>
        <v>0</v>
      </c>
      <c r="R24" s="61"/>
      <c r="S24" s="61"/>
      <c r="T24" s="62">
        <v>0.38100000000000001</v>
      </c>
      <c r="U24" s="61">
        <f>ROUND(E24*T24,2)</f>
        <v>30</v>
      </c>
      <c r="V24" s="58"/>
      <c r="W24" s="58"/>
      <c r="X24" s="58"/>
      <c r="Y24" s="58"/>
      <c r="Z24" s="58"/>
      <c r="AA24" s="58"/>
      <c r="AB24" s="58"/>
      <c r="AC24" s="58"/>
      <c r="AD24" s="58"/>
      <c r="AE24" s="58" t="s">
        <v>114</v>
      </c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</row>
    <row r="25" spans="1:60" outlineLevel="1" x14ac:dyDescent="0.2">
      <c r="A25" s="84">
        <v>6</v>
      </c>
      <c r="B25" s="85" t="s">
        <v>135</v>
      </c>
      <c r="C25" s="86" t="s">
        <v>136</v>
      </c>
      <c r="D25" s="97" t="s">
        <v>113</v>
      </c>
      <c r="E25" s="87">
        <v>97.61</v>
      </c>
      <c r="F25" s="174"/>
      <c r="G25" s="88">
        <f t="shared" si="0"/>
        <v>0</v>
      </c>
      <c r="H25" s="65">
        <v>7.26</v>
      </c>
      <c r="I25" s="65">
        <f>ROUND(E25*H25,2)</f>
        <v>708.65</v>
      </c>
      <c r="J25" s="65">
        <v>101.74</v>
      </c>
      <c r="K25" s="65">
        <f>ROUND(E25*J25,2)</f>
        <v>9930.84</v>
      </c>
      <c r="L25" s="65">
        <v>21</v>
      </c>
      <c r="M25" s="65">
        <f>G25*(1+L25/100)</f>
        <v>0</v>
      </c>
      <c r="N25" s="61">
        <v>6.3499999999999997E-3</v>
      </c>
      <c r="O25" s="61">
        <f>ROUND(E25*N25,5)</f>
        <v>0.61982000000000004</v>
      </c>
      <c r="P25" s="61">
        <v>0</v>
      </c>
      <c r="Q25" s="61">
        <f>ROUND(E25*P25,5)</f>
        <v>0</v>
      </c>
      <c r="R25" s="61"/>
      <c r="S25" s="61"/>
      <c r="T25" s="62">
        <v>0.31900000000000001</v>
      </c>
      <c r="U25" s="61">
        <f>ROUND(E25*T25,2)</f>
        <v>31.14</v>
      </c>
      <c r="V25" s="58"/>
      <c r="W25" s="58"/>
      <c r="X25" s="58"/>
      <c r="Y25" s="58"/>
      <c r="Z25" s="58"/>
      <c r="AA25" s="58"/>
      <c r="AB25" s="58"/>
      <c r="AC25" s="58"/>
      <c r="AD25" s="58"/>
      <c r="AE25" s="58" t="s">
        <v>114</v>
      </c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</row>
    <row r="26" spans="1:60" outlineLevel="1" x14ac:dyDescent="0.2">
      <c r="A26" s="84">
        <v>7</v>
      </c>
      <c r="B26" s="85" t="s">
        <v>137</v>
      </c>
      <c r="C26" s="86" t="s">
        <v>138</v>
      </c>
      <c r="D26" s="97" t="s">
        <v>113</v>
      </c>
      <c r="E26" s="87">
        <v>43</v>
      </c>
      <c r="F26" s="174"/>
      <c r="G26" s="88">
        <f t="shared" si="0"/>
        <v>0</v>
      </c>
      <c r="H26" s="65">
        <v>13.71</v>
      </c>
      <c r="I26" s="65">
        <f>ROUND(E26*H26,2)</f>
        <v>589.53</v>
      </c>
      <c r="J26" s="65">
        <v>21.89</v>
      </c>
      <c r="K26" s="65">
        <f>ROUND(E26*J26,2)</f>
        <v>941.27</v>
      </c>
      <c r="L26" s="65">
        <v>21</v>
      </c>
      <c r="M26" s="65">
        <f>G26*(1+L26/100)</f>
        <v>0</v>
      </c>
      <c r="N26" s="61">
        <v>4.0000000000000003E-5</v>
      </c>
      <c r="O26" s="61">
        <f>ROUND(E26*N26,5)</f>
        <v>1.72E-3</v>
      </c>
      <c r="P26" s="61">
        <v>0</v>
      </c>
      <c r="Q26" s="61">
        <f>ROUND(E26*P26,5)</f>
        <v>0</v>
      </c>
      <c r="R26" s="61"/>
      <c r="S26" s="61"/>
      <c r="T26" s="62">
        <v>7.8E-2</v>
      </c>
      <c r="U26" s="61">
        <f>ROUND(E26*T26,2)</f>
        <v>3.35</v>
      </c>
      <c r="V26" s="58"/>
      <c r="W26" s="58"/>
      <c r="X26" s="58"/>
      <c r="Y26" s="58"/>
      <c r="Z26" s="58"/>
      <c r="AA26" s="58"/>
      <c r="AB26" s="58"/>
      <c r="AC26" s="58"/>
      <c r="AD26" s="58"/>
      <c r="AE26" s="58" t="s">
        <v>114</v>
      </c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</row>
    <row r="27" spans="1:60" outlineLevel="1" x14ac:dyDescent="0.2">
      <c r="A27" s="84"/>
      <c r="B27" s="85"/>
      <c r="C27" s="89" t="s">
        <v>139</v>
      </c>
      <c r="D27" s="98"/>
      <c r="E27" s="90">
        <v>39</v>
      </c>
      <c r="F27" s="88"/>
      <c r="G27" s="88"/>
      <c r="H27" s="65"/>
      <c r="I27" s="65"/>
      <c r="J27" s="65"/>
      <c r="K27" s="65"/>
      <c r="L27" s="65"/>
      <c r="M27" s="65"/>
      <c r="N27" s="61"/>
      <c r="O27" s="61"/>
      <c r="P27" s="61"/>
      <c r="Q27" s="61"/>
      <c r="R27" s="61"/>
      <c r="S27" s="61"/>
      <c r="T27" s="62"/>
      <c r="U27" s="61"/>
      <c r="V27" s="58"/>
      <c r="W27" s="58"/>
      <c r="X27" s="58"/>
      <c r="Y27" s="58"/>
      <c r="Z27" s="58"/>
      <c r="AA27" s="58"/>
      <c r="AB27" s="58"/>
      <c r="AC27" s="58"/>
      <c r="AD27" s="58"/>
      <c r="AE27" s="58" t="s">
        <v>116</v>
      </c>
      <c r="AF27" s="58">
        <v>0</v>
      </c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</row>
    <row r="28" spans="1:60" outlineLevel="1" x14ac:dyDescent="0.2">
      <c r="A28" s="84"/>
      <c r="B28" s="85"/>
      <c r="C28" s="89" t="s">
        <v>140</v>
      </c>
      <c r="D28" s="98"/>
      <c r="E28" s="90">
        <v>4</v>
      </c>
      <c r="F28" s="88"/>
      <c r="G28" s="88"/>
      <c r="H28" s="65"/>
      <c r="I28" s="65"/>
      <c r="J28" s="65"/>
      <c r="K28" s="65"/>
      <c r="L28" s="65"/>
      <c r="M28" s="65"/>
      <c r="N28" s="61"/>
      <c r="O28" s="61"/>
      <c r="P28" s="61"/>
      <c r="Q28" s="61"/>
      <c r="R28" s="61"/>
      <c r="S28" s="61"/>
      <c r="T28" s="62"/>
      <c r="U28" s="61"/>
      <c r="V28" s="58"/>
      <c r="W28" s="58"/>
      <c r="X28" s="58"/>
      <c r="Y28" s="58"/>
      <c r="Z28" s="58"/>
      <c r="AA28" s="58"/>
      <c r="AB28" s="58"/>
      <c r="AC28" s="58"/>
      <c r="AD28" s="58"/>
      <c r="AE28" s="58" t="s">
        <v>116</v>
      </c>
      <c r="AF28" s="58">
        <v>0</v>
      </c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</row>
    <row r="29" spans="1:60" x14ac:dyDescent="0.2">
      <c r="A29" s="83" t="s">
        <v>109</v>
      </c>
      <c r="B29" s="93" t="s">
        <v>48</v>
      </c>
      <c r="C29" s="94" t="s">
        <v>49</v>
      </c>
      <c r="D29" s="100"/>
      <c r="E29" s="95"/>
      <c r="F29" s="96"/>
      <c r="G29" s="96">
        <f>SUM(G30:G34)</f>
        <v>0</v>
      </c>
      <c r="H29" s="66"/>
      <c r="I29" s="66">
        <f>SUM(I30:I34)</f>
        <v>6972.07</v>
      </c>
      <c r="J29" s="66"/>
      <c r="K29" s="66">
        <f>SUM(K30:K34)</f>
        <v>7218.76</v>
      </c>
      <c r="L29" s="66"/>
      <c r="M29" s="66">
        <f>SUM(M30:M34)</f>
        <v>0</v>
      </c>
      <c r="N29" s="63"/>
      <c r="O29" s="63">
        <f>SUM(O30:O34)</f>
        <v>3.2972900000000003</v>
      </c>
      <c r="P29" s="63"/>
      <c r="Q29" s="63">
        <f>SUM(Q30:Q34)</f>
        <v>0</v>
      </c>
      <c r="R29" s="63"/>
      <c r="S29" s="63"/>
      <c r="T29" s="64"/>
      <c r="U29" s="63">
        <f>SUM(U30:U34)</f>
        <v>22.88</v>
      </c>
      <c r="AE29" t="s">
        <v>110</v>
      </c>
    </row>
    <row r="30" spans="1:60" outlineLevel="1" x14ac:dyDescent="0.2">
      <c r="A30" s="84">
        <v>8</v>
      </c>
      <c r="B30" s="85" t="s">
        <v>141</v>
      </c>
      <c r="C30" s="86" t="s">
        <v>142</v>
      </c>
      <c r="D30" s="97" t="s">
        <v>113</v>
      </c>
      <c r="E30" s="87">
        <v>62.09</v>
      </c>
      <c r="F30" s="174"/>
      <c r="G30" s="88">
        <f>E30*F30</f>
        <v>0</v>
      </c>
      <c r="H30" s="65">
        <v>60.2</v>
      </c>
      <c r="I30" s="65">
        <f>ROUND(E30*H30,2)</f>
        <v>3737.82</v>
      </c>
      <c r="J30" s="65">
        <v>78.8</v>
      </c>
      <c r="K30" s="65">
        <f>ROUND(E30*J30,2)</f>
        <v>4892.6899999999996</v>
      </c>
      <c r="L30" s="65">
        <v>21</v>
      </c>
      <c r="M30" s="65">
        <f>G30*(1+L30/100)</f>
        <v>0</v>
      </c>
      <c r="N30" s="61">
        <v>4.9840000000000002E-2</v>
      </c>
      <c r="O30" s="61">
        <f>ROUND(E30*N30,5)</f>
        <v>3.09457</v>
      </c>
      <c r="P30" s="61">
        <v>0</v>
      </c>
      <c r="Q30" s="61">
        <f>ROUND(E30*P30,5)</f>
        <v>0</v>
      </c>
      <c r="R30" s="61"/>
      <c r="S30" s="61"/>
      <c r="T30" s="62">
        <v>0.25</v>
      </c>
      <c r="U30" s="61">
        <f>ROUND(E30*T30,2)</f>
        <v>15.52</v>
      </c>
      <c r="V30" s="58"/>
      <c r="W30" s="58"/>
      <c r="X30" s="58"/>
      <c r="Y30" s="58"/>
      <c r="Z30" s="58"/>
      <c r="AA30" s="58"/>
      <c r="AB30" s="58"/>
      <c r="AC30" s="58"/>
      <c r="AD30" s="58"/>
      <c r="AE30" s="58" t="s">
        <v>114</v>
      </c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</row>
    <row r="31" spans="1:60" ht="22.5" outlineLevel="1" x14ac:dyDescent="0.2">
      <c r="A31" s="84"/>
      <c r="B31" s="85"/>
      <c r="C31" s="89" t="s">
        <v>143</v>
      </c>
      <c r="D31" s="98"/>
      <c r="E31" s="90">
        <v>33.130000000000003</v>
      </c>
      <c r="F31" s="88"/>
      <c r="G31" s="88"/>
      <c r="H31" s="65"/>
      <c r="I31" s="65"/>
      <c r="J31" s="65"/>
      <c r="K31" s="65"/>
      <c r="L31" s="65"/>
      <c r="M31" s="65"/>
      <c r="N31" s="61"/>
      <c r="O31" s="61"/>
      <c r="P31" s="61"/>
      <c r="Q31" s="61"/>
      <c r="R31" s="61"/>
      <c r="S31" s="61"/>
      <c r="T31" s="62"/>
      <c r="U31" s="61"/>
      <c r="V31" s="58"/>
      <c r="W31" s="58"/>
      <c r="X31" s="58"/>
      <c r="Y31" s="58"/>
      <c r="Z31" s="58"/>
      <c r="AA31" s="58"/>
      <c r="AB31" s="58"/>
      <c r="AC31" s="58"/>
      <c r="AD31" s="58"/>
      <c r="AE31" s="58" t="s">
        <v>116</v>
      </c>
      <c r="AF31" s="58">
        <v>0</v>
      </c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</row>
    <row r="32" spans="1:60" outlineLevel="1" x14ac:dyDescent="0.2">
      <c r="A32" s="84"/>
      <c r="B32" s="85"/>
      <c r="C32" s="89" t="s">
        <v>144</v>
      </c>
      <c r="D32" s="98"/>
      <c r="E32" s="90">
        <v>28.96</v>
      </c>
      <c r="F32" s="88"/>
      <c r="G32" s="88"/>
      <c r="H32" s="65"/>
      <c r="I32" s="65"/>
      <c r="J32" s="65"/>
      <c r="K32" s="65"/>
      <c r="L32" s="65"/>
      <c r="M32" s="65"/>
      <c r="N32" s="61"/>
      <c r="O32" s="61"/>
      <c r="P32" s="61"/>
      <c r="Q32" s="61"/>
      <c r="R32" s="61"/>
      <c r="S32" s="61"/>
      <c r="T32" s="62"/>
      <c r="U32" s="61"/>
      <c r="V32" s="58"/>
      <c r="W32" s="58"/>
      <c r="X32" s="58"/>
      <c r="Y32" s="58"/>
      <c r="Z32" s="58"/>
      <c r="AA32" s="58"/>
      <c r="AB32" s="58"/>
      <c r="AC32" s="58"/>
      <c r="AD32" s="58"/>
      <c r="AE32" s="58" t="s">
        <v>116</v>
      </c>
      <c r="AF32" s="58">
        <v>0</v>
      </c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</row>
    <row r="33" spans="1:60" ht="33.75" outlineLevel="1" x14ac:dyDescent="0.2">
      <c r="A33" s="84">
        <v>9</v>
      </c>
      <c r="B33" s="85" t="s">
        <v>145</v>
      </c>
      <c r="C33" s="86" t="s">
        <v>146</v>
      </c>
      <c r="D33" s="97" t="s">
        <v>113</v>
      </c>
      <c r="E33" s="87">
        <v>28.96</v>
      </c>
      <c r="F33" s="174"/>
      <c r="G33" s="88">
        <f t="shared" ref="G33" si="1">E33*F33</f>
        <v>0</v>
      </c>
      <c r="H33" s="65">
        <v>111.68</v>
      </c>
      <c r="I33" s="65">
        <f>ROUND(E33*H33,2)</f>
        <v>3234.25</v>
      </c>
      <c r="J33" s="65">
        <v>80.319999999999993</v>
      </c>
      <c r="K33" s="65">
        <f>ROUND(E33*J33,2)</f>
        <v>2326.0700000000002</v>
      </c>
      <c r="L33" s="65">
        <v>21</v>
      </c>
      <c r="M33" s="65">
        <f>G33*(1+L33/100)</f>
        <v>0</v>
      </c>
      <c r="N33" s="61">
        <v>7.0000000000000001E-3</v>
      </c>
      <c r="O33" s="61">
        <f>ROUND(E33*N33,5)</f>
        <v>0.20272000000000001</v>
      </c>
      <c r="P33" s="61">
        <v>0</v>
      </c>
      <c r="Q33" s="61">
        <f>ROUND(E33*P33,5)</f>
        <v>0</v>
      </c>
      <c r="R33" s="61"/>
      <c r="S33" s="61"/>
      <c r="T33" s="62">
        <v>0.254</v>
      </c>
      <c r="U33" s="61">
        <f>ROUND(E33*T33,2)</f>
        <v>7.36</v>
      </c>
      <c r="V33" s="58"/>
      <c r="W33" s="58"/>
      <c r="X33" s="58"/>
      <c r="Y33" s="58"/>
      <c r="Z33" s="58"/>
      <c r="AA33" s="58"/>
      <c r="AB33" s="58"/>
      <c r="AC33" s="58"/>
      <c r="AD33" s="58"/>
      <c r="AE33" s="58" t="s">
        <v>114</v>
      </c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</row>
    <row r="34" spans="1:60" outlineLevel="1" x14ac:dyDescent="0.2">
      <c r="A34" s="84"/>
      <c r="B34" s="85"/>
      <c r="C34" s="89" t="s">
        <v>144</v>
      </c>
      <c r="D34" s="98"/>
      <c r="E34" s="90">
        <v>28.96</v>
      </c>
      <c r="F34" s="88"/>
      <c r="G34" s="88"/>
      <c r="H34" s="65"/>
      <c r="I34" s="65"/>
      <c r="J34" s="65"/>
      <c r="K34" s="65"/>
      <c r="L34" s="65"/>
      <c r="M34" s="65"/>
      <c r="N34" s="61"/>
      <c r="O34" s="61"/>
      <c r="P34" s="61"/>
      <c r="Q34" s="61"/>
      <c r="R34" s="61"/>
      <c r="S34" s="61"/>
      <c r="T34" s="62"/>
      <c r="U34" s="61"/>
      <c r="V34" s="58"/>
      <c r="W34" s="58"/>
      <c r="X34" s="58"/>
      <c r="Y34" s="58"/>
      <c r="Z34" s="58"/>
      <c r="AA34" s="58"/>
      <c r="AB34" s="58"/>
      <c r="AC34" s="58"/>
      <c r="AD34" s="58"/>
      <c r="AE34" s="58" t="s">
        <v>116</v>
      </c>
      <c r="AF34" s="58">
        <v>0</v>
      </c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</row>
    <row r="35" spans="1:60" x14ac:dyDescent="0.2">
      <c r="A35" s="83" t="s">
        <v>109</v>
      </c>
      <c r="B35" s="93" t="s">
        <v>50</v>
      </c>
      <c r="C35" s="94" t="s">
        <v>51</v>
      </c>
      <c r="D35" s="100"/>
      <c r="E35" s="95"/>
      <c r="F35" s="96"/>
      <c r="G35" s="96">
        <f>SUM(G36:G37)</f>
        <v>0</v>
      </c>
      <c r="H35" s="66"/>
      <c r="I35" s="66">
        <f>SUM(I36:I37)</f>
        <v>3781.88</v>
      </c>
      <c r="J35" s="66"/>
      <c r="K35" s="66">
        <f>SUM(K36:K37)</f>
        <v>4525.1899999999996</v>
      </c>
      <c r="L35" s="66"/>
      <c r="M35" s="66">
        <f>SUM(M36:M37)</f>
        <v>0</v>
      </c>
      <c r="N35" s="63"/>
      <c r="O35" s="63">
        <f>SUM(O36:O37)</f>
        <v>0.12441000000000001</v>
      </c>
      <c r="P35" s="63"/>
      <c r="Q35" s="63">
        <f>SUM(Q36:Q37)</f>
        <v>0</v>
      </c>
      <c r="R35" s="63"/>
      <c r="S35" s="63"/>
      <c r="T35" s="64"/>
      <c r="U35" s="63">
        <f>SUM(U36:U37)</f>
        <v>16.850000000000001</v>
      </c>
      <c r="AE35" t="s">
        <v>110</v>
      </c>
    </row>
    <row r="36" spans="1:60" outlineLevel="1" x14ac:dyDescent="0.2">
      <c r="A36" s="84">
        <v>10</v>
      </c>
      <c r="B36" s="85" t="s">
        <v>147</v>
      </c>
      <c r="C36" s="86" t="s">
        <v>148</v>
      </c>
      <c r="D36" s="97" t="s">
        <v>113</v>
      </c>
      <c r="E36" s="87">
        <v>78.739999999999995</v>
      </c>
      <c r="F36" s="174"/>
      <c r="G36" s="88">
        <f>E36*F36</f>
        <v>0</v>
      </c>
      <c r="H36" s="65">
        <v>48.03</v>
      </c>
      <c r="I36" s="65">
        <f>ROUND(E36*H36,2)</f>
        <v>3781.88</v>
      </c>
      <c r="J36" s="65">
        <v>57.47</v>
      </c>
      <c r="K36" s="65">
        <f>ROUND(E36*J36,2)</f>
        <v>4525.1899999999996</v>
      </c>
      <c r="L36" s="65">
        <v>21</v>
      </c>
      <c r="M36" s="65">
        <f>G36*(1+L36/100)</f>
        <v>0</v>
      </c>
      <c r="N36" s="61">
        <v>1.58E-3</v>
      </c>
      <c r="O36" s="61">
        <f>ROUND(E36*N36,5)</f>
        <v>0.12441000000000001</v>
      </c>
      <c r="P36" s="61">
        <v>0</v>
      </c>
      <c r="Q36" s="61">
        <f>ROUND(E36*P36,5)</f>
        <v>0</v>
      </c>
      <c r="R36" s="61"/>
      <c r="S36" s="61"/>
      <c r="T36" s="62">
        <v>0.214</v>
      </c>
      <c r="U36" s="61">
        <f>ROUND(E36*T36,2)</f>
        <v>16.850000000000001</v>
      </c>
      <c r="V36" s="58"/>
      <c r="W36" s="58"/>
      <c r="X36" s="58"/>
      <c r="Y36" s="58"/>
      <c r="Z36" s="58"/>
      <c r="AA36" s="58"/>
      <c r="AB36" s="58"/>
      <c r="AC36" s="58"/>
      <c r="AD36" s="58"/>
      <c r="AE36" s="58" t="s">
        <v>114</v>
      </c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</row>
    <row r="37" spans="1:60" outlineLevel="1" x14ac:dyDescent="0.2">
      <c r="A37" s="84"/>
      <c r="B37" s="85"/>
      <c r="C37" s="89" t="s">
        <v>149</v>
      </c>
      <c r="D37" s="98"/>
      <c r="E37" s="90">
        <v>78.739999999999995</v>
      </c>
      <c r="F37" s="88"/>
      <c r="G37" s="88"/>
      <c r="H37" s="65"/>
      <c r="I37" s="65"/>
      <c r="J37" s="65"/>
      <c r="K37" s="65"/>
      <c r="L37" s="65"/>
      <c r="M37" s="65"/>
      <c r="N37" s="61"/>
      <c r="O37" s="61"/>
      <c r="P37" s="61"/>
      <c r="Q37" s="61"/>
      <c r="R37" s="61"/>
      <c r="S37" s="61"/>
      <c r="T37" s="62"/>
      <c r="U37" s="61"/>
      <c r="V37" s="58"/>
      <c r="W37" s="58"/>
      <c r="X37" s="58"/>
      <c r="Y37" s="58"/>
      <c r="Z37" s="58"/>
      <c r="AA37" s="58"/>
      <c r="AB37" s="58"/>
      <c r="AC37" s="58"/>
      <c r="AD37" s="58"/>
      <c r="AE37" s="58" t="s">
        <v>116</v>
      </c>
      <c r="AF37" s="58">
        <v>0</v>
      </c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</row>
    <row r="38" spans="1:60" x14ac:dyDescent="0.2">
      <c r="A38" s="83" t="s">
        <v>109</v>
      </c>
      <c r="B38" s="93" t="s">
        <v>52</v>
      </c>
      <c r="C38" s="94" t="s">
        <v>53</v>
      </c>
      <c r="D38" s="100"/>
      <c r="E38" s="95"/>
      <c r="F38" s="96"/>
      <c r="G38" s="96">
        <f>SUM(G39)</f>
        <v>0</v>
      </c>
      <c r="H38" s="66"/>
      <c r="I38" s="66">
        <f>SUM(I39:I39)</f>
        <v>112.6</v>
      </c>
      <c r="J38" s="66"/>
      <c r="K38" s="66">
        <f>SUM(K39:K39)</f>
        <v>6037</v>
      </c>
      <c r="L38" s="66"/>
      <c r="M38" s="66">
        <f>SUM(M39:M39)</f>
        <v>0</v>
      </c>
      <c r="N38" s="63"/>
      <c r="O38" s="63">
        <f>SUM(O39:O39)</f>
        <v>3.15E-3</v>
      </c>
      <c r="P38" s="63"/>
      <c r="Q38" s="63">
        <f>SUM(Q39:Q39)</f>
        <v>0</v>
      </c>
      <c r="R38" s="63"/>
      <c r="S38" s="63"/>
      <c r="T38" s="64"/>
      <c r="U38" s="63">
        <f>SUM(U39:U39)</f>
        <v>24.25</v>
      </c>
      <c r="AE38" t="s">
        <v>110</v>
      </c>
    </row>
    <row r="39" spans="1:60" outlineLevel="1" x14ac:dyDescent="0.2">
      <c r="A39" s="84">
        <v>11</v>
      </c>
      <c r="B39" s="85" t="s">
        <v>150</v>
      </c>
      <c r="C39" s="86" t="s">
        <v>151</v>
      </c>
      <c r="D39" s="97" t="s">
        <v>113</v>
      </c>
      <c r="E39" s="87">
        <v>78.739999999999995</v>
      </c>
      <c r="F39" s="174"/>
      <c r="G39" s="88">
        <f>E39*F39</f>
        <v>0</v>
      </c>
      <c r="H39" s="65">
        <v>1.43</v>
      </c>
      <c r="I39" s="65">
        <f>ROUND(E39*H39,2)</f>
        <v>112.6</v>
      </c>
      <c r="J39" s="65">
        <v>76.669999999999987</v>
      </c>
      <c r="K39" s="65">
        <f>ROUND(E39*J39,2)</f>
        <v>6037</v>
      </c>
      <c r="L39" s="65">
        <v>21</v>
      </c>
      <c r="M39" s="65">
        <f>G39*(1+L39/100)</f>
        <v>0</v>
      </c>
      <c r="N39" s="61">
        <v>4.0000000000000003E-5</v>
      </c>
      <c r="O39" s="61">
        <f>ROUND(E39*N39,5)</f>
        <v>3.15E-3</v>
      </c>
      <c r="P39" s="61">
        <v>0</v>
      </c>
      <c r="Q39" s="61">
        <f>ROUND(E39*P39,5)</f>
        <v>0</v>
      </c>
      <c r="R39" s="61"/>
      <c r="S39" s="61"/>
      <c r="T39" s="62">
        <v>0.308</v>
      </c>
      <c r="U39" s="61">
        <f>ROUND(E39*T39,2)</f>
        <v>24.25</v>
      </c>
      <c r="V39" s="58"/>
      <c r="W39" s="58"/>
      <c r="X39" s="58"/>
      <c r="Y39" s="58"/>
      <c r="Z39" s="58"/>
      <c r="AA39" s="58"/>
      <c r="AB39" s="58"/>
      <c r="AC39" s="58"/>
      <c r="AD39" s="58"/>
      <c r="AE39" s="58" t="s">
        <v>114</v>
      </c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</row>
    <row r="40" spans="1:60" x14ac:dyDescent="0.2">
      <c r="A40" s="83" t="s">
        <v>109</v>
      </c>
      <c r="B40" s="93" t="s">
        <v>54</v>
      </c>
      <c r="C40" s="94" t="s">
        <v>55</v>
      </c>
      <c r="D40" s="100"/>
      <c r="E40" s="95"/>
      <c r="F40" s="96"/>
      <c r="G40" s="96">
        <f>SUM(G41:G68)</f>
        <v>0</v>
      </c>
      <c r="H40" s="66"/>
      <c r="I40" s="66">
        <f>SUM(I41:I68)</f>
        <v>877.5</v>
      </c>
      <c r="J40" s="66"/>
      <c r="K40" s="66">
        <f>SUM(K41:K68)</f>
        <v>26298.17</v>
      </c>
      <c r="L40" s="66"/>
      <c r="M40" s="66">
        <f>SUM(M41:M68)</f>
        <v>0</v>
      </c>
      <c r="N40" s="63"/>
      <c r="O40" s="63">
        <f>SUM(O41:O68)</f>
        <v>3.6750000000000005E-2</v>
      </c>
      <c r="P40" s="63"/>
      <c r="Q40" s="63">
        <f>SUM(Q41:Q68)</f>
        <v>2.9253200000000001</v>
      </c>
      <c r="R40" s="63"/>
      <c r="S40" s="63"/>
      <c r="T40" s="64"/>
      <c r="U40" s="63">
        <f>SUM(U41:U68)</f>
        <v>80.87</v>
      </c>
      <c r="AE40" t="s">
        <v>110</v>
      </c>
    </row>
    <row r="41" spans="1:60" outlineLevel="1" x14ac:dyDescent="0.2">
      <c r="A41" s="84">
        <v>12</v>
      </c>
      <c r="B41" s="85" t="s">
        <v>152</v>
      </c>
      <c r="C41" s="86" t="s">
        <v>153</v>
      </c>
      <c r="D41" s="97" t="s">
        <v>113</v>
      </c>
      <c r="E41" s="87">
        <v>78.739999999999995</v>
      </c>
      <c r="F41" s="174"/>
      <c r="G41" s="88">
        <f>E41*F41</f>
        <v>0</v>
      </c>
      <c r="H41" s="65">
        <v>0</v>
      </c>
      <c r="I41" s="65">
        <f>ROUND(E41*H41,2)</f>
        <v>0</v>
      </c>
      <c r="J41" s="65">
        <v>22.3</v>
      </c>
      <c r="K41" s="65">
        <f>ROUND(E41*J41,2)</f>
        <v>1755.9</v>
      </c>
      <c r="L41" s="65">
        <v>21</v>
      </c>
      <c r="M41" s="65">
        <f>G41*(1+L41/100)</f>
        <v>0</v>
      </c>
      <c r="N41" s="61">
        <v>0</v>
      </c>
      <c r="O41" s="61">
        <f>ROUND(E41*N41,5)</f>
        <v>0</v>
      </c>
      <c r="P41" s="61">
        <v>0.01</v>
      </c>
      <c r="Q41" s="61">
        <f>ROUND(E41*P41,5)</f>
        <v>0.78739999999999999</v>
      </c>
      <c r="R41" s="61"/>
      <c r="S41" s="61"/>
      <c r="T41" s="62">
        <v>0.1</v>
      </c>
      <c r="U41" s="61">
        <f>ROUND(E41*T41,2)</f>
        <v>7.87</v>
      </c>
      <c r="V41" s="58"/>
      <c r="W41" s="58"/>
      <c r="X41" s="58"/>
      <c r="Y41" s="58"/>
      <c r="Z41" s="58"/>
      <c r="AA41" s="58"/>
      <c r="AB41" s="58"/>
      <c r="AC41" s="58"/>
      <c r="AD41" s="58"/>
      <c r="AE41" s="58" t="s">
        <v>114</v>
      </c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</row>
    <row r="42" spans="1:60" outlineLevel="1" x14ac:dyDescent="0.2">
      <c r="A42" s="84"/>
      <c r="B42" s="85"/>
      <c r="C42" s="89" t="s">
        <v>115</v>
      </c>
      <c r="D42" s="98"/>
      <c r="E42" s="90">
        <v>78.739999999999995</v>
      </c>
      <c r="F42" s="88"/>
      <c r="G42" s="88"/>
      <c r="H42" s="65"/>
      <c r="I42" s="65"/>
      <c r="J42" s="65"/>
      <c r="K42" s="65"/>
      <c r="L42" s="65"/>
      <c r="M42" s="65"/>
      <c r="N42" s="61"/>
      <c r="O42" s="61"/>
      <c r="P42" s="61"/>
      <c r="Q42" s="61"/>
      <c r="R42" s="61"/>
      <c r="S42" s="61"/>
      <c r="T42" s="62"/>
      <c r="U42" s="61"/>
      <c r="V42" s="58"/>
      <c r="W42" s="58"/>
      <c r="X42" s="58"/>
      <c r="Y42" s="58"/>
      <c r="Z42" s="58"/>
      <c r="AA42" s="58"/>
      <c r="AB42" s="58"/>
      <c r="AC42" s="58"/>
      <c r="AD42" s="58"/>
      <c r="AE42" s="58" t="s">
        <v>116</v>
      </c>
      <c r="AF42" s="58">
        <v>0</v>
      </c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</row>
    <row r="43" spans="1:60" outlineLevel="1" x14ac:dyDescent="0.2">
      <c r="A43" s="84">
        <v>13</v>
      </c>
      <c r="B43" s="85" t="s">
        <v>154</v>
      </c>
      <c r="C43" s="86" t="s">
        <v>155</v>
      </c>
      <c r="D43" s="97" t="s">
        <v>113</v>
      </c>
      <c r="E43" s="87">
        <v>97.61</v>
      </c>
      <c r="F43" s="174"/>
      <c r="G43" s="88">
        <f t="shared" ref="G43:G68" si="2">E43*F43</f>
        <v>0</v>
      </c>
      <c r="H43" s="65">
        <v>0</v>
      </c>
      <c r="I43" s="65">
        <f>ROUND(E43*H43,2)</f>
        <v>0</v>
      </c>
      <c r="J43" s="65">
        <v>40.200000000000003</v>
      </c>
      <c r="K43" s="65">
        <f>ROUND(E43*J43,2)</f>
        <v>3923.92</v>
      </c>
      <c r="L43" s="65">
        <v>21</v>
      </c>
      <c r="M43" s="65">
        <f>G43*(1+L43/100)</f>
        <v>0</v>
      </c>
      <c r="N43" s="61">
        <v>0</v>
      </c>
      <c r="O43" s="61">
        <f>ROUND(E43*N43,5)</f>
        <v>0</v>
      </c>
      <c r="P43" s="61">
        <v>1.2E-2</v>
      </c>
      <c r="Q43" s="61">
        <f>ROUND(E43*P43,5)</f>
        <v>1.1713199999999999</v>
      </c>
      <c r="R43" s="61"/>
      <c r="S43" s="61"/>
      <c r="T43" s="62">
        <v>0.18</v>
      </c>
      <c r="U43" s="61">
        <f>ROUND(E43*T43,2)</f>
        <v>17.57</v>
      </c>
      <c r="V43" s="58"/>
      <c r="W43" s="58"/>
      <c r="X43" s="58"/>
      <c r="Y43" s="58"/>
      <c r="Z43" s="58"/>
      <c r="AA43" s="58"/>
      <c r="AB43" s="58"/>
      <c r="AC43" s="58"/>
      <c r="AD43" s="58"/>
      <c r="AE43" s="58" t="s">
        <v>114</v>
      </c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</row>
    <row r="44" spans="1:60" outlineLevel="1" x14ac:dyDescent="0.2">
      <c r="A44" s="84"/>
      <c r="B44" s="85"/>
      <c r="C44" s="89" t="s">
        <v>119</v>
      </c>
      <c r="D44" s="98"/>
      <c r="E44" s="90"/>
      <c r="F44" s="88"/>
      <c r="G44" s="88"/>
      <c r="H44" s="65"/>
      <c r="I44" s="65"/>
      <c r="J44" s="65"/>
      <c r="K44" s="65"/>
      <c r="L44" s="65"/>
      <c r="M44" s="65"/>
      <c r="N44" s="61"/>
      <c r="O44" s="61"/>
      <c r="P44" s="61"/>
      <c r="Q44" s="61"/>
      <c r="R44" s="61"/>
      <c r="S44" s="61"/>
      <c r="T44" s="62"/>
      <c r="U44" s="61"/>
      <c r="V44" s="58"/>
      <c r="W44" s="58"/>
      <c r="X44" s="58"/>
      <c r="Y44" s="58"/>
      <c r="Z44" s="58"/>
      <c r="AA44" s="58"/>
      <c r="AB44" s="58"/>
      <c r="AC44" s="58"/>
      <c r="AD44" s="58"/>
      <c r="AE44" s="58" t="s">
        <v>116</v>
      </c>
      <c r="AF44" s="58">
        <v>0</v>
      </c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</row>
    <row r="45" spans="1:60" outlineLevel="1" x14ac:dyDescent="0.2">
      <c r="A45" s="84"/>
      <c r="B45" s="85"/>
      <c r="C45" s="89" t="s">
        <v>120</v>
      </c>
      <c r="D45" s="98"/>
      <c r="E45" s="90">
        <v>130.41</v>
      </c>
      <c r="F45" s="88"/>
      <c r="G45" s="88"/>
      <c r="H45" s="65"/>
      <c r="I45" s="65"/>
      <c r="J45" s="65"/>
      <c r="K45" s="65"/>
      <c r="L45" s="65"/>
      <c r="M45" s="65"/>
      <c r="N45" s="61"/>
      <c r="O45" s="61"/>
      <c r="P45" s="61"/>
      <c r="Q45" s="61"/>
      <c r="R45" s="61"/>
      <c r="S45" s="61"/>
      <c r="T45" s="62"/>
      <c r="U45" s="61"/>
      <c r="V45" s="58"/>
      <c r="W45" s="58"/>
      <c r="X45" s="58"/>
      <c r="Y45" s="58"/>
      <c r="Z45" s="58"/>
      <c r="AA45" s="58"/>
      <c r="AB45" s="58"/>
      <c r="AC45" s="58"/>
      <c r="AD45" s="58"/>
      <c r="AE45" s="58" t="s">
        <v>116</v>
      </c>
      <c r="AF45" s="58">
        <v>0</v>
      </c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</row>
    <row r="46" spans="1:60" outlineLevel="1" x14ac:dyDescent="0.2">
      <c r="A46" s="84"/>
      <c r="B46" s="85"/>
      <c r="C46" s="89" t="s">
        <v>121</v>
      </c>
      <c r="D46" s="98"/>
      <c r="E46" s="90">
        <v>10.199999999999999</v>
      </c>
      <c r="F46" s="88"/>
      <c r="G46" s="88"/>
      <c r="H46" s="65"/>
      <c r="I46" s="65"/>
      <c r="J46" s="65"/>
      <c r="K46" s="65"/>
      <c r="L46" s="65"/>
      <c r="M46" s="65"/>
      <c r="N46" s="61"/>
      <c r="O46" s="61"/>
      <c r="P46" s="61"/>
      <c r="Q46" s="61"/>
      <c r="R46" s="61"/>
      <c r="S46" s="61"/>
      <c r="T46" s="62"/>
      <c r="U46" s="61"/>
      <c r="V46" s="58"/>
      <c r="W46" s="58"/>
      <c r="X46" s="58"/>
      <c r="Y46" s="58"/>
      <c r="Z46" s="58"/>
      <c r="AA46" s="58"/>
      <c r="AB46" s="58"/>
      <c r="AC46" s="58"/>
      <c r="AD46" s="58"/>
      <c r="AE46" s="58" t="s">
        <v>116</v>
      </c>
      <c r="AF46" s="58">
        <v>0</v>
      </c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</row>
    <row r="47" spans="1:60" outlineLevel="1" x14ac:dyDescent="0.2">
      <c r="A47" s="84"/>
      <c r="B47" s="85"/>
      <c r="C47" s="91" t="s">
        <v>122</v>
      </c>
      <c r="D47" s="99"/>
      <c r="E47" s="92">
        <v>140.61000000000001</v>
      </c>
      <c r="F47" s="88"/>
      <c r="G47" s="88"/>
      <c r="H47" s="65"/>
      <c r="I47" s="65"/>
      <c r="J47" s="65"/>
      <c r="K47" s="65"/>
      <c r="L47" s="65"/>
      <c r="M47" s="65"/>
      <c r="N47" s="61"/>
      <c r="O47" s="61"/>
      <c r="P47" s="61"/>
      <c r="Q47" s="61"/>
      <c r="R47" s="61"/>
      <c r="S47" s="61"/>
      <c r="T47" s="62"/>
      <c r="U47" s="61"/>
      <c r="V47" s="58"/>
      <c r="W47" s="58"/>
      <c r="X47" s="58"/>
      <c r="Y47" s="58"/>
      <c r="Z47" s="58"/>
      <c r="AA47" s="58"/>
      <c r="AB47" s="58"/>
      <c r="AC47" s="58"/>
      <c r="AD47" s="58"/>
      <c r="AE47" s="58" t="s">
        <v>116</v>
      </c>
      <c r="AF47" s="58">
        <v>1</v>
      </c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</row>
    <row r="48" spans="1:60" outlineLevel="1" x14ac:dyDescent="0.2">
      <c r="A48" s="84"/>
      <c r="B48" s="85"/>
      <c r="C48" s="89" t="s">
        <v>123</v>
      </c>
      <c r="D48" s="98"/>
      <c r="E48" s="90"/>
      <c r="F48" s="88"/>
      <c r="G48" s="88"/>
      <c r="H48" s="65"/>
      <c r="I48" s="65"/>
      <c r="J48" s="65"/>
      <c r="K48" s="65"/>
      <c r="L48" s="65"/>
      <c r="M48" s="65"/>
      <c r="N48" s="61"/>
      <c r="O48" s="61"/>
      <c r="P48" s="61"/>
      <c r="Q48" s="61"/>
      <c r="R48" s="61"/>
      <c r="S48" s="61"/>
      <c r="T48" s="62"/>
      <c r="U48" s="61"/>
      <c r="V48" s="58"/>
      <c r="W48" s="58"/>
      <c r="X48" s="58"/>
      <c r="Y48" s="58"/>
      <c r="Z48" s="58"/>
      <c r="AA48" s="58"/>
      <c r="AB48" s="58"/>
      <c r="AC48" s="58"/>
      <c r="AD48" s="58"/>
      <c r="AE48" s="58" t="s">
        <v>116</v>
      </c>
      <c r="AF48" s="58">
        <v>0</v>
      </c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</row>
    <row r="49" spans="1:60" outlineLevel="1" x14ac:dyDescent="0.2">
      <c r="A49" s="84"/>
      <c r="B49" s="85"/>
      <c r="C49" s="89" t="s">
        <v>124</v>
      </c>
      <c r="D49" s="98"/>
      <c r="E49" s="90">
        <v>-39</v>
      </c>
      <c r="F49" s="88"/>
      <c r="G49" s="88"/>
      <c r="H49" s="65"/>
      <c r="I49" s="65"/>
      <c r="J49" s="65"/>
      <c r="K49" s="65"/>
      <c r="L49" s="65"/>
      <c r="M49" s="65"/>
      <c r="N49" s="61"/>
      <c r="O49" s="61"/>
      <c r="P49" s="61"/>
      <c r="Q49" s="61"/>
      <c r="R49" s="61"/>
      <c r="S49" s="61"/>
      <c r="T49" s="62"/>
      <c r="U49" s="61"/>
      <c r="V49" s="58"/>
      <c r="W49" s="58"/>
      <c r="X49" s="58"/>
      <c r="Y49" s="58"/>
      <c r="Z49" s="58"/>
      <c r="AA49" s="58"/>
      <c r="AB49" s="58"/>
      <c r="AC49" s="58"/>
      <c r="AD49" s="58"/>
      <c r="AE49" s="58" t="s">
        <v>116</v>
      </c>
      <c r="AF49" s="58">
        <v>0</v>
      </c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</row>
    <row r="50" spans="1:60" outlineLevel="1" x14ac:dyDescent="0.2">
      <c r="A50" s="84"/>
      <c r="B50" s="85"/>
      <c r="C50" s="89" t="s">
        <v>125</v>
      </c>
      <c r="D50" s="98"/>
      <c r="E50" s="90">
        <v>-4</v>
      </c>
      <c r="F50" s="88"/>
      <c r="G50" s="88"/>
      <c r="H50" s="65"/>
      <c r="I50" s="65"/>
      <c r="J50" s="65"/>
      <c r="K50" s="65"/>
      <c r="L50" s="65"/>
      <c r="M50" s="65"/>
      <c r="N50" s="61"/>
      <c r="O50" s="61"/>
      <c r="P50" s="61"/>
      <c r="Q50" s="61"/>
      <c r="R50" s="61"/>
      <c r="S50" s="61"/>
      <c r="T50" s="62"/>
      <c r="U50" s="61"/>
      <c r="V50" s="58"/>
      <c r="W50" s="58"/>
      <c r="X50" s="58"/>
      <c r="Y50" s="58"/>
      <c r="Z50" s="58"/>
      <c r="AA50" s="58"/>
      <c r="AB50" s="58"/>
      <c r="AC50" s="58"/>
      <c r="AD50" s="58"/>
      <c r="AE50" s="58" t="s">
        <v>116</v>
      </c>
      <c r="AF50" s="58">
        <v>0</v>
      </c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</row>
    <row r="51" spans="1:60" outlineLevel="1" x14ac:dyDescent="0.2">
      <c r="A51" s="84"/>
      <c r="B51" s="85"/>
      <c r="C51" s="91" t="s">
        <v>122</v>
      </c>
      <c r="D51" s="99"/>
      <c r="E51" s="92">
        <v>-43</v>
      </c>
      <c r="F51" s="88"/>
      <c r="G51" s="88"/>
      <c r="H51" s="65"/>
      <c r="I51" s="65"/>
      <c r="J51" s="65"/>
      <c r="K51" s="65"/>
      <c r="L51" s="65"/>
      <c r="M51" s="65"/>
      <c r="N51" s="61"/>
      <c r="O51" s="61"/>
      <c r="P51" s="61"/>
      <c r="Q51" s="61"/>
      <c r="R51" s="61"/>
      <c r="S51" s="61"/>
      <c r="T51" s="62"/>
      <c r="U51" s="61"/>
      <c r="V51" s="58"/>
      <c r="W51" s="58"/>
      <c r="X51" s="58"/>
      <c r="Y51" s="58"/>
      <c r="Z51" s="58"/>
      <c r="AA51" s="58"/>
      <c r="AB51" s="58"/>
      <c r="AC51" s="58"/>
      <c r="AD51" s="58"/>
      <c r="AE51" s="58" t="s">
        <v>116</v>
      </c>
      <c r="AF51" s="58">
        <v>1</v>
      </c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</row>
    <row r="52" spans="1:60" outlineLevel="1" x14ac:dyDescent="0.2">
      <c r="A52" s="84">
        <v>14</v>
      </c>
      <c r="B52" s="85" t="s">
        <v>156</v>
      </c>
      <c r="C52" s="86" t="s">
        <v>157</v>
      </c>
      <c r="D52" s="97" t="s">
        <v>113</v>
      </c>
      <c r="E52" s="87">
        <v>2.7</v>
      </c>
      <c r="F52" s="174"/>
      <c r="G52" s="88">
        <f t="shared" si="2"/>
        <v>0</v>
      </c>
      <c r="H52" s="65">
        <v>0</v>
      </c>
      <c r="I52" s="65">
        <f>ROUND(E52*H52,2)</f>
        <v>0</v>
      </c>
      <c r="J52" s="65">
        <v>119.5</v>
      </c>
      <c r="K52" s="65">
        <f>ROUND(E52*J52,2)</f>
        <v>322.64999999999998</v>
      </c>
      <c r="L52" s="65">
        <v>21</v>
      </c>
      <c r="M52" s="65">
        <f>G52*(1+L52/100)</f>
        <v>0</v>
      </c>
      <c r="N52" s="61">
        <v>0</v>
      </c>
      <c r="O52" s="61">
        <f>ROUND(E52*N52,5)</f>
        <v>0</v>
      </c>
      <c r="P52" s="61">
        <v>6.8000000000000005E-2</v>
      </c>
      <c r="Q52" s="61">
        <f>ROUND(E52*P52,5)</f>
        <v>0.18360000000000001</v>
      </c>
      <c r="R52" s="61"/>
      <c r="S52" s="61"/>
      <c r="T52" s="62">
        <v>0.48</v>
      </c>
      <c r="U52" s="61">
        <f>ROUND(E52*T52,2)</f>
        <v>1.3</v>
      </c>
      <c r="V52" s="58"/>
      <c r="W52" s="58"/>
      <c r="X52" s="58"/>
      <c r="Y52" s="58"/>
      <c r="Z52" s="58"/>
      <c r="AA52" s="58"/>
      <c r="AB52" s="58"/>
      <c r="AC52" s="58"/>
      <c r="AD52" s="58"/>
      <c r="AE52" s="58" t="s">
        <v>114</v>
      </c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</row>
    <row r="53" spans="1:60" outlineLevel="1" x14ac:dyDescent="0.2">
      <c r="A53" s="84"/>
      <c r="B53" s="85"/>
      <c r="C53" s="89" t="s">
        <v>158</v>
      </c>
      <c r="D53" s="98"/>
      <c r="E53" s="90">
        <v>2.7</v>
      </c>
      <c r="F53" s="88"/>
      <c r="G53" s="88"/>
      <c r="H53" s="65"/>
      <c r="I53" s="65"/>
      <c r="J53" s="65"/>
      <c r="K53" s="65"/>
      <c r="L53" s="65"/>
      <c r="M53" s="65"/>
      <c r="N53" s="61"/>
      <c r="O53" s="61"/>
      <c r="P53" s="61"/>
      <c r="Q53" s="61"/>
      <c r="R53" s="61"/>
      <c r="S53" s="61"/>
      <c r="T53" s="62"/>
      <c r="U53" s="61"/>
      <c r="V53" s="58"/>
      <c r="W53" s="58"/>
      <c r="X53" s="58"/>
      <c r="Y53" s="58"/>
      <c r="Z53" s="58"/>
      <c r="AA53" s="58"/>
      <c r="AB53" s="58"/>
      <c r="AC53" s="58"/>
      <c r="AD53" s="58"/>
      <c r="AE53" s="58" t="s">
        <v>116</v>
      </c>
      <c r="AF53" s="58">
        <v>0</v>
      </c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</row>
    <row r="54" spans="1:60" outlineLevel="1" x14ac:dyDescent="0.2">
      <c r="A54" s="84">
        <v>15</v>
      </c>
      <c r="B54" s="85" t="s">
        <v>159</v>
      </c>
      <c r="C54" s="86" t="s">
        <v>160</v>
      </c>
      <c r="D54" s="97" t="s">
        <v>128</v>
      </c>
      <c r="E54" s="87">
        <v>50</v>
      </c>
      <c r="F54" s="174"/>
      <c r="G54" s="88">
        <f t="shared" si="2"/>
        <v>0</v>
      </c>
      <c r="H54" s="65">
        <v>11.7</v>
      </c>
      <c r="I54" s="65">
        <f t="shared" ref="I54:I59" si="3">ROUND(E54*H54,2)</f>
        <v>585</v>
      </c>
      <c r="J54" s="65">
        <v>41.900000000000006</v>
      </c>
      <c r="K54" s="65">
        <f t="shared" ref="K54:K59" si="4">ROUND(E54*J54,2)</f>
        <v>2095</v>
      </c>
      <c r="L54" s="65">
        <v>21</v>
      </c>
      <c r="M54" s="65">
        <f t="shared" ref="M54:M59" si="5">G54*(1+L54/100)</f>
        <v>0</v>
      </c>
      <c r="N54" s="61">
        <v>4.8999999999999998E-4</v>
      </c>
      <c r="O54" s="61">
        <f t="shared" ref="O54:O59" si="6">ROUND(E54*N54,5)</f>
        <v>2.4500000000000001E-2</v>
      </c>
      <c r="P54" s="61">
        <v>2E-3</v>
      </c>
      <c r="Q54" s="61">
        <f t="shared" ref="Q54:Q59" si="7">ROUND(E54*P54,5)</f>
        <v>0.1</v>
      </c>
      <c r="R54" s="61"/>
      <c r="S54" s="61"/>
      <c r="T54" s="62">
        <v>0.17599999999999999</v>
      </c>
      <c r="U54" s="61">
        <f t="shared" ref="U54:U59" si="8">ROUND(E54*T54,2)</f>
        <v>8.8000000000000007</v>
      </c>
      <c r="V54" s="58"/>
      <c r="W54" s="58"/>
      <c r="X54" s="58"/>
      <c r="Y54" s="58"/>
      <c r="Z54" s="58"/>
      <c r="AA54" s="58"/>
      <c r="AB54" s="58"/>
      <c r="AC54" s="58"/>
      <c r="AD54" s="58"/>
      <c r="AE54" s="58" t="s">
        <v>114</v>
      </c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</row>
    <row r="55" spans="1:60" outlineLevel="1" x14ac:dyDescent="0.2">
      <c r="A55" s="84">
        <v>16</v>
      </c>
      <c r="B55" s="85" t="s">
        <v>161</v>
      </c>
      <c r="C55" s="86" t="s">
        <v>162</v>
      </c>
      <c r="D55" s="97" t="s">
        <v>128</v>
      </c>
      <c r="E55" s="87">
        <v>25</v>
      </c>
      <c r="F55" s="174"/>
      <c r="G55" s="88">
        <f t="shared" si="2"/>
        <v>0</v>
      </c>
      <c r="H55" s="65">
        <v>11.7</v>
      </c>
      <c r="I55" s="65">
        <f t="shared" si="3"/>
        <v>292.5</v>
      </c>
      <c r="J55" s="65">
        <v>63.7</v>
      </c>
      <c r="K55" s="65">
        <f t="shared" si="4"/>
        <v>1592.5</v>
      </c>
      <c r="L55" s="65">
        <v>21</v>
      </c>
      <c r="M55" s="65">
        <f t="shared" si="5"/>
        <v>0</v>
      </c>
      <c r="N55" s="61">
        <v>4.8999999999999998E-4</v>
      </c>
      <c r="O55" s="61">
        <f t="shared" si="6"/>
        <v>1.225E-2</v>
      </c>
      <c r="P55" s="61">
        <v>6.0000000000000001E-3</v>
      </c>
      <c r="Q55" s="61">
        <f t="shared" si="7"/>
        <v>0.15</v>
      </c>
      <c r="R55" s="61"/>
      <c r="S55" s="61"/>
      <c r="T55" s="62">
        <v>0.27400000000000002</v>
      </c>
      <c r="U55" s="61">
        <f t="shared" si="8"/>
        <v>6.85</v>
      </c>
      <c r="V55" s="58"/>
      <c r="W55" s="58"/>
      <c r="X55" s="58"/>
      <c r="Y55" s="58"/>
      <c r="Z55" s="58"/>
      <c r="AA55" s="58"/>
      <c r="AB55" s="58"/>
      <c r="AC55" s="58"/>
      <c r="AD55" s="58"/>
      <c r="AE55" s="58" t="s">
        <v>114</v>
      </c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</row>
    <row r="56" spans="1:60" ht="22.5" outlineLevel="1" x14ac:dyDescent="0.2">
      <c r="A56" s="84">
        <v>17</v>
      </c>
      <c r="B56" s="85" t="s">
        <v>163</v>
      </c>
      <c r="C56" s="86" t="s">
        <v>164</v>
      </c>
      <c r="D56" s="97" t="s">
        <v>128</v>
      </c>
      <c r="E56" s="87">
        <v>13</v>
      </c>
      <c r="F56" s="174"/>
      <c r="G56" s="88">
        <f t="shared" si="2"/>
        <v>0</v>
      </c>
      <c r="H56" s="65">
        <v>0</v>
      </c>
      <c r="I56" s="65">
        <f t="shared" si="3"/>
        <v>0</v>
      </c>
      <c r="J56" s="65">
        <v>105.5</v>
      </c>
      <c r="K56" s="65">
        <f t="shared" si="4"/>
        <v>1371.5</v>
      </c>
      <c r="L56" s="65">
        <v>21</v>
      </c>
      <c r="M56" s="65">
        <f t="shared" si="5"/>
        <v>0</v>
      </c>
      <c r="N56" s="61">
        <v>0</v>
      </c>
      <c r="O56" s="61">
        <f t="shared" si="6"/>
        <v>0</v>
      </c>
      <c r="P56" s="61">
        <v>8.0000000000000002E-3</v>
      </c>
      <c r="Q56" s="61">
        <f t="shared" si="7"/>
        <v>0.104</v>
      </c>
      <c r="R56" s="61"/>
      <c r="S56" s="61"/>
      <c r="T56" s="62">
        <v>0.47299999999999998</v>
      </c>
      <c r="U56" s="61">
        <f t="shared" si="8"/>
        <v>6.15</v>
      </c>
      <c r="V56" s="58"/>
      <c r="W56" s="58"/>
      <c r="X56" s="58"/>
      <c r="Y56" s="58"/>
      <c r="Z56" s="58"/>
      <c r="AA56" s="58"/>
      <c r="AB56" s="58"/>
      <c r="AC56" s="58"/>
      <c r="AD56" s="58"/>
      <c r="AE56" s="58" t="s">
        <v>114</v>
      </c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</row>
    <row r="57" spans="1:60" ht="22.5" outlineLevel="1" x14ac:dyDescent="0.2">
      <c r="A57" s="84">
        <v>18</v>
      </c>
      <c r="B57" s="85" t="s">
        <v>165</v>
      </c>
      <c r="C57" s="86" t="s">
        <v>166</v>
      </c>
      <c r="D57" s="97" t="s">
        <v>128</v>
      </c>
      <c r="E57" s="87">
        <v>13</v>
      </c>
      <c r="F57" s="174"/>
      <c r="G57" s="88">
        <f t="shared" si="2"/>
        <v>0</v>
      </c>
      <c r="H57" s="65">
        <v>0</v>
      </c>
      <c r="I57" s="65">
        <f t="shared" si="3"/>
        <v>0</v>
      </c>
      <c r="J57" s="65">
        <v>132</v>
      </c>
      <c r="K57" s="65">
        <f t="shared" si="4"/>
        <v>1716</v>
      </c>
      <c r="L57" s="65">
        <v>21</v>
      </c>
      <c r="M57" s="65">
        <f t="shared" si="5"/>
        <v>0</v>
      </c>
      <c r="N57" s="61">
        <v>0</v>
      </c>
      <c r="O57" s="61">
        <f t="shared" si="6"/>
        <v>0</v>
      </c>
      <c r="P57" s="61">
        <v>1.0999999999999999E-2</v>
      </c>
      <c r="Q57" s="61">
        <f t="shared" si="7"/>
        <v>0.14299999999999999</v>
      </c>
      <c r="R57" s="61"/>
      <c r="S57" s="61"/>
      <c r="T57" s="62">
        <v>0.59099999999999997</v>
      </c>
      <c r="U57" s="61">
        <f t="shared" si="8"/>
        <v>7.68</v>
      </c>
      <c r="V57" s="58"/>
      <c r="W57" s="58"/>
      <c r="X57" s="58"/>
      <c r="Y57" s="58"/>
      <c r="Z57" s="58"/>
      <c r="AA57" s="58"/>
      <c r="AB57" s="58"/>
      <c r="AC57" s="58"/>
      <c r="AD57" s="58"/>
      <c r="AE57" s="58" t="s">
        <v>114</v>
      </c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</row>
    <row r="58" spans="1:60" ht="22.5" outlineLevel="1" x14ac:dyDescent="0.2">
      <c r="A58" s="84">
        <v>19</v>
      </c>
      <c r="B58" s="85" t="s">
        <v>167</v>
      </c>
      <c r="C58" s="86" t="s">
        <v>168</v>
      </c>
      <c r="D58" s="97" t="s">
        <v>128</v>
      </c>
      <c r="E58" s="87">
        <v>13</v>
      </c>
      <c r="F58" s="174"/>
      <c r="G58" s="88">
        <f t="shared" si="2"/>
        <v>0</v>
      </c>
      <c r="H58" s="65">
        <v>0</v>
      </c>
      <c r="I58" s="65">
        <f t="shared" si="3"/>
        <v>0</v>
      </c>
      <c r="J58" s="65">
        <v>169.5</v>
      </c>
      <c r="K58" s="65">
        <f t="shared" si="4"/>
        <v>2203.5</v>
      </c>
      <c r="L58" s="65">
        <v>21</v>
      </c>
      <c r="M58" s="65">
        <f t="shared" si="5"/>
        <v>0</v>
      </c>
      <c r="N58" s="61">
        <v>0</v>
      </c>
      <c r="O58" s="61">
        <f t="shared" si="6"/>
        <v>0</v>
      </c>
      <c r="P58" s="61">
        <v>2.1999999999999999E-2</v>
      </c>
      <c r="Q58" s="61">
        <f t="shared" si="7"/>
        <v>0.28599999999999998</v>
      </c>
      <c r="R58" s="61"/>
      <c r="S58" s="61"/>
      <c r="T58" s="62">
        <v>0.76</v>
      </c>
      <c r="U58" s="61">
        <f t="shared" si="8"/>
        <v>9.8800000000000008</v>
      </c>
      <c r="V58" s="58"/>
      <c r="W58" s="58"/>
      <c r="X58" s="58"/>
      <c r="Y58" s="58"/>
      <c r="Z58" s="58"/>
      <c r="AA58" s="58"/>
      <c r="AB58" s="58"/>
      <c r="AC58" s="58"/>
      <c r="AD58" s="58"/>
      <c r="AE58" s="58" t="s">
        <v>114</v>
      </c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</row>
    <row r="59" spans="1:60" outlineLevel="1" x14ac:dyDescent="0.2">
      <c r="A59" s="84">
        <v>20</v>
      </c>
      <c r="B59" s="85" t="s">
        <v>169</v>
      </c>
      <c r="C59" s="86" t="s">
        <v>170</v>
      </c>
      <c r="D59" s="97" t="s">
        <v>171</v>
      </c>
      <c r="E59" s="87">
        <v>7.97</v>
      </c>
      <c r="F59" s="174"/>
      <c r="G59" s="88">
        <f t="shared" si="2"/>
        <v>0</v>
      </c>
      <c r="H59" s="65">
        <v>0</v>
      </c>
      <c r="I59" s="65">
        <f t="shared" si="3"/>
        <v>0</v>
      </c>
      <c r="J59" s="65">
        <v>210</v>
      </c>
      <c r="K59" s="65">
        <f t="shared" si="4"/>
        <v>1673.7</v>
      </c>
      <c r="L59" s="65">
        <v>21</v>
      </c>
      <c r="M59" s="65">
        <f t="shared" si="5"/>
        <v>0</v>
      </c>
      <c r="N59" s="61">
        <v>0</v>
      </c>
      <c r="O59" s="61">
        <f t="shared" si="6"/>
        <v>0</v>
      </c>
      <c r="P59" s="61">
        <v>0</v>
      </c>
      <c r="Q59" s="61">
        <f t="shared" si="7"/>
        <v>0</v>
      </c>
      <c r="R59" s="61"/>
      <c r="S59" s="61"/>
      <c r="T59" s="62">
        <v>0.94199999999999995</v>
      </c>
      <c r="U59" s="61">
        <f t="shared" si="8"/>
        <v>7.51</v>
      </c>
      <c r="V59" s="58"/>
      <c r="W59" s="58"/>
      <c r="X59" s="58"/>
      <c r="Y59" s="58"/>
      <c r="Z59" s="58"/>
      <c r="AA59" s="58"/>
      <c r="AB59" s="58"/>
      <c r="AC59" s="58"/>
      <c r="AD59" s="58"/>
      <c r="AE59" s="58" t="s">
        <v>114</v>
      </c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</row>
    <row r="60" spans="1:60" outlineLevel="1" x14ac:dyDescent="0.2">
      <c r="A60" s="84"/>
      <c r="B60" s="85"/>
      <c r="C60" s="89" t="s">
        <v>172</v>
      </c>
      <c r="D60" s="98"/>
      <c r="E60" s="90">
        <v>7.97</v>
      </c>
      <c r="F60" s="88"/>
      <c r="G60" s="88"/>
      <c r="H60" s="65"/>
      <c r="I60" s="65"/>
      <c r="J60" s="65"/>
      <c r="K60" s="65"/>
      <c r="L60" s="65"/>
      <c r="M60" s="65"/>
      <c r="N60" s="61"/>
      <c r="O60" s="61"/>
      <c r="P60" s="61"/>
      <c r="Q60" s="61"/>
      <c r="R60" s="61"/>
      <c r="S60" s="61"/>
      <c r="T60" s="62"/>
      <c r="U60" s="61"/>
      <c r="V60" s="58"/>
      <c r="W60" s="58"/>
      <c r="X60" s="58"/>
      <c r="Y60" s="58"/>
      <c r="Z60" s="58"/>
      <c r="AA60" s="58"/>
      <c r="AB60" s="58"/>
      <c r="AC60" s="58"/>
      <c r="AD60" s="58"/>
      <c r="AE60" s="58" t="s">
        <v>116</v>
      </c>
      <c r="AF60" s="58">
        <v>0</v>
      </c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</row>
    <row r="61" spans="1:60" outlineLevel="1" x14ac:dyDescent="0.2">
      <c r="A61" s="84">
        <v>21</v>
      </c>
      <c r="B61" s="85" t="s">
        <v>173</v>
      </c>
      <c r="C61" s="86" t="s">
        <v>174</v>
      </c>
      <c r="D61" s="97" t="s">
        <v>171</v>
      </c>
      <c r="E61" s="87">
        <v>31.88</v>
      </c>
      <c r="F61" s="174"/>
      <c r="G61" s="88">
        <f t="shared" si="2"/>
        <v>0</v>
      </c>
      <c r="H61" s="65">
        <v>0</v>
      </c>
      <c r="I61" s="65">
        <f>ROUND(E61*H61,2)</f>
        <v>0</v>
      </c>
      <c r="J61" s="65">
        <v>23.4</v>
      </c>
      <c r="K61" s="65">
        <f>ROUND(E61*J61,2)</f>
        <v>745.99</v>
      </c>
      <c r="L61" s="65">
        <v>21</v>
      </c>
      <c r="M61" s="65">
        <f>G61*(1+L61/100)</f>
        <v>0</v>
      </c>
      <c r="N61" s="61">
        <v>0</v>
      </c>
      <c r="O61" s="61">
        <f>ROUND(E61*N61,5)</f>
        <v>0</v>
      </c>
      <c r="P61" s="61">
        <v>0</v>
      </c>
      <c r="Q61" s="61">
        <f>ROUND(E61*P61,5)</f>
        <v>0</v>
      </c>
      <c r="R61" s="61"/>
      <c r="S61" s="61"/>
      <c r="T61" s="62">
        <v>0.105</v>
      </c>
      <c r="U61" s="61">
        <f>ROUND(E61*T61,2)</f>
        <v>3.35</v>
      </c>
      <c r="V61" s="58"/>
      <c r="W61" s="58"/>
      <c r="X61" s="58"/>
      <c r="Y61" s="58"/>
      <c r="Z61" s="58"/>
      <c r="AA61" s="58"/>
      <c r="AB61" s="58"/>
      <c r="AC61" s="58"/>
      <c r="AD61" s="58"/>
      <c r="AE61" s="58" t="s">
        <v>114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</row>
    <row r="62" spans="1:60" outlineLevel="1" x14ac:dyDescent="0.2">
      <c r="A62" s="84"/>
      <c r="B62" s="85"/>
      <c r="C62" s="89" t="s">
        <v>175</v>
      </c>
      <c r="D62" s="98"/>
      <c r="E62" s="90">
        <v>31.88</v>
      </c>
      <c r="F62" s="88"/>
      <c r="G62" s="88"/>
      <c r="H62" s="65"/>
      <c r="I62" s="65"/>
      <c r="J62" s="65"/>
      <c r="K62" s="65"/>
      <c r="L62" s="65"/>
      <c r="M62" s="65"/>
      <c r="N62" s="61"/>
      <c r="O62" s="61"/>
      <c r="P62" s="61"/>
      <c r="Q62" s="61"/>
      <c r="R62" s="61"/>
      <c r="S62" s="61"/>
      <c r="T62" s="62"/>
      <c r="U62" s="61"/>
      <c r="V62" s="58"/>
      <c r="W62" s="58"/>
      <c r="X62" s="58"/>
      <c r="Y62" s="58"/>
      <c r="Z62" s="58"/>
      <c r="AA62" s="58"/>
      <c r="AB62" s="58"/>
      <c r="AC62" s="58"/>
      <c r="AD62" s="58"/>
      <c r="AE62" s="58" t="s">
        <v>116</v>
      </c>
      <c r="AF62" s="58">
        <v>0</v>
      </c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</row>
    <row r="63" spans="1:60" outlineLevel="1" x14ac:dyDescent="0.2">
      <c r="A63" s="84">
        <v>22</v>
      </c>
      <c r="B63" s="85" t="s">
        <v>176</v>
      </c>
      <c r="C63" s="86" t="s">
        <v>177</v>
      </c>
      <c r="D63" s="97" t="s">
        <v>171</v>
      </c>
      <c r="E63" s="87">
        <v>7.97</v>
      </c>
      <c r="F63" s="174"/>
      <c r="G63" s="88">
        <f t="shared" si="2"/>
        <v>0</v>
      </c>
      <c r="H63" s="65">
        <v>0</v>
      </c>
      <c r="I63" s="65">
        <f>ROUND(E63*H63,2)</f>
        <v>0</v>
      </c>
      <c r="J63" s="65">
        <v>172</v>
      </c>
      <c r="K63" s="65">
        <f>ROUND(E63*J63,2)</f>
        <v>1370.84</v>
      </c>
      <c r="L63" s="65">
        <v>21</v>
      </c>
      <c r="M63" s="65">
        <f>G63*(1+L63/100)</f>
        <v>0</v>
      </c>
      <c r="N63" s="61">
        <v>0</v>
      </c>
      <c r="O63" s="61">
        <f>ROUND(E63*N63,5)</f>
        <v>0</v>
      </c>
      <c r="P63" s="61">
        <v>0</v>
      </c>
      <c r="Q63" s="61">
        <f>ROUND(E63*P63,5)</f>
        <v>0</v>
      </c>
      <c r="R63" s="61"/>
      <c r="S63" s="61"/>
      <c r="T63" s="62">
        <v>0.49</v>
      </c>
      <c r="U63" s="61">
        <f>ROUND(E63*T63,2)</f>
        <v>3.91</v>
      </c>
      <c r="V63" s="58"/>
      <c r="W63" s="58"/>
      <c r="X63" s="58"/>
      <c r="Y63" s="58"/>
      <c r="Z63" s="58"/>
      <c r="AA63" s="58"/>
      <c r="AB63" s="58"/>
      <c r="AC63" s="58"/>
      <c r="AD63" s="58"/>
      <c r="AE63" s="58" t="s">
        <v>114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</row>
    <row r="64" spans="1:60" outlineLevel="1" x14ac:dyDescent="0.2">
      <c r="A64" s="84">
        <v>23</v>
      </c>
      <c r="B64" s="85" t="s">
        <v>178</v>
      </c>
      <c r="C64" s="86" t="s">
        <v>179</v>
      </c>
      <c r="D64" s="97" t="s">
        <v>171</v>
      </c>
      <c r="E64" s="87">
        <v>71.73</v>
      </c>
      <c r="F64" s="174"/>
      <c r="G64" s="88">
        <f t="shared" si="2"/>
        <v>0</v>
      </c>
      <c r="H64" s="65">
        <v>0</v>
      </c>
      <c r="I64" s="65">
        <f>ROUND(E64*H64,2)</f>
        <v>0</v>
      </c>
      <c r="J64" s="65">
        <v>15.1</v>
      </c>
      <c r="K64" s="65">
        <f>ROUND(E64*J64,2)</f>
        <v>1083.1199999999999</v>
      </c>
      <c r="L64" s="65">
        <v>21</v>
      </c>
      <c r="M64" s="65">
        <f>G64*(1+L64/100)</f>
        <v>0</v>
      </c>
      <c r="N64" s="61">
        <v>0</v>
      </c>
      <c r="O64" s="61">
        <f>ROUND(E64*N64,5)</f>
        <v>0</v>
      </c>
      <c r="P64" s="61">
        <v>0</v>
      </c>
      <c r="Q64" s="61">
        <f>ROUND(E64*P64,5)</f>
        <v>0</v>
      </c>
      <c r="R64" s="61"/>
      <c r="S64" s="61"/>
      <c r="T64" s="62">
        <v>0</v>
      </c>
      <c r="U64" s="61">
        <f>ROUND(E64*T64,2)</f>
        <v>0</v>
      </c>
      <c r="V64" s="58"/>
      <c r="W64" s="58"/>
      <c r="X64" s="58"/>
      <c r="Y64" s="58"/>
      <c r="Z64" s="58"/>
      <c r="AA64" s="58"/>
      <c r="AB64" s="58"/>
      <c r="AC64" s="58"/>
      <c r="AD64" s="58"/>
      <c r="AE64" s="58" t="s">
        <v>114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</row>
    <row r="65" spans="1:60" outlineLevel="1" x14ac:dyDescent="0.2">
      <c r="A65" s="84"/>
      <c r="B65" s="85"/>
      <c r="C65" s="89" t="s">
        <v>372</v>
      </c>
      <c r="D65" s="98"/>
      <c r="E65" s="90">
        <v>71.73</v>
      </c>
      <c r="F65" s="88"/>
      <c r="G65" s="88"/>
      <c r="H65" s="65"/>
      <c r="I65" s="65"/>
      <c r="J65" s="65"/>
      <c r="K65" s="65"/>
      <c r="L65" s="65"/>
      <c r="M65" s="65"/>
      <c r="N65" s="61"/>
      <c r="O65" s="61"/>
      <c r="P65" s="61"/>
      <c r="Q65" s="61"/>
      <c r="R65" s="61"/>
      <c r="S65" s="61"/>
      <c r="T65" s="62"/>
      <c r="U65" s="61"/>
      <c r="V65" s="58"/>
      <c r="W65" s="58"/>
      <c r="X65" s="58"/>
      <c r="Y65" s="58"/>
      <c r="Z65" s="58"/>
      <c r="AA65" s="58"/>
      <c r="AB65" s="58"/>
      <c r="AC65" s="58"/>
      <c r="AD65" s="58"/>
      <c r="AE65" s="58" t="s">
        <v>116</v>
      </c>
      <c r="AF65" s="58">
        <v>0</v>
      </c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</row>
    <row r="66" spans="1:60" outlineLevel="1" x14ac:dyDescent="0.2">
      <c r="A66" s="84">
        <v>24</v>
      </c>
      <c r="B66" s="85" t="s">
        <v>180</v>
      </c>
      <c r="C66" s="86" t="s">
        <v>181</v>
      </c>
      <c r="D66" s="97" t="s">
        <v>171</v>
      </c>
      <c r="E66" s="87">
        <v>0.87</v>
      </c>
      <c r="F66" s="174"/>
      <c r="G66" s="88">
        <f t="shared" si="2"/>
        <v>0</v>
      </c>
      <c r="H66" s="65">
        <v>0</v>
      </c>
      <c r="I66" s="65">
        <f>ROUND(E66*H66,2)</f>
        <v>0</v>
      </c>
      <c r="J66" s="65">
        <v>1200</v>
      </c>
      <c r="K66" s="65">
        <f>ROUND(E66*J66,2)</f>
        <v>1044</v>
      </c>
      <c r="L66" s="65">
        <v>21</v>
      </c>
      <c r="M66" s="65">
        <f>G66*(1+L66/100)</f>
        <v>0</v>
      </c>
      <c r="N66" s="61">
        <v>0</v>
      </c>
      <c r="O66" s="61">
        <f>ROUND(E66*N66,5)</f>
        <v>0</v>
      </c>
      <c r="P66" s="61">
        <v>0</v>
      </c>
      <c r="Q66" s="61">
        <f>ROUND(E66*P66,5)</f>
        <v>0</v>
      </c>
      <c r="R66" s="61"/>
      <c r="S66" s="61"/>
      <c r="T66" s="62">
        <v>0</v>
      </c>
      <c r="U66" s="61">
        <f>ROUND(E66*T66,2)</f>
        <v>0</v>
      </c>
      <c r="V66" s="58"/>
      <c r="W66" s="58"/>
      <c r="X66" s="58"/>
      <c r="Y66" s="58"/>
      <c r="Z66" s="58"/>
      <c r="AA66" s="58"/>
      <c r="AB66" s="58"/>
      <c r="AC66" s="58"/>
      <c r="AD66" s="58"/>
      <c r="AE66" s="58" t="s">
        <v>114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</row>
    <row r="67" spans="1:60" outlineLevel="1" x14ac:dyDescent="0.2">
      <c r="A67" s="84">
        <v>25</v>
      </c>
      <c r="B67" s="85" t="s">
        <v>182</v>
      </c>
      <c r="C67" s="86" t="s">
        <v>183</v>
      </c>
      <c r="D67" s="97" t="s">
        <v>171</v>
      </c>
      <c r="E67" s="87">
        <v>2.93</v>
      </c>
      <c r="F67" s="174"/>
      <c r="G67" s="88">
        <f t="shared" si="2"/>
        <v>0</v>
      </c>
      <c r="H67" s="65">
        <v>0</v>
      </c>
      <c r="I67" s="65">
        <f>ROUND(E67*H67,2)</f>
        <v>0</v>
      </c>
      <c r="J67" s="65">
        <v>135</v>
      </c>
      <c r="K67" s="65">
        <f>ROUND(E67*J67,2)</f>
        <v>395.55</v>
      </c>
      <c r="L67" s="65">
        <v>21</v>
      </c>
      <c r="M67" s="65">
        <f>G67*(1+L67/100)</f>
        <v>0</v>
      </c>
      <c r="N67" s="61">
        <v>0</v>
      </c>
      <c r="O67" s="61">
        <f>ROUND(E67*N67,5)</f>
        <v>0</v>
      </c>
      <c r="P67" s="61">
        <v>0</v>
      </c>
      <c r="Q67" s="61">
        <f>ROUND(E67*P67,5)</f>
        <v>0</v>
      </c>
      <c r="R67" s="61"/>
      <c r="S67" s="61"/>
      <c r="T67" s="62">
        <v>0</v>
      </c>
      <c r="U67" s="61">
        <f>ROUND(E67*T67,2)</f>
        <v>0</v>
      </c>
      <c r="V67" s="58"/>
      <c r="W67" s="58"/>
      <c r="X67" s="58"/>
      <c r="Y67" s="58"/>
      <c r="Z67" s="58"/>
      <c r="AA67" s="58"/>
      <c r="AB67" s="58"/>
      <c r="AC67" s="58"/>
      <c r="AD67" s="58"/>
      <c r="AE67" s="58" t="s">
        <v>114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</row>
    <row r="68" spans="1:60" outlineLevel="1" x14ac:dyDescent="0.2">
      <c r="A68" s="84">
        <v>26</v>
      </c>
      <c r="B68" s="85" t="s">
        <v>184</v>
      </c>
      <c r="C68" s="86" t="s">
        <v>185</v>
      </c>
      <c r="D68" s="97" t="s">
        <v>171</v>
      </c>
      <c r="E68" s="87">
        <v>4.17</v>
      </c>
      <c r="F68" s="174"/>
      <c r="G68" s="88">
        <f t="shared" si="2"/>
        <v>0</v>
      </c>
      <c r="H68" s="65">
        <v>0</v>
      </c>
      <c r="I68" s="65">
        <f>ROUND(E68*H68,2)</f>
        <v>0</v>
      </c>
      <c r="J68" s="65">
        <v>1200</v>
      </c>
      <c r="K68" s="65">
        <f>ROUND(E68*J68,2)</f>
        <v>5004</v>
      </c>
      <c r="L68" s="65">
        <v>21</v>
      </c>
      <c r="M68" s="65">
        <f>G68*(1+L68/100)</f>
        <v>0</v>
      </c>
      <c r="N68" s="61">
        <v>0</v>
      </c>
      <c r="O68" s="61">
        <f>ROUND(E68*N68,5)</f>
        <v>0</v>
      </c>
      <c r="P68" s="61">
        <v>0</v>
      </c>
      <c r="Q68" s="61">
        <f>ROUND(E68*P68,5)</f>
        <v>0</v>
      </c>
      <c r="R68" s="61"/>
      <c r="S68" s="61"/>
      <c r="T68" s="62">
        <v>0</v>
      </c>
      <c r="U68" s="61">
        <f>ROUND(E68*T68,2)</f>
        <v>0</v>
      </c>
      <c r="V68" s="58"/>
      <c r="W68" s="58"/>
      <c r="X68" s="58"/>
      <c r="Y68" s="58"/>
      <c r="Z68" s="58"/>
      <c r="AA68" s="58"/>
      <c r="AB68" s="58"/>
      <c r="AC68" s="58"/>
      <c r="AD68" s="58"/>
      <c r="AE68" s="58" t="s">
        <v>114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</row>
    <row r="69" spans="1:60" x14ac:dyDescent="0.2">
      <c r="A69" s="83" t="s">
        <v>109</v>
      </c>
      <c r="B69" s="93" t="s">
        <v>56</v>
      </c>
      <c r="C69" s="94" t="s">
        <v>57</v>
      </c>
      <c r="D69" s="100"/>
      <c r="E69" s="95"/>
      <c r="F69" s="96"/>
      <c r="G69" s="96">
        <f>SUM(G70:G71)</f>
        <v>0</v>
      </c>
      <c r="H69" s="66"/>
      <c r="I69" s="66">
        <f>SUM(I70:I71)</f>
        <v>0</v>
      </c>
      <c r="J69" s="66"/>
      <c r="K69" s="66">
        <f>SUM(K70:K71)</f>
        <v>1982.75</v>
      </c>
      <c r="L69" s="66"/>
      <c r="M69" s="66">
        <f>SUM(M70:M71)</f>
        <v>0</v>
      </c>
      <c r="N69" s="63"/>
      <c r="O69" s="63">
        <f>SUM(O70:O71)</f>
        <v>0</v>
      </c>
      <c r="P69" s="63"/>
      <c r="Q69" s="63">
        <f>SUM(Q70:Q71)</f>
        <v>0</v>
      </c>
      <c r="R69" s="63"/>
      <c r="S69" s="63"/>
      <c r="T69" s="64"/>
      <c r="U69" s="63">
        <f>SUM(U70:U71)</f>
        <v>2.36</v>
      </c>
      <c r="AE69" t="s">
        <v>110</v>
      </c>
    </row>
    <row r="70" spans="1:60" outlineLevel="1" x14ac:dyDescent="0.2">
      <c r="A70" s="84">
        <v>27</v>
      </c>
      <c r="B70" s="85" t="s">
        <v>186</v>
      </c>
      <c r="C70" s="86" t="s">
        <v>187</v>
      </c>
      <c r="D70" s="97" t="s">
        <v>171</v>
      </c>
      <c r="E70" s="87">
        <v>7.7</v>
      </c>
      <c r="F70" s="174"/>
      <c r="G70" s="88">
        <f>E70*F70</f>
        <v>0</v>
      </c>
      <c r="H70" s="65">
        <v>0</v>
      </c>
      <c r="I70" s="65">
        <f>ROUND(E70*H70,2)</f>
        <v>0</v>
      </c>
      <c r="J70" s="65">
        <v>257.5</v>
      </c>
      <c r="K70" s="65">
        <f>ROUND(E70*J70,2)</f>
        <v>1982.75</v>
      </c>
      <c r="L70" s="65">
        <v>21</v>
      </c>
      <c r="M70" s="65">
        <f>G70*(1+L70/100)</f>
        <v>0</v>
      </c>
      <c r="N70" s="61">
        <v>0</v>
      </c>
      <c r="O70" s="61">
        <f>ROUND(E70*N70,5)</f>
        <v>0</v>
      </c>
      <c r="P70" s="61">
        <v>0</v>
      </c>
      <c r="Q70" s="61">
        <f>ROUND(E70*P70,5)</f>
        <v>0</v>
      </c>
      <c r="R70" s="61"/>
      <c r="S70" s="61"/>
      <c r="T70" s="62">
        <v>0.307</v>
      </c>
      <c r="U70" s="61">
        <f>ROUND(E70*T70,2)</f>
        <v>2.36</v>
      </c>
      <c r="V70" s="58"/>
      <c r="W70" s="58"/>
      <c r="X70" s="58"/>
      <c r="Y70" s="58"/>
      <c r="Z70" s="58"/>
      <c r="AA70" s="58"/>
      <c r="AB70" s="58"/>
      <c r="AC70" s="58"/>
      <c r="AD70" s="58"/>
      <c r="AE70" s="58" t="s">
        <v>114</v>
      </c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</row>
    <row r="71" spans="1:60" outlineLevel="1" x14ac:dyDescent="0.2">
      <c r="A71" s="84"/>
      <c r="B71" s="85"/>
      <c r="C71" s="89" t="s">
        <v>188</v>
      </c>
      <c r="D71" s="98"/>
      <c r="E71" s="90">
        <v>7.7</v>
      </c>
      <c r="F71" s="88"/>
      <c r="G71" s="88"/>
      <c r="H71" s="65"/>
      <c r="I71" s="65"/>
      <c r="J71" s="65"/>
      <c r="K71" s="65"/>
      <c r="L71" s="65"/>
      <c r="M71" s="65"/>
      <c r="N71" s="61"/>
      <c r="O71" s="61"/>
      <c r="P71" s="61"/>
      <c r="Q71" s="61"/>
      <c r="R71" s="61"/>
      <c r="S71" s="61"/>
      <c r="T71" s="62"/>
      <c r="U71" s="61"/>
      <c r="V71" s="58"/>
      <c r="W71" s="58"/>
      <c r="X71" s="58"/>
      <c r="Y71" s="58"/>
      <c r="Z71" s="58"/>
      <c r="AA71" s="58"/>
      <c r="AB71" s="58"/>
      <c r="AC71" s="58"/>
      <c r="AD71" s="58"/>
      <c r="AE71" s="58" t="s">
        <v>116</v>
      </c>
      <c r="AF71" s="58">
        <v>0</v>
      </c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</row>
    <row r="72" spans="1:60" x14ac:dyDescent="0.2">
      <c r="A72" s="83" t="s">
        <v>109</v>
      </c>
      <c r="B72" s="93" t="s">
        <v>58</v>
      </c>
      <c r="C72" s="94" t="s">
        <v>59</v>
      </c>
      <c r="D72" s="100"/>
      <c r="E72" s="95"/>
      <c r="F72" s="96"/>
      <c r="G72" s="96">
        <f>SUM(G73)</f>
        <v>0</v>
      </c>
      <c r="H72" s="66"/>
      <c r="I72" s="66">
        <f>SUM(I73:I73)</f>
        <v>3600</v>
      </c>
      <c r="J72" s="66"/>
      <c r="K72" s="66">
        <f>SUM(K73:K73)</f>
        <v>3500</v>
      </c>
      <c r="L72" s="66"/>
      <c r="M72" s="66">
        <f>SUM(M73:M73)</f>
        <v>0</v>
      </c>
      <c r="N72" s="63"/>
      <c r="O72" s="63">
        <f>SUM(O73:O73)</f>
        <v>4.6999999999999999E-4</v>
      </c>
      <c r="P72" s="63"/>
      <c r="Q72" s="63">
        <f>SUM(Q73:Q73)</f>
        <v>0</v>
      </c>
      <c r="R72" s="63"/>
      <c r="S72" s="63"/>
      <c r="T72" s="64"/>
      <c r="U72" s="63">
        <f>SUM(U73:U73)</f>
        <v>0.36</v>
      </c>
      <c r="AE72" t="s">
        <v>110</v>
      </c>
    </row>
    <row r="73" spans="1:60" ht="22.5" outlineLevel="1" x14ac:dyDescent="0.2">
      <c r="A73" s="84">
        <v>28</v>
      </c>
      <c r="B73" s="85" t="s">
        <v>189</v>
      </c>
      <c r="C73" s="86" t="s">
        <v>190</v>
      </c>
      <c r="D73" s="97" t="s">
        <v>191</v>
      </c>
      <c r="E73" s="87">
        <v>1</v>
      </c>
      <c r="F73" s="174"/>
      <c r="G73" s="88">
        <f>E73*F73</f>
        <v>0</v>
      </c>
      <c r="H73" s="65">
        <v>3600</v>
      </c>
      <c r="I73" s="65">
        <f>ROUND(E73*H73,2)</f>
        <v>3600</v>
      </c>
      <c r="J73" s="65">
        <v>3500</v>
      </c>
      <c r="K73" s="65">
        <f>ROUND(E73*J73,2)</f>
        <v>3500</v>
      </c>
      <c r="L73" s="65">
        <v>21</v>
      </c>
      <c r="M73" s="65">
        <f>G73*(1+L73/100)</f>
        <v>0</v>
      </c>
      <c r="N73" s="61">
        <v>4.6999999999999999E-4</v>
      </c>
      <c r="O73" s="61">
        <f>ROUND(E73*N73,5)</f>
        <v>4.6999999999999999E-4</v>
      </c>
      <c r="P73" s="61">
        <v>0</v>
      </c>
      <c r="Q73" s="61">
        <f>ROUND(E73*P73,5)</f>
        <v>0</v>
      </c>
      <c r="R73" s="61"/>
      <c r="S73" s="61"/>
      <c r="T73" s="62">
        <v>0.35899999999999999</v>
      </c>
      <c r="U73" s="61">
        <f>ROUND(E73*T73,2)</f>
        <v>0.36</v>
      </c>
      <c r="V73" s="58"/>
      <c r="W73" s="58"/>
      <c r="X73" s="58"/>
      <c r="Y73" s="58"/>
      <c r="Z73" s="58"/>
      <c r="AA73" s="58"/>
      <c r="AB73" s="58"/>
      <c r="AC73" s="58"/>
      <c r="AD73" s="58"/>
      <c r="AE73" s="58" t="s">
        <v>114</v>
      </c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</row>
    <row r="74" spans="1:60" x14ac:dyDescent="0.2">
      <c r="A74" s="83" t="s">
        <v>109</v>
      </c>
      <c r="B74" s="93" t="s">
        <v>60</v>
      </c>
      <c r="C74" s="94" t="s">
        <v>61</v>
      </c>
      <c r="D74" s="100"/>
      <c r="E74" s="95"/>
      <c r="F74" s="96"/>
      <c r="G74" s="96">
        <f>SUM(G75)</f>
        <v>0</v>
      </c>
      <c r="H74" s="66"/>
      <c r="I74" s="66">
        <f>SUM(I75:I75)</f>
        <v>8550</v>
      </c>
      <c r="J74" s="66"/>
      <c r="K74" s="66">
        <f>SUM(K75:K75)</f>
        <v>5400</v>
      </c>
      <c r="L74" s="66"/>
      <c r="M74" s="66">
        <f>SUM(M75:M75)</f>
        <v>0</v>
      </c>
      <c r="N74" s="63"/>
      <c r="O74" s="63">
        <f>SUM(O75:O75)</f>
        <v>5.1799999999999997E-3</v>
      </c>
      <c r="P74" s="63"/>
      <c r="Q74" s="63">
        <f>SUM(Q75:Q75)</f>
        <v>0</v>
      </c>
      <c r="R74" s="63"/>
      <c r="S74" s="63"/>
      <c r="T74" s="64"/>
      <c r="U74" s="63">
        <f>SUM(U75:U75)</f>
        <v>0.63</v>
      </c>
      <c r="AE74" t="s">
        <v>110</v>
      </c>
    </row>
    <row r="75" spans="1:60" ht="22.5" outlineLevel="1" x14ac:dyDescent="0.2">
      <c r="A75" s="84">
        <v>29</v>
      </c>
      <c r="B75" s="85" t="s">
        <v>370</v>
      </c>
      <c r="C75" s="86" t="s">
        <v>192</v>
      </c>
      <c r="D75" s="97" t="s">
        <v>191</v>
      </c>
      <c r="E75" s="87">
        <v>1</v>
      </c>
      <c r="F75" s="174"/>
      <c r="G75" s="88">
        <f>E75*F75</f>
        <v>0</v>
      </c>
      <c r="H75" s="65">
        <v>8550</v>
      </c>
      <c r="I75" s="65">
        <f>ROUND(E75*H75,2)</f>
        <v>8550</v>
      </c>
      <c r="J75" s="65">
        <v>5400</v>
      </c>
      <c r="K75" s="65">
        <f>ROUND(E75*J75,2)</f>
        <v>5400</v>
      </c>
      <c r="L75" s="65">
        <v>21</v>
      </c>
      <c r="M75" s="65">
        <f>G75*(1+L75/100)</f>
        <v>0</v>
      </c>
      <c r="N75" s="61">
        <v>5.1799999999999997E-3</v>
      </c>
      <c r="O75" s="61">
        <f>ROUND(E75*N75,5)</f>
        <v>5.1799999999999997E-3</v>
      </c>
      <c r="P75" s="61">
        <v>0</v>
      </c>
      <c r="Q75" s="61">
        <f>ROUND(E75*P75,5)</f>
        <v>0</v>
      </c>
      <c r="R75" s="61"/>
      <c r="S75" s="61"/>
      <c r="T75" s="62">
        <v>0.63429999999999997</v>
      </c>
      <c r="U75" s="61">
        <f>ROUND(E75*T75,2)</f>
        <v>0.63</v>
      </c>
      <c r="V75" s="58"/>
      <c r="W75" s="58"/>
      <c r="X75" s="58"/>
      <c r="Y75" s="58"/>
      <c r="Z75" s="58"/>
      <c r="AA75" s="58"/>
      <c r="AB75" s="58"/>
      <c r="AC75" s="58"/>
      <c r="AD75" s="58"/>
      <c r="AE75" s="58" t="s">
        <v>114</v>
      </c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</row>
    <row r="76" spans="1:60" x14ac:dyDescent="0.2">
      <c r="A76" s="83" t="s">
        <v>109</v>
      </c>
      <c r="B76" s="93" t="s">
        <v>62</v>
      </c>
      <c r="C76" s="94" t="s">
        <v>63</v>
      </c>
      <c r="D76" s="100"/>
      <c r="E76" s="95"/>
      <c r="F76" s="96"/>
      <c r="G76" s="96">
        <f>SUM(G77)</f>
        <v>0</v>
      </c>
      <c r="H76" s="66"/>
      <c r="I76" s="66">
        <f>SUM(I77:I77)</f>
        <v>8900</v>
      </c>
      <c r="J76" s="66"/>
      <c r="K76" s="66">
        <f>SUM(K77:K77)</f>
        <v>3200</v>
      </c>
      <c r="L76" s="66"/>
      <c r="M76" s="66">
        <f>SUM(M77:M77)</f>
        <v>0</v>
      </c>
      <c r="N76" s="63"/>
      <c r="O76" s="63">
        <f>SUM(O77:O77)</f>
        <v>1.06E-3</v>
      </c>
      <c r="P76" s="63"/>
      <c r="Q76" s="63">
        <f>SUM(Q77:Q77)</f>
        <v>0</v>
      </c>
      <c r="R76" s="63"/>
      <c r="S76" s="63"/>
      <c r="T76" s="64"/>
      <c r="U76" s="63">
        <f>SUM(U77:U77)</f>
        <v>0.33</v>
      </c>
      <c r="AE76" t="s">
        <v>110</v>
      </c>
    </row>
    <row r="77" spans="1:60" ht="22.5" outlineLevel="1" x14ac:dyDescent="0.2">
      <c r="A77" s="84">
        <v>30</v>
      </c>
      <c r="B77" s="85" t="s">
        <v>193</v>
      </c>
      <c r="C77" s="86" t="s">
        <v>194</v>
      </c>
      <c r="D77" s="97" t="s">
        <v>191</v>
      </c>
      <c r="E77" s="87">
        <v>1</v>
      </c>
      <c r="F77" s="174"/>
      <c r="G77" s="88">
        <f>E77*F77</f>
        <v>0</v>
      </c>
      <c r="H77" s="65">
        <v>8900</v>
      </c>
      <c r="I77" s="65">
        <f>ROUND(E77*H77,2)</f>
        <v>8900</v>
      </c>
      <c r="J77" s="65">
        <v>3200</v>
      </c>
      <c r="K77" s="65">
        <f>ROUND(E77*J77,2)</f>
        <v>3200</v>
      </c>
      <c r="L77" s="65">
        <v>21</v>
      </c>
      <c r="M77" s="65">
        <f>G77*(1+L77/100)</f>
        <v>0</v>
      </c>
      <c r="N77" s="61">
        <v>1.06E-3</v>
      </c>
      <c r="O77" s="61">
        <f>ROUND(E77*N77,5)</f>
        <v>1.06E-3</v>
      </c>
      <c r="P77" s="61">
        <v>0</v>
      </c>
      <c r="Q77" s="61">
        <f>ROUND(E77*P77,5)</f>
        <v>0</v>
      </c>
      <c r="R77" s="61"/>
      <c r="S77" s="61"/>
      <c r="T77" s="62">
        <v>0.33262999999999998</v>
      </c>
      <c r="U77" s="61">
        <f>ROUND(E77*T77,2)</f>
        <v>0.33</v>
      </c>
      <c r="V77" s="58"/>
      <c r="W77" s="58"/>
      <c r="X77" s="58"/>
      <c r="Y77" s="58"/>
      <c r="Z77" s="58"/>
      <c r="AA77" s="58"/>
      <c r="AB77" s="58"/>
      <c r="AC77" s="58"/>
      <c r="AD77" s="58"/>
      <c r="AE77" s="58" t="s">
        <v>114</v>
      </c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</row>
    <row r="78" spans="1:60" x14ac:dyDescent="0.2">
      <c r="A78" s="83" t="s">
        <v>109</v>
      </c>
      <c r="B78" s="93" t="s">
        <v>64</v>
      </c>
      <c r="C78" s="94" t="s">
        <v>65</v>
      </c>
      <c r="D78" s="100"/>
      <c r="E78" s="95"/>
      <c r="F78" s="96"/>
      <c r="G78" s="96">
        <f>SUM(G79)</f>
        <v>0</v>
      </c>
      <c r="H78" s="66"/>
      <c r="I78" s="66">
        <f>SUM(I79:I79)</f>
        <v>17550</v>
      </c>
      <c r="J78" s="66"/>
      <c r="K78" s="66">
        <f>SUM(K79:K79)</f>
        <v>7100</v>
      </c>
      <c r="L78" s="66"/>
      <c r="M78" s="66">
        <f>SUM(M79:M79)</f>
        <v>0</v>
      </c>
      <c r="N78" s="63"/>
      <c r="O78" s="63">
        <f>SUM(O79:O79)</f>
        <v>3.95E-2</v>
      </c>
      <c r="P78" s="63"/>
      <c r="Q78" s="63">
        <f>SUM(Q79:Q79)</f>
        <v>0</v>
      </c>
      <c r="R78" s="63"/>
      <c r="S78" s="63"/>
      <c r="T78" s="64"/>
      <c r="U78" s="63">
        <f>SUM(U79:U79)</f>
        <v>0.43</v>
      </c>
      <c r="AE78" t="s">
        <v>110</v>
      </c>
    </row>
    <row r="79" spans="1:60" ht="22.5" outlineLevel="1" x14ac:dyDescent="0.2">
      <c r="A79" s="84">
        <v>31</v>
      </c>
      <c r="B79" s="85" t="s">
        <v>195</v>
      </c>
      <c r="C79" s="86" t="s">
        <v>196</v>
      </c>
      <c r="D79" s="97" t="s">
        <v>191</v>
      </c>
      <c r="E79" s="87">
        <v>1</v>
      </c>
      <c r="F79" s="174"/>
      <c r="G79" s="88">
        <f>E79*F79</f>
        <v>0</v>
      </c>
      <c r="H79" s="65">
        <v>17550</v>
      </c>
      <c r="I79" s="65">
        <f>ROUND(E79*H79,2)</f>
        <v>17550</v>
      </c>
      <c r="J79" s="65">
        <v>7100</v>
      </c>
      <c r="K79" s="65">
        <f>ROUND(E79*J79,2)</f>
        <v>7100</v>
      </c>
      <c r="L79" s="65">
        <v>21</v>
      </c>
      <c r="M79" s="65">
        <f>G79*(1+L79/100)</f>
        <v>0</v>
      </c>
      <c r="N79" s="61">
        <v>3.95E-2</v>
      </c>
      <c r="O79" s="61">
        <f>ROUND(E79*N79,5)</f>
        <v>3.95E-2</v>
      </c>
      <c r="P79" s="61">
        <v>0</v>
      </c>
      <c r="Q79" s="61">
        <f>ROUND(E79*P79,5)</f>
        <v>0</v>
      </c>
      <c r="R79" s="61"/>
      <c r="S79" s="61"/>
      <c r="T79" s="62">
        <v>0.42899999999999999</v>
      </c>
      <c r="U79" s="61">
        <f>ROUND(E79*T79,2)</f>
        <v>0.43</v>
      </c>
      <c r="V79" s="58"/>
      <c r="W79" s="58"/>
      <c r="X79" s="58"/>
      <c r="Y79" s="58"/>
      <c r="Z79" s="58"/>
      <c r="AA79" s="58"/>
      <c r="AB79" s="58"/>
      <c r="AC79" s="58"/>
      <c r="AD79" s="58"/>
      <c r="AE79" s="58" t="s">
        <v>114</v>
      </c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</row>
    <row r="80" spans="1:60" x14ac:dyDescent="0.2">
      <c r="A80" s="83" t="s">
        <v>109</v>
      </c>
      <c r="B80" s="93" t="s">
        <v>66</v>
      </c>
      <c r="C80" s="94" t="s">
        <v>67</v>
      </c>
      <c r="D80" s="100"/>
      <c r="E80" s="95"/>
      <c r="F80" s="96"/>
      <c r="G80" s="96">
        <f>SUM(G81:G127)</f>
        <v>0</v>
      </c>
      <c r="H80" s="66"/>
      <c r="I80" s="66">
        <f>SUM(I81:I127)</f>
        <v>12214.91</v>
      </c>
      <c r="J80" s="66"/>
      <c r="K80" s="66">
        <f>SUM(K81:K127)</f>
        <v>17608.489999999998</v>
      </c>
      <c r="L80" s="66"/>
      <c r="M80" s="66">
        <f>SUM(M81:M127)</f>
        <v>0</v>
      </c>
      <c r="N80" s="63"/>
      <c r="O80" s="63">
        <f>SUM(O81:O127)</f>
        <v>0.72953999999999997</v>
      </c>
      <c r="P80" s="63"/>
      <c r="Q80" s="63">
        <f>SUM(Q81:Q127)</f>
        <v>4.1664000000000003</v>
      </c>
      <c r="R80" s="63"/>
      <c r="S80" s="63"/>
      <c r="T80" s="64"/>
      <c r="U80" s="63">
        <f>SUM(U81:U127)</f>
        <v>46.13</v>
      </c>
      <c r="AE80" t="s">
        <v>110</v>
      </c>
    </row>
    <row r="81" spans="1:60" outlineLevel="1" x14ac:dyDescent="0.2">
      <c r="A81" s="84">
        <v>32</v>
      </c>
      <c r="B81" s="85" t="s">
        <v>197</v>
      </c>
      <c r="C81" s="86" t="s">
        <v>198</v>
      </c>
      <c r="D81" s="97" t="s">
        <v>113</v>
      </c>
      <c r="E81" s="87">
        <v>69.44</v>
      </c>
      <c r="F81" s="174"/>
      <c r="G81" s="88">
        <f>E81*F81</f>
        <v>0</v>
      </c>
      <c r="H81" s="65">
        <v>0</v>
      </c>
      <c r="I81" s="65">
        <f>ROUND(E81*H81,2)</f>
        <v>0</v>
      </c>
      <c r="J81" s="65">
        <v>67.900000000000006</v>
      </c>
      <c r="K81" s="65">
        <f>ROUND(E81*J81,2)</f>
        <v>4714.9799999999996</v>
      </c>
      <c r="L81" s="65">
        <v>21</v>
      </c>
      <c r="M81" s="65">
        <f>G81*(1+L81/100)</f>
        <v>0</v>
      </c>
      <c r="N81" s="61">
        <v>0</v>
      </c>
      <c r="O81" s="61">
        <f>ROUND(E81*N81,5)</f>
        <v>0</v>
      </c>
      <c r="P81" s="61">
        <v>0.03</v>
      </c>
      <c r="Q81" s="61">
        <f>ROUND(E81*P81,5)</f>
        <v>2.0832000000000002</v>
      </c>
      <c r="R81" s="61"/>
      <c r="S81" s="61"/>
      <c r="T81" s="62">
        <v>0.23499999999999999</v>
      </c>
      <c r="U81" s="61">
        <f>ROUND(E81*T81,2)</f>
        <v>16.32</v>
      </c>
      <c r="V81" s="58"/>
      <c r="W81" s="58"/>
      <c r="X81" s="58"/>
      <c r="Y81" s="58"/>
      <c r="Z81" s="58"/>
      <c r="AA81" s="58"/>
      <c r="AB81" s="58"/>
      <c r="AC81" s="58"/>
      <c r="AD81" s="58"/>
      <c r="AE81" s="58" t="s">
        <v>114</v>
      </c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</row>
    <row r="82" spans="1:60" outlineLevel="1" x14ac:dyDescent="0.2">
      <c r="A82" s="84"/>
      <c r="B82" s="85"/>
      <c r="C82" s="89" t="s">
        <v>199</v>
      </c>
      <c r="D82" s="98"/>
      <c r="E82" s="90">
        <v>63.86</v>
      </c>
      <c r="F82" s="88"/>
      <c r="G82" s="88"/>
      <c r="H82" s="65"/>
      <c r="I82" s="65"/>
      <c r="J82" s="65"/>
      <c r="K82" s="65"/>
      <c r="L82" s="65"/>
      <c r="M82" s="65"/>
      <c r="N82" s="61"/>
      <c r="O82" s="61"/>
      <c r="P82" s="61"/>
      <c r="Q82" s="61"/>
      <c r="R82" s="61"/>
      <c r="S82" s="61"/>
      <c r="T82" s="62"/>
      <c r="U82" s="61"/>
      <c r="V82" s="58"/>
      <c r="W82" s="58"/>
      <c r="X82" s="58"/>
      <c r="Y82" s="58"/>
      <c r="Z82" s="58"/>
      <c r="AA82" s="58"/>
      <c r="AB82" s="58"/>
      <c r="AC82" s="58"/>
      <c r="AD82" s="58"/>
      <c r="AE82" s="58" t="s">
        <v>116</v>
      </c>
      <c r="AF82" s="58">
        <v>0</v>
      </c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</row>
    <row r="83" spans="1:60" ht="22.5" outlineLevel="1" x14ac:dyDescent="0.2">
      <c r="A83" s="84"/>
      <c r="B83" s="85"/>
      <c r="C83" s="89" t="s">
        <v>350</v>
      </c>
      <c r="D83" s="98"/>
      <c r="E83" s="90">
        <v>5.58</v>
      </c>
      <c r="F83" s="88"/>
      <c r="G83" s="88"/>
      <c r="H83" s="65"/>
      <c r="I83" s="65"/>
      <c r="J83" s="65"/>
      <c r="K83" s="65"/>
      <c r="L83" s="65"/>
      <c r="M83" s="65"/>
      <c r="N83" s="61"/>
      <c r="O83" s="61"/>
      <c r="P83" s="61"/>
      <c r="Q83" s="61"/>
      <c r="R83" s="61"/>
      <c r="S83" s="61"/>
      <c r="T83" s="62"/>
      <c r="U83" s="61"/>
      <c r="V83" s="58"/>
      <c r="W83" s="58"/>
      <c r="X83" s="58"/>
      <c r="Y83" s="58"/>
      <c r="Z83" s="58"/>
      <c r="AA83" s="58"/>
      <c r="AB83" s="58"/>
      <c r="AC83" s="58"/>
      <c r="AD83" s="58"/>
      <c r="AE83" s="58" t="s">
        <v>116</v>
      </c>
      <c r="AF83" s="58">
        <v>0</v>
      </c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</row>
    <row r="84" spans="1:60" outlineLevel="1" x14ac:dyDescent="0.2">
      <c r="A84" s="84">
        <v>33</v>
      </c>
      <c r="B84" s="85" t="s">
        <v>200</v>
      </c>
      <c r="C84" s="86" t="s">
        <v>201</v>
      </c>
      <c r="D84" s="97" t="s">
        <v>113</v>
      </c>
      <c r="E84" s="87">
        <v>69.44</v>
      </c>
      <c r="F84" s="174"/>
      <c r="G84" s="88">
        <f t="shared" ref="G84:G127" si="9">E84*F84</f>
        <v>0</v>
      </c>
      <c r="H84" s="65">
        <v>0</v>
      </c>
      <c r="I84" s="65">
        <f>ROUND(E84*H84,2)</f>
        <v>0</v>
      </c>
      <c r="J84" s="65">
        <v>122.23</v>
      </c>
      <c r="K84" s="65">
        <f>ROUND(E84*J84,2)</f>
        <v>8487.65</v>
      </c>
      <c r="L84" s="65">
        <v>21</v>
      </c>
      <c r="M84" s="65">
        <f>G84*(1+L84/100)</f>
        <v>0</v>
      </c>
      <c r="N84" s="61">
        <v>0</v>
      </c>
      <c r="O84" s="61">
        <f>ROUND(E84*N84,5)</f>
        <v>0</v>
      </c>
      <c r="P84" s="61">
        <v>0.03</v>
      </c>
      <c r="Q84" s="61">
        <f>ROUND(E84*P84,5)</f>
        <v>2.0832000000000002</v>
      </c>
      <c r="R84" s="61"/>
      <c r="S84" s="61"/>
      <c r="T84" s="62">
        <v>0.23499999999999999</v>
      </c>
      <c r="U84" s="61">
        <f>ROUND(E84*T84,2)</f>
        <v>16.32</v>
      </c>
      <c r="V84" s="58"/>
      <c r="W84" s="58"/>
      <c r="X84" s="58"/>
      <c r="Y84" s="58"/>
      <c r="Z84" s="58"/>
      <c r="AA84" s="58"/>
      <c r="AB84" s="58"/>
      <c r="AC84" s="58"/>
      <c r="AD84" s="58"/>
      <c r="AE84" s="58" t="s">
        <v>202</v>
      </c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</row>
    <row r="85" spans="1:60" outlineLevel="1" x14ac:dyDescent="0.2">
      <c r="A85" s="84"/>
      <c r="B85" s="85"/>
      <c r="C85" s="89" t="s">
        <v>351</v>
      </c>
      <c r="D85" s="98"/>
      <c r="E85" s="90">
        <v>63.86</v>
      </c>
      <c r="F85" s="88"/>
      <c r="G85" s="88"/>
      <c r="H85" s="65"/>
      <c r="I85" s="65"/>
      <c r="J85" s="65"/>
      <c r="K85" s="65"/>
      <c r="L85" s="65"/>
      <c r="M85" s="65"/>
      <c r="N85" s="61"/>
      <c r="O85" s="61"/>
      <c r="P85" s="61"/>
      <c r="Q85" s="61"/>
      <c r="R85" s="61"/>
      <c r="S85" s="61"/>
      <c r="T85" s="62"/>
      <c r="U85" s="61"/>
      <c r="V85" s="58"/>
      <c r="W85" s="58"/>
      <c r="X85" s="58"/>
      <c r="Y85" s="58"/>
      <c r="Z85" s="58"/>
      <c r="AA85" s="58"/>
      <c r="AB85" s="58"/>
      <c r="AC85" s="58"/>
      <c r="AD85" s="58"/>
      <c r="AE85" s="58" t="s">
        <v>116</v>
      </c>
      <c r="AF85" s="58">
        <v>0</v>
      </c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</row>
    <row r="86" spans="1:60" ht="22.5" outlineLevel="1" x14ac:dyDescent="0.2">
      <c r="A86" s="84"/>
      <c r="B86" s="85"/>
      <c r="C86" s="89" t="s">
        <v>352</v>
      </c>
      <c r="D86" s="98"/>
      <c r="E86" s="90">
        <v>5.58</v>
      </c>
      <c r="F86" s="88"/>
      <c r="G86" s="88"/>
      <c r="H86" s="65"/>
      <c r="I86" s="65"/>
      <c r="J86" s="65"/>
      <c r="K86" s="65"/>
      <c r="L86" s="65"/>
      <c r="M86" s="65"/>
      <c r="N86" s="61"/>
      <c r="O86" s="61"/>
      <c r="P86" s="61"/>
      <c r="Q86" s="61"/>
      <c r="R86" s="61"/>
      <c r="S86" s="61"/>
      <c r="T86" s="62"/>
      <c r="U86" s="61"/>
      <c r="V86" s="58"/>
      <c r="W86" s="58"/>
      <c r="X86" s="58"/>
      <c r="Y86" s="58"/>
      <c r="Z86" s="58"/>
      <c r="AA86" s="58"/>
      <c r="AB86" s="58"/>
      <c r="AC86" s="58"/>
      <c r="AD86" s="58"/>
      <c r="AE86" s="58" t="s">
        <v>116</v>
      </c>
      <c r="AF86" s="58">
        <v>0</v>
      </c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</row>
    <row r="87" spans="1:60" ht="22.5" outlineLevel="1" x14ac:dyDescent="0.2">
      <c r="A87" s="84">
        <v>34</v>
      </c>
      <c r="B87" s="85" t="s">
        <v>203</v>
      </c>
      <c r="C87" s="86" t="s">
        <v>204</v>
      </c>
      <c r="D87" s="97" t="s">
        <v>113</v>
      </c>
      <c r="E87" s="87">
        <v>27.295000000000002</v>
      </c>
      <c r="F87" s="174"/>
      <c r="G87" s="88">
        <f t="shared" si="9"/>
        <v>0</v>
      </c>
      <c r="H87" s="65">
        <v>19.28</v>
      </c>
      <c r="I87" s="65">
        <f>ROUND(E87*H87,2)</f>
        <v>526.25</v>
      </c>
      <c r="J87" s="65">
        <v>156.72</v>
      </c>
      <c r="K87" s="65">
        <f>ROUND(E87*J87,2)</f>
        <v>4277.67</v>
      </c>
      <c r="L87" s="65">
        <v>21</v>
      </c>
      <c r="M87" s="65">
        <f>G87*(1+L87/100)</f>
        <v>0</v>
      </c>
      <c r="N87" s="61">
        <v>0</v>
      </c>
      <c r="O87" s="61">
        <f>ROUND(E87*N87,5)</f>
        <v>0</v>
      </c>
      <c r="P87" s="61">
        <v>0</v>
      </c>
      <c r="Q87" s="61">
        <f>ROUND(E87*P87,5)</f>
        <v>0</v>
      </c>
      <c r="R87" s="61"/>
      <c r="S87" s="61"/>
      <c r="T87" s="62">
        <v>0.48</v>
      </c>
      <c r="U87" s="61">
        <f>ROUND(E87*T87,2)</f>
        <v>13.1</v>
      </c>
      <c r="V87" s="58"/>
      <c r="W87" s="58"/>
      <c r="X87" s="58"/>
      <c r="Y87" s="58"/>
      <c r="Z87" s="58"/>
      <c r="AA87" s="58"/>
      <c r="AB87" s="58"/>
      <c r="AC87" s="58"/>
      <c r="AD87" s="58"/>
      <c r="AE87" s="58" t="s">
        <v>202</v>
      </c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</row>
    <row r="88" spans="1:60" outlineLevel="1" x14ac:dyDescent="0.2">
      <c r="A88" s="84"/>
      <c r="B88" s="85"/>
      <c r="C88" s="89" t="s">
        <v>353</v>
      </c>
      <c r="D88" s="98"/>
      <c r="E88" s="90"/>
      <c r="F88" s="88"/>
      <c r="G88" s="88"/>
      <c r="H88" s="65"/>
      <c r="I88" s="65"/>
      <c r="J88" s="65"/>
      <c r="K88" s="65"/>
      <c r="L88" s="65"/>
      <c r="M88" s="65"/>
      <c r="N88" s="61"/>
      <c r="O88" s="61"/>
      <c r="P88" s="61"/>
      <c r="Q88" s="61"/>
      <c r="R88" s="61"/>
      <c r="S88" s="61"/>
      <c r="T88" s="62"/>
      <c r="U88" s="61"/>
      <c r="V88" s="58"/>
      <c r="W88" s="58"/>
      <c r="X88" s="58"/>
      <c r="Y88" s="58"/>
      <c r="Z88" s="58"/>
      <c r="AA88" s="58"/>
      <c r="AB88" s="58"/>
      <c r="AC88" s="58"/>
      <c r="AD88" s="58"/>
      <c r="AE88" s="58" t="s">
        <v>116</v>
      </c>
      <c r="AF88" s="58">
        <v>0</v>
      </c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</row>
    <row r="89" spans="1:60" outlineLevel="1" x14ac:dyDescent="0.2">
      <c r="A89" s="84"/>
      <c r="B89" s="85"/>
      <c r="C89" s="89" t="s">
        <v>340</v>
      </c>
      <c r="D89" s="98"/>
      <c r="E89" s="90">
        <v>17</v>
      </c>
      <c r="F89" s="88"/>
      <c r="G89" s="88"/>
      <c r="H89" s="65"/>
      <c r="I89" s="65"/>
      <c r="J89" s="65"/>
      <c r="K89" s="65"/>
      <c r="L89" s="65"/>
      <c r="M89" s="65"/>
      <c r="N89" s="61"/>
      <c r="O89" s="61"/>
      <c r="P89" s="61"/>
      <c r="Q89" s="61"/>
      <c r="R89" s="61"/>
      <c r="S89" s="61"/>
      <c r="T89" s="62"/>
      <c r="U89" s="61"/>
      <c r="V89" s="58"/>
      <c r="W89" s="58"/>
      <c r="X89" s="58"/>
      <c r="Y89" s="58"/>
      <c r="Z89" s="58"/>
      <c r="AA89" s="58"/>
      <c r="AB89" s="58"/>
      <c r="AC89" s="58"/>
      <c r="AD89" s="58"/>
      <c r="AE89" s="58" t="s">
        <v>116</v>
      </c>
      <c r="AF89" s="58">
        <v>0</v>
      </c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</row>
    <row r="90" spans="1:60" outlineLevel="1" x14ac:dyDescent="0.2">
      <c r="A90" s="84"/>
      <c r="B90" s="85"/>
      <c r="C90" s="89" t="s">
        <v>206</v>
      </c>
      <c r="D90" s="98"/>
      <c r="E90" s="90">
        <v>1.25</v>
      </c>
      <c r="F90" s="88"/>
      <c r="G90" s="88"/>
      <c r="H90" s="65"/>
      <c r="I90" s="65"/>
      <c r="J90" s="65"/>
      <c r="K90" s="65"/>
      <c r="L90" s="65"/>
      <c r="M90" s="65"/>
      <c r="N90" s="61"/>
      <c r="O90" s="61"/>
      <c r="P90" s="61"/>
      <c r="Q90" s="61"/>
      <c r="R90" s="61"/>
      <c r="S90" s="61"/>
      <c r="T90" s="62"/>
      <c r="U90" s="61"/>
      <c r="V90" s="58"/>
      <c r="W90" s="58"/>
      <c r="X90" s="58"/>
      <c r="Y90" s="58"/>
      <c r="Z90" s="58"/>
      <c r="AA90" s="58"/>
      <c r="AB90" s="58"/>
      <c r="AC90" s="58"/>
      <c r="AD90" s="58"/>
      <c r="AE90" s="58" t="s">
        <v>116</v>
      </c>
      <c r="AF90" s="58">
        <v>0</v>
      </c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</row>
    <row r="91" spans="1:60" outlineLevel="1" x14ac:dyDescent="0.2">
      <c r="A91" s="84"/>
      <c r="B91" s="85"/>
      <c r="C91" s="91" t="s">
        <v>122</v>
      </c>
      <c r="D91" s="99"/>
      <c r="E91" s="92">
        <v>18.25</v>
      </c>
      <c r="F91" s="88"/>
      <c r="G91" s="88"/>
      <c r="H91" s="65"/>
      <c r="I91" s="65"/>
      <c r="J91" s="65"/>
      <c r="K91" s="65"/>
      <c r="L91" s="65"/>
      <c r="M91" s="65"/>
      <c r="N91" s="61"/>
      <c r="O91" s="61"/>
      <c r="P91" s="61"/>
      <c r="Q91" s="61"/>
      <c r="R91" s="61"/>
      <c r="S91" s="61"/>
      <c r="T91" s="62"/>
      <c r="U91" s="61"/>
      <c r="V91" s="58"/>
      <c r="W91" s="58"/>
      <c r="X91" s="58"/>
      <c r="Y91" s="58"/>
      <c r="Z91" s="58"/>
      <c r="AA91" s="58"/>
      <c r="AB91" s="58"/>
      <c r="AC91" s="58"/>
      <c r="AD91" s="58"/>
      <c r="AE91" s="58" t="s">
        <v>116</v>
      </c>
      <c r="AF91" s="58">
        <v>1</v>
      </c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</row>
    <row r="92" spans="1:60" outlineLevel="1" x14ac:dyDescent="0.2">
      <c r="A92" s="84"/>
      <c r="B92" s="85"/>
      <c r="C92" s="89" t="s">
        <v>354</v>
      </c>
      <c r="D92" s="98"/>
      <c r="E92" s="90"/>
      <c r="F92" s="88"/>
      <c r="G92" s="88"/>
      <c r="H92" s="65"/>
      <c r="I92" s="65"/>
      <c r="J92" s="65"/>
      <c r="K92" s="65"/>
      <c r="L92" s="65"/>
      <c r="M92" s="65"/>
      <c r="N92" s="61"/>
      <c r="O92" s="61"/>
      <c r="P92" s="61"/>
      <c r="Q92" s="61"/>
      <c r="R92" s="61"/>
      <c r="S92" s="61"/>
      <c r="T92" s="62"/>
      <c r="U92" s="61"/>
      <c r="V92" s="58"/>
      <c r="W92" s="58"/>
      <c r="X92" s="58"/>
      <c r="Y92" s="58"/>
      <c r="Z92" s="58"/>
      <c r="AA92" s="58"/>
      <c r="AB92" s="58"/>
      <c r="AC92" s="58"/>
      <c r="AD92" s="58"/>
      <c r="AE92" s="58" t="s">
        <v>116</v>
      </c>
      <c r="AF92" s="58">
        <v>0</v>
      </c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</row>
    <row r="93" spans="1:60" outlineLevel="1" x14ac:dyDescent="0.2">
      <c r="A93" s="84"/>
      <c r="B93" s="85"/>
      <c r="C93" s="89" t="s">
        <v>341</v>
      </c>
      <c r="D93" s="98"/>
      <c r="E93" s="90">
        <v>3</v>
      </c>
      <c r="F93" s="88"/>
      <c r="G93" s="88"/>
      <c r="H93" s="65"/>
      <c r="I93" s="65"/>
      <c r="J93" s="65"/>
      <c r="K93" s="65"/>
      <c r="L93" s="65"/>
      <c r="M93" s="65"/>
      <c r="N93" s="61"/>
      <c r="O93" s="61"/>
      <c r="P93" s="61"/>
      <c r="Q93" s="61"/>
      <c r="R93" s="61"/>
      <c r="S93" s="61"/>
      <c r="T93" s="62"/>
      <c r="U93" s="61"/>
      <c r="V93" s="58"/>
      <c r="W93" s="58"/>
      <c r="X93" s="58"/>
      <c r="Y93" s="58"/>
      <c r="Z93" s="58"/>
      <c r="AA93" s="58"/>
      <c r="AB93" s="58"/>
      <c r="AC93" s="58"/>
      <c r="AD93" s="58"/>
      <c r="AE93" s="58" t="s">
        <v>116</v>
      </c>
      <c r="AF93" s="58">
        <v>0</v>
      </c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</row>
    <row r="94" spans="1:60" outlineLevel="1" x14ac:dyDescent="0.2">
      <c r="A94" s="84"/>
      <c r="B94" s="85"/>
      <c r="C94" s="89" t="s">
        <v>355</v>
      </c>
      <c r="D94" s="98"/>
      <c r="E94" s="90">
        <v>4.4000000000000004</v>
      </c>
      <c r="F94" s="88"/>
      <c r="G94" s="88"/>
      <c r="H94" s="65"/>
      <c r="I94" s="65"/>
      <c r="J94" s="65"/>
      <c r="K94" s="65"/>
      <c r="L94" s="65"/>
      <c r="M94" s="65"/>
      <c r="N94" s="61"/>
      <c r="O94" s="61"/>
      <c r="P94" s="61"/>
      <c r="Q94" s="61"/>
      <c r="R94" s="61"/>
      <c r="S94" s="61"/>
      <c r="T94" s="62"/>
      <c r="U94" s="61"/>
      <c r="V94" s="58"/>
      <c r="W94" s="58"/>
      <c r="X94" s="58"/>
      <c r="Y94" s="58"/>
      <c r="Z94" s="58"/>
      <c r="AA94" s="58"/>
      <c r="AB94" s="58"/>
      <c r="AC94" s="58"/>
      <c r="AD94" s="58"/>
      <c r="AE94" s="58" t="s">
        <v>116</v>
      </c>
      <c r="AF94" s="58">
        <v>0</v>
      </c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</row>
    <row r="95" spans="1:60" outlineLevel="1" x14ac:dyDescent="0.2">
      <c r="A95" s="84"/>
      <c r="B95" s="85"/>
      <c r="C95" s="89" t="s">
        <v>356</v>
      </c>
      <c r="D95" s="98"/>
      <c r="E95" s="90">
        <v>0.1275</v>
      </c>
      <c r="F95" s="88"/>
      <c r="G95" s="88"/>
      <c r="H95" s="65"/>
      <c r="I95" s="65"/>
      <c r="J95" s="65"/>
      <c r="K95" s="65"/>
      <c r="L95" s="65"/>
      <c r="M95" s="65"/>
      <c r="N95" s="61"/>
      <c r="O95" s="61"/>
      <c r="P95" s="61"/>
      <c r="Q95" s="61"/>
      <c r="R95" s="61"/>
      <c r="S95" s="61"/>
      <c r="T95" s="62"/>
      <c r="U95" s="61"/>
      <c r="V95" s="58"/>
      <c r="W95" s="58"/>
      <c r="X95" s="58"/>
      <c r="Y95" s="58"/>
      <c r="Z95" s="58"/>
      <c r="AA95" s="58"/>
      <c r="AB95" s="58"/>
      <c r="AC95" s="58"/>
      <c r="AD95" s="58"/>
      <c r="AE95" s="58" t="s">
        <v>116</v>
      </c>
      <c r="AF95" s="58">
        <v>0</v>
      </c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</row>
    <row r="96" spans="1:60" outlineLevel="1" x14ac:dyDescent="0.2">
      <c r="A96" s="84"/>
      <c r="B96" s="85"/>
      <c r="C96" s="89" t="s">
        <v>357</v>
      </c>
      <c r="D96" s="98"/>
      <c r="E96" s="90">
        <v>0.255</v>
      </c>
      <c r="F96" s="88"/>
      <c r="G96" s="88"/>
      <c r="H96" s="65"/>
      <c r="I96" s="65"/>
      <c r="J96" s="65"/>
      <c r="K96" s="65"/>
      <c r="L96" s="65"/>
      <c r="M96" s="65"/>
      <c r="N96" s="61"/>
      <c r="O96" s="61"/>
      <c r="P96" s="61"/>
      <c r="Q96" s="61"/>
      <c r="R96" s="61"/>
      <c r="S96" s="61"/>
      <c r="T96" s="62"/>
      <c r="U96" s="61"/>
      <c r="V96" s="58"/>
      <c r="W96" s="58"/>
      <c r="X96" s="58"/>
      <c r="Y96" s="58"/>
      <c r="Z96" s="58"/>
      <c r="AA96" s="58"/>
      <c r="AB96" s="58"/>
      <c r="AC96" s="58"/>
      <c r="AD96" s="58"/>
      <c r="AE96" s="58" t="s">
        <v>116</v>
      </c>
      <c r="AF96" s="58">
        <v>0</v>
      </c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</row>
    <row r="97" spans="1:60" outlineLevel="1" x14ac:dyDescent="0.2">
      <c r="A97" s="84"/>
      <c r="B97" s="85"/>
      <c r="C97" s="89" t="s">
        <v>358</v>
      </c>
      <c r="D97" s="98"/>
      <c r="E97" s="90">
        <v>0.38250000000000001</v>
      </c>
      <c r="F97" s="88"/>
      <c r="G97" s="88"/>
      <c r="H97" s="65"/>
      <c r="I97" s="65"/>
      <c r="J97" s="65"/>
      <c r="K97" s="65"/>
      <c r="L97" s="65"/>
      <c r="M97" s="65"/>
      <c r="N97" s="61"/>
      <c r="O97" s="61"/>
      <c r="P97" s="61"/>
      <c r="Q97" s="61"/>
      <c r="R97" s="61"/>
      <c r="S97" s="61"/>
      <c r="T97" s="62"/>
      <c r="U97" s="61"/>
      <c r="V97" s="58"/>
      <c r="W97" s="58"/>
      <c r="X97" s="58"/>
      <c r="Y97" s="58"/>
      <c r="Z97" s="58"/>
      <c r="AA97" s="58"/>
      <c r="AB97" s="58"/>
      <c r="AC97" s="58"/>
      <c r="AD97" s="58"/>
      <c r="AE97" s="58" t="s">
        <v>116</v>
      </c>
      <c r="AF97" s="58">
        <v>0</v>
      </c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</row>
    <row r="98" spans="1:60" outlineLevel="1" x14ac:dyDescent="0.2">
      <c r="A98" s="84"/>
      <c r="B98" s="85"/>
      <c r="C98" s="89" t="s">
        <v>359</v>
      </c>
      <c r="D98" s="98"/>
      <c r="E98" s="90">
        <v>0.51</v>
      </c>
      <c r="F98" s="88"/>
      <c r="G98" s="88"/>
      <c r="H98" s="65"/>
      <c r="I98" s="65"/>
      <c r="J98" s="65"/>
      <c r="K98" s="65"/>
      <c r="L98" s="65"/>
      <c r="M98" s="65"/>
      <c r="N98" s="61"/>
      <c r="O98" s="61"/>
      <c r="P98" s="61"/>
      <c r="Q98" s="61"/>
      <c r="R98" s="61"/>
      <c r="S98" s="61"/>
      <c r="T98" s="62"/>
      <c r="U98" s="61"/>
      <c r="V98" s="58"/>
      <c r="W98" s="58"/>
      <c r="X98" s="58"/>
      <c r="Y98" s="58"/>
      <c r="Z98" s="58"/>
      <c r="AA98" s="58"/>
      <c r="AB98" s="58"/>
      <c r="AC98" s="58"/>
      <c r="AD98" s="58"/>
      <c r="AE98" s="58" t="s">
        <v>116</v>
      </c>
      <c r="AF98" s="58">
        <v>0</v>
      </c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</row>
    <row r="99" spans="1:60" outlineLevel="1" x14ac:dyDescent="0.2">
      <c r="A99" s="84"/>
      <c r="B99" s="85"/>
      <c r="C99" s="89" t="s">
        <v>360</v>
      </c>
      <c r="D99" s="98"/>
      <c r="E99" s="90">
        <v>0.37</v>
      </c>
      <c r="F99" s="88"/>
      <c r="G99" s="88"/>
      <c r="H99" s="65"/>
      <c r="I99" s="65"/>
      <c r="J99" s="65"/>
      <c r="K99" s="65"/>
      <c r="L99" s="65"/>
      <c r="M99" s="65"/>
      <c r="N99" s="61"/>
      <c r="O99" s="61"/>
      <c r="P99" s="61"/>
      <c r="Q99" s="61"/>
      <c r="R99" s="61"/>
      <c r="S99" s="61"/>
      <c r="T99" s="62"/>
      <c r="U99" s="61"/>
      <c r="V99" s="58"/>
      <c r="W99" s="58"/>
      <c r="X99" s="58"/>
      <c r="Y99" s="58"/>
      <c r="Z99" s="58"/>
      <c r="AA99" s="58"/>
      <c r="AB99" s="58"/>
      <c r="AC99" s="58"/>
      <c r="AD99" s="58"/>
      <c r="AE99" s="58" t="s">
        <v>116</v>
      </c>
      <c r="AF99" s="58">
        <v>0</v>
      </c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</row>
    <row r="100" spans="1:60" outlineLevel="1" x14ac:dyDescent="0.2">
      <c r="A100" s="84"/>
      <c r="B100" s="85"/>
      <c r="C100" s="91" t="s">
        <v>122</v>
      </c>
      <c r="D100" s="99"/>
      <c r="E100" s="92">
        <v>9.0449999999999999</v>
      </c>
      <c r="F100" s="88"/>
      <c r="G100" s="88"/>
      <c r="H100" s="65"/>
      <c r="I100" s="65"/>
      <c r="J100" s="65"/>
      <c r="K100" s="65"/>
      <c r="L100" s="65"/>
      <c r="M100" s="65"/>
      <c r="N100" s="61"/>
      <c r="O100" s="61"/>
      <c r="P100" s="61"/>
      <c r="Q100" s="61"/>
      <c r="R100" s="61"/>
      <c r="S100" s="61"/>
      <c r="T100" s="62"/>
      <c r="U100" s="61"/>
      <c r="V100" s="58"/>
      <c r="W100" s="58"/>
      <c r="X100" s="58"/>
      <c r="Y100" s="58"/>
      <c r="Z100" s="58"/>
      <c r="AA100" s="58"/>
      <c r="AB100" s="58"/>
      <c r="AC100" s="58"/>
      <c r="AD100" s="58"/>
      <c r="AE100" s="58" t="s">
        <v>116</v>
      </c>
      <c r="AF100" s="58">
        <v>1</v>
      </c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</row>
    <row r="101" spans="1:60" ht="33.75" outlineLevel="1" x14ac:dyDescent="0.2">
      <c r="A101" s="84">
        <v>35</v>
      </c>
      <c r="B101" s="85" t="s">
        <v>209</v>
      </c>
      <c r="C101" s="86" t="s">
        <v>210</v>
      </c>
      <c r="D101" s="97" t="s">
        <v>113</v>
      </c>
      <c r="E101" s="87">
        <v>31.389199999999999</v>
      </c>
      <c r="F101" s="174"/>
      <c r="G101" s="88">
        <f t="shared" si="9"/>
        <v>0</v>
      </c>
      <c r="H101" s="65">
        <v>165</v>
      </c>
      <c r="I101" s="65">
        <f>ROUND(E101*H101,2)</f>
        <v>5179.22</v>
      </c>
      <c r="J101" s="65">
        <v>0</v>
      </c>
      <c r="K101" s="65">
        <f>ROUND(E101*J101,2)</f>
        <v>0</v>
      </c>
      <c r="L101" s="65">
        <v>21</v>
      </c>
      <c r="M101" s="65">
        <f>G101*(1+L101/100)</f>
        <v>0</v>
      </c>
      <c r="N101" s="61">
        <v>1.2999999999999999E-2</v>
      </c>
      <c r="O101" s="61">
        <f>ROUND(E101*N101,5)</f>
        <v>0.40805999999999998</v>
      </c>
      <c r="P101" s="61">
        <v>0</v>
      </c>
      <c r="Q101" s="61">
        <f>ROUND(E101*P101,5)</f>
        <v>0</v>
      </c>
      <c r="R101" s="61"/>
      <c r="S101" s="61"/>
      <c r="T101" s="62">
        <v>0</v>
      </c>
      <c r="U101" s="61">
        <f>ROUND(E101*T101,2)</f>
        <v>0</v>
      </c>
      <c r="V101" s="58"/>
      <c r="W101" s="58"/>
      <c r="X101" s="58"/>
      <c r="Y101" s="58"/>
      <c r="Z101" s="58"/>
      <c r="AA101" s="58"/>
      <c r="AB101" s="58"/>
      <c r="AC101" s="58"/>
      <c r="AD101" s="58"/>
      <c r="AE101" s="58" t="s">
        <v>211</v>
      </c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</row>
    <row r="102" spans="1:60" outlineLevel="1" x14ac:dyDescent="0.2">
      <c r="A102" s="84"/>
      <c r="B102" s="85"/>
      <c r="C102" s="89" t="s">
        <v>212</v>
      </c>
      <c r="D102" s="98"/>
      <c r="E102" s="90"/>
      <c r="F102" s="88"/>
      <c r="G102" s="88"/>
      <c r="H102" s="65"/>
      <c r="I102" s="65"/>
      <c r="J102" s="65"/>
      <c r="K102" s="65"/>
      <c r="L102" s="65"/>
      <c r="M102" s="65"/>
      <c r="N102" s="61"/>
      <c r="O102" s="61"/>
      <c r="P102" s="61"/>
      <c r="Q102" s="61"/>
      <c r="R102" s="61"/>
      <c r="S102" s="61"/>
      <c r="T102" s="62"/>
      <c r="U102" s="61"/>
      <c r="V102" s="58"/>
      <c r="W102" s="58"/>
      <c r="X102" s="58"/>
      <c r="Y102" s="58"/>
      <c r="Z102" s="58"/>
      <c r="AA102" s="58"/>
      <c r="AB102" s="58"/>
      <c r="AC102" s="58"/>
      <c r="AD102" s="58"/>
      <c r="AE102" s="58" t="s">
        <v>116</v>
      </c>
      <c r="AF102" s="58">
        <v>0</v>
      </c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</row>
    <row r="103" spans="1:60" outlineLevel="1" x14ac:dyDescent="0.2">
      <c r="A103" s="84"/>
      <c r="B103" s="85"/>
      <c r="C103" s="89" t="s">
        <v>205</v>
      </c>
      <c r="D103" s="98"/>
      <c r="E103" s="90">
        <v>17</v>
      </c>
      <c r="F103" s="88"/>
      <c r="G103" s="88"/>
      <c r="H103" s="65"/>
      <c r="I103" s="65"/>
      <c r="J103" s="65"/>
      <c r="K103" s="65"/>
      <c r="L103" s="65"/>
      <c r="M103" s="65"/>
      <c r="N103" s="61"/>
      <c r="O103" s="61"/>
      <c r="P103" s="61"/>
      <c r="Q103" s="61"/>
      <c r="R103" s="61"/>
      <c r="S103" s="61"/>
      <c r="T103" s="62"/>
      <c r="U103" s="61"/>
      <c r="V103" s="58"/>
      <c r="W103" s="58"/>
      <c r="X103" s="58"/>
      <c r="Y103" s="58"/>
      <c r="Z103" s="58"/>
      <c r="AA103" s="58"/>
      <c r="AB103" s="58"/>
      <c r="AC103" s="58"/>
      <c r="AD103" s="58"/>
      <c r="AE103" s="58" t="s">
        <v>116</v>
      </c>
      <c r="AF103" s="58">
        <v>0</v>
      </c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</row>
    <row r="104" spans="1:60" outlineLevel="1" x14ac:dyDescent="0.2">
      <c r="A104" s="84"/>
      <c r="B104" s="85"/>
      <c r="C104" s="89" t="s">
        <v>213</v>
      </c>
      <c r="D104" s="98"/>
      <c r="E104" s="90">
        <v>1.25</v>
      </c>
      <c r="F104" s="88"/>
      <c r="G104" s="88"/>
      <c r="H104" s="65"/>
      <c r="I104" s="65"/>
      <c r="J104" s="65"/>
      <c r="K104" s="65"/>
      <c r="L104" s="65"/>
      <c r="M104" s="65"/>
      <c r="N104" s="61"/>
      <c r="O104" s="61"/>
      <c r="P104" s="61"/>
      <c r="Q104" s="61"/>
      <c r="R104" s="61"/>
      <c r="S104" s="61"/>
      <c r="T104" s="62"/>
      <c r="U104" s="61"/>
      <c r="V104" s="58"/>
      <c r="W104" s="58"/>
      <c r="X104" s="58"/>
      <c r="Y104" s="58"/>
      <c r="Z104" s="58"/>
      <c r="AA104" s="58"/>
      <c r="AB104" s="58"/>
      <c r="AC104" s="58"/>
      <c r="AD104" s="58"/>
      <c r="AE104" s="58" t="s">
        <v>116</v>
      </c>
      <c r="AF104" s="58">
        <v>0</v>
      </c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</row>
    <row r="105" spans="1:60" outlineLevel="1" x14ac:dyDescent="0.2">
      <c r="A105" s="84"/>
      <c r="B105" s="85"/>
      <c r="C105" s="89" t="s">
        <v>214</v>
      </c>
      <c r="D105" s="98"/>
      <c r="E105" s="90">
        <v>2.7374999999999998</v>
      </c>
      <c r="F105" s="88"/>
      <c r="G105" s="88"/>
      <c r="H105" s="65"/>
      <c r="I105" s="65"/>
      <c r="J105" s="65"/>
      <c r="K105" s="65"/>
      <c r="L105" s="65"/>
      <c r="M105" s="65"/>
      <c r="N105" s="61"/>
      <c r="O105" s="61"/>
      <c r="P105" s="61"/>
      <c r="Q105" s="61"/>
      <c r="R105" s="61"/>
      <c r="S105" s="61"/>
      <c r="T105" s="62"/>
      <c r="U105" s="61"/>
      <c r="V105" s="58"/>
      <c r="W105" s="58"/>
      <c r="X105" s="58"/>
      <c r="Y105" s="58"/>
      <c r="Z105" s="58"/>
      <c r="AA105" s="58"/>
      <c r="AB105" s="58"/>
      <c r="AC105" s="58"/>
      <c r="AD105" s="58"/>
      <c r="AE105" s="58" t="s">
        <v>116</v>
      </c>
      <c r="AF105" s="58">
        <v>0</v>
      </c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</row>
    <row r="106" spans="1:60" outlineLevel="1" x14ac:dyDescent="0.2">
      <c r="A106" s="84"/>
      <c r="B106" s="85"/>
      <c r="C106" s="91" t="s">
        <v>122</v>
      </c>
      <c r="D106" s="99"/>
      <c r="E106" s="92">
        <v>20.987500000000001</v>
      </c>
      <c r="F106" s="88"/>
      <c r="G106" s="88"/>
      <c r="H106" s="65"/>
      <c r="I106" s="65"/>
      <c r="J106" s="65"/>
      <c r="K106" s="65"/>
      <c r="L106" s="65"/>
      <c r="M106" s="65"/>
      <c r="N106" s="61"/>
      <c r="O106" s="61"/>
      <c r="P106" s="61"/>
      <c r="Q106" s="61"/>
      <c r="R106" s="61"/>
      <c r="S106" s="61"/>
      <c r="T106" s="62"/>
      <c r="U106" s="61"/>
      <c r="V106" s="58"/>
      <c r="W106" s="58"/>
      <c r="X106" s="58"/>
      <c r="Y106" s="58"/>
      <c r="Z106" s="58"/>
      <c r="AA106" s="58"/>
      <c r="AB106" s="58"/>
      <c r="AC106" s="58"/>
      <c r="AD106" s="58"/>
      <c r="AE106" s="58" t="s">
        <v>116</v>
      </c>
      <c r="AF106" s="58">
        <v>1</v>
      </c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</row>
    <row r="107" spans="1:60" outlineLevel="1" x14ac:dyDescent="0.2">
      <c r="A107" s="84"/>
      <c r="B107" s="85"/>
      <c r="C107" s="89" t="s">
        <v>207</v>
      </c>
      <c r="D107" s="98"/>
      <c r="E107" s="90"/>
      <c r="F107" s="88"/>
      <c r="G107" s="88"/>
      <c r="H107" s="65"/>
      <c r="I107" s="65"/>
      <c r="J107" s="65"/>
      <c r="K107" s="65"/>
      <c r="L107" s="65"/>
      <c r="M107" s="65"/>
      <c r="N107" s="61"/>
      <c r="O107" s="61"/>
      <c r="P107" s="61"/>
      <c r="Q107" s="61"/>
      <c r="R107" s="61"/>
      <c r="S107" s="61"/>
      <c r="T107" s="62"/>
      <c r="U107" s="61"/>
      <c r="V107" s="58"/>
      <c r="W107" s="58"/>
      <c r="X107" s="58"/>
      <c r="Y107" s="58"/>
      <c r="Z107" s="58"/>
      <c r="AA107" s="58"/>
      <c r="AB107" s="58"/>
      <c r="AC107" s="58"/>
      <c r="AD107" s="58"/>
      <c r="AE107" s="58" t="s">
        <v>116</v>
      </c>
      <c r="AF107" s="58">
        <v>0</v>
      </c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</row>
    <row r="108" spans="1:60" ht="22.5" outlineLevel="1" x14ac:dyDescent="0.2">
      <c r="A108" s="84"/>
      <c r="B108" s="85"/>
      <c r="C108" s="89" t="s">
        <v>208</v>
      </c>
      <c r="D108" s="98"/>
      <c r="E108" s="90">
        <v>3</v>
      </c>
      <c r="F108" s="88"/>
      <c r="G108" s="88"/>
      <c r="H108" s="65"/>
      <c r="I108" s="65"/>
      <c r="J108" s="65"/>
      <c r="K108" s="65"/>
      <c r="L108" s="65"/>
      <c r="M108" s="65"/>
      <c r="N108" s="61"/>
      <c r="O108" s="61"/>
      <c r="P108" s="61"/>
      <c r="Q108" s="61"/>
      <c r="R108" s="61"/>
      <c r="S108" s="61"/>
      <c r="T108" s="62"/>
      <c r="U108" s="61"/>
      <c r="V108" s="58"/>
      <c r="W108" s="58"/>
      <c r="X108" s="58"/>
      <c r="Y108" s="58"/>
      <c r="Z108" s="58"/>
      <c r="AA108" s="58"/>
      <c r="AB108" s="58"/>
      <c r="AC108" s="58"/>
      <c r="AD108" s="58"/>
      <c r="AE108" s="58" t="s">
        <v>116</v>
      </c>
      <c r="AF108" s="58">
        <v>0</v>
      </c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</row>
    <row r="109" spans="1:60" outlineLevel="1" x14ac:dyDescent="0.2">
      <c r="A109" s="84"/>
      <c r="B109" s="85"/>
      <c r="C109" s="89" t="s">
        <v>355</v>
      </c>
      <c r="D109" s="98"/>
      <c r="E109" s="90">
        <v>4.4000000000000004</v>
      </c>
      <c r="F109" s="88"/>
      <c r="G109" s="88"/>
      <c r="H109" s="65"/>
      <c r="I109" s="65"/>
      <c r="J109" s="65"/>
      <c r="K109" s="65"/>
      <c r="L109" s="65"/>
      <c r="M109" s="65"/>
      <c r="N109" s="61"/>
      <c r="O109" s="61"/>
      <c r="P109" s="61"/>
      <c r="Q109" s="61"/>
      <c r="R109" s="61"/>
      <c r="S109" s="61"/>
      <c r="T109" s="62"/>
      <c r="U109" s="61"/>
      <c r="V109" s="58"/>
      <c r="W109" s="58"/>
      <c r="X109" s="58"/>
      <c r="Y109" s="58"/>
      <c r="Z109" s="58"/>
      <c r="AA109" s="58"/>
      <c r="AB109" s="58"/>
      <c r="AC109" s="58"/>
      <c r="AD109" s="58"/>
      <c r="AE109" s="58" t="s">
        <v>116</v>
      </c>
      <c r="AF109" s="58">
        <v>0</v>
      </c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</row>
    <row r="110" spans="1:60" outlineLevel="1" x14ac:dyDescent="0.2">
      <c r="A110" s="84"/>
      <c r="B110" s="85"/>
      <c r="C110" s="89" t="s">
        <v>356</v>
      </c>
      <c r="D110" s="98"/>
      <c r="E110" s="90">
        <v>0.1275</v>
      </c>
      <c r="F110" s="88"/>
      <c r="G110" s="88"/>
      <c r="H110" s="65"/>
      <c r="I110" s="65"/>
      <c r="J110" s="65"/>
      <c r="K110" s="65"/>
      <c r="L110" s="65"/>
      <c r="M110" s="65"/>
      <c r="N110" s="61"/>
      <c r="O110" s="61"/>
      <c r="P110" s="61"/>
      <c r="Q110" s="61"/>
      <c r="R110" s="61"/>
      <c r="S110" s="61"/>
      <c r="T110" s="62"/>
      <c r="U110" s="61"/>
      <c r="V110" s="58"/>
      <c r="W110" s="58"/>
      <c r="X110" s="58"/>
      <c r="Y110" s="58"/>
      <c r="Z110" s="58"/>
      <c r="AA110" s="58"/>
      <c r="AB110" s="58"/>
      <c r="AC110" s="58"/>
      <c r="AD110" s="58"/>
      <c r="AE110" s="58" t="s">
        <v>116</v>
      </c>
      <c r="AF110" s="58">
        <v>0</v>
      </c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</row>
    <row r="111" spans="1:60" outlineLevel="1" x14ac:dyDescent="0.2">
      <c r="A111" s="84"/>
      <c r="B111" s="85"/>
      <c r="C111" s="89" t="s">
        <v>357</v>
      </c>
      <c r="D111" s="98"/>
      <c r="E111" s="90">
        <v>0.255</v>
      </c>
      <c r="F111" s="88"/>
      <c r="G111" s="88"/>
      <c r="H111" s="65"/>
      <c r="I111" s="65"/>
      <c r="J111" s="65"/>
      <c r="K111" s="65"/>
      <c r="L111" s="65"/>
      <c r="M111" s="65"/>
      <c r="N111" s="61"/>
      <c r="O111" s="61"/>
      <c r="P111" s="61"/>
      <c r="Q111" s="61"/>
      <c r="R111" s="61"/>
      <c r="S111" s="61"/>
      <c r="T111" s="62"/>
      <c r="U111" s="61"/>
      <c r="V111" s="58"/>
      <c r="W111" s="58"/>
      <c r="X111" s="58"/>
      <c r="Y111" s="58"/>
      <c r="Z111" s="58"/>
      <c r="AA111" s="58"/>
      <c r="AB111" s="58"/>
      <c r="AC111" s="58"/>
      <c r="AD111" s="58"/>
      <c r="AE111" s="58" t="s">
        <v>116</v>
      </c>
      <c r="AF111" s="58">
        <v>0</v>
      </c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</row>
    <row r="112" spans="1:60" outlineLevel="1" x14ac:dyDescent="0.2">
      <c r="A112" s="84"/>
      <c r="B112" s="85"/>
      <c r="C112" s="89" t="s">
        <v>358</v>
      </c>
      <c r="D112" s="98"/>
      <c r="E112" s="90">
        <v>0.38250000000000001</v>
      </c>
      <c r="F112" s="88"/>
      <c r="G112" s="88"/>
      <c r="H112" s="65"/>
      <c r="I112" s="65"/>
      <c r="J112" s="65"/>
      <c r="K112" s="65"/>
      <c r="L112" s="65"/>
      <c r="M112" s="65"/>
      <c r="N112" s="61"/>
      <c r="O112" s="61"/>
      <c r="P112" s="61"/>
      <c r="Q112" s="61"/>
      <c r="R112" s="61"/>
      <c r="S112" s="61"/>
      <c r="T112" s="62"/>
      <c r="U112" s="61"/>
      <c r="V112" s="58"/>
      <c r="W112" s="58"/>
      <c r="X112" s="58"/>
      <c r="Y112" s="58"/>
      <c r="Z112" s="58"/>
      <c r="AA112" s="58"/>
      <c r="AB112" s="58"/>
      <c r="AC112" s="58"/>
      <c r="AD112" s="58"/>
      <c r="AE112" s="58" t="s">
        <v>116</v>
      </c>
      <c r="AF112" s="58">
        <v>0</v>
      </c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</row>
    <row r="113" spans="1:60" outlineLevel="1" x14ac:dyDescent="0.2">
      <c r="A113" s="84"/>
      <c r="B113" s="85"/>
      <c r="C113" s="89" t="s">
        <v>359</v>
      </c>
      <c r="D113" s="98"/>
      <c r="E113" s="90">
        <v>0.51</v>
      </c>
      <c r="F113" s="88"/>
      <c r="G113" s="88"/>
      <c r="H113" s="65"/>
      <c r="I113" s="65"/>
      <c r="J113" s="65"/>
      <c r="K113" s="65"/>
      <c r="L113" s="65"/>
      <c r="M113" s="65"/>
      <c r="N113" s="61"/>
      <c r="O113" s="61"/>
      <c r="P113" s="61"/>
      <c r="Q113" s="61"/>
      <c r="R113" s="61"/>
      <c r="S113" s="61"/>
      <c r="T113" s="62"/>
      <c r="U113" s="61"/>
      <c r="V113" s="58"/>
      <c r="W113" s="58"/>
      <c r="X113" s="58"/>
      <c r="Y113" s="58"/>
      <c r="Z113" s="58"/>
      <c r="AA113" s="58"/>
      <c r="AB113" s="58"/>
      <c r="AC113" s="58"/>
      <c r="AD113" s="58"/>
      <c r="AE113" s="58" t="s">
        <v>116</v>
      </c>
      <c r="AF113" s="58">
        <v>0</v>
      </c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</row>
    <row r="114" spans="1:60" outlineLevel="1" x14ac:dyDescent="0.2">
      <c r="A114" s="84"/>
      <c r="B114" s="85"/>
      <c r="C114" s="89" t="s">
        <v>360</v>
      </c>
      <c r="D114" s="98"/>
      <c r="E114" s="90">
        <v>0.37</v>
      </c>
      <c r="F114" s="88"/>
      <c r="G114" s="88"/>
      <c r="H114" s="65"/>
      <c r="I114" s="65"/>
      <c r="J114" s="65"/>
      <c r="K114" s="65"/>
      <c r="L114" s="65"/>
      <c r="M114" s="65"/>
      <c r="N114" s="61"/>
      <c r="O114" s="61"/>
      <c r="P114" s="61"/>
      <c r="Q114" s="61"/>
      <c r="R114" s="61"/>
      <c r="S114" s="61"/>
      <c r="T114" s="62"/>
      <c r="U114" s="61"/>
      <c r="V114" s="58"/>
      <c r="W114" s="58"/>
      <c r="X114" s="58"/>
      <c r="Y114" s="58"/>
      <c r="Z114" s="58"/>
      <c r="AA114" s="58"/>
      <c r="AB114" s="58"/>
      <c r="AC114" s="58"/>
      <c r="AD114" s="58"/>
      <c r="AE114" s="58" t="s">
        <v>116</v>
      </c>
      <c r="AF114" s="58">
        <v>0</v>
      </c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</row>
    <row r="115" spans="1:60" ht="22.5" outlineLevel="1" x14ac:dyDescent="0.2">
      <c r="A115" s="84"/>
      <c r="B115" s="85"/>
      <c r="C115" s="89" t="s">
        <v>215</v>
      </c>
      <c r="D115" s="98"/>
      <c r="E115" s="90">
        <v>1.3567</v>
      </c>
      <c r="F115" s="88"/>
      <c r="G115" s="88"/>
      <c r="H115" s="65"/>
      <c r="I115" s="65"/>
      <c r="J115" s="65"/>
      <c r="K115" s="65"/>
      <c r="L115" s="65"/>
      <c r="M115" s="65"/>
      <c r="N115" s="61"/>
      <c r="O115" s="61"/>
      <c r="P115" s="61"/>
      <c r="Q115" s="61"/>
      <c r="R115" s="61"/>
      <c r="S115" s="61"/>
      <c r="T115" s="62"/>
      <c r="U115" s="61"/>
      <c r="V115" s="58"/>
      <c r="W115" s="58"/>
      <c r="X115" s="58"/>
      <c r="Y115" s="58"/>
      <c r="Z115" s="58"/>
      <c r="AA115" s="58"/>
      <c r="AB115" s="58"/>
      <c r="AC115" s="58"/>
      <c r="AD115" s="58"/>
      <c r="AE115" s="58" t="s">
        <v>116</v>
      </c>
      <c r="AF115" s="58">
        <v>0</v>
      </c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</row>
    <row r="116" spans="1:60" outlineLevel="1" x14ac:dyDescent="0.2">
      <c r="A116" s="84"/>
      <c r="B116" s="85"/>
      <c r="C116" s="91" t="s">
        <v>122</v>
      </c>
      <c r="D116" s="99"/>
      <c r="E116" s="92">
        <v>10.4017</v>
      </c>
      <c r="F116" s="88"/>
      <c r="G116" s="88"/>
      <c r="H116" s="65"/>
      <c r="I116" s="65"/>
      <c r="J116" s="65"/>
      <c r="K116" s="65"/>
      <c r="L116" s="65"/>
      <c r="M116" s="65"/>
      <c r="N116" s="61"/>
      <c r="O116" s="61"/>
      <c r="P116" s="61"/>
      <c r="Q116" s="61"/>
      <c r="R116" s="61"/>
      <c r="S116" s="61"/>
      <c r="T116" s="62"/>
      <c r="U116" s="61"/>
      <c r="V116" s="58"/>
      <c r="W116" s="58"/>
      <c r="X116" s="58"/>
      <c r="Y116" s="58"/>
      <c r="Z116" s="58"/>
      <c r="AA116" s="58"/>
      <c r="AB116" s="58"/>
      <c r="AC116" s="58"/>
      <c r="AD116" s="58"/>
      <c r="AE116" s="58" t="s">
        <v>116</v>
      </c>
      <c r="AF116" s="58">
        <v>1</v>
      </c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</row>
    <row r="117" spans="1:60" outlineLevel="1" x14ac:dyDescent="0.2">
      <c r="A117" s="84"/>
      <c r="B117" s="85"/>
      <c r="C117" s="89" t="s">
        <v>216</v>
      </c>
      <c r="D117" s="98"/>
      <c r="E117" s="90"/>
      <c r="F117" s="88"/>
      <c r="G117" s="88"/>
      <c r="H117" s="65"/>
      <c r="I117" s="65"/>
      <c r="J117" s="65"/>
      <c r="K117" s="65"/>
      <c r="L117" s="65"/>
      <c r="M117" s="65"/>
      <c r="N117" s="61"/>
      <c r="O117" s="61"/>
      <c r="P117" s="61"/>
      <c r="Q117" s="61"/>
      <c r="R117" s="61"/>
      <c r="S117" s="61"/>
      <c r="T117" s="62"/>
      <c r="U117" s="61"/>
      <c r="V117" s="58"/>
      <c r="W117" s="58"/>
      <c r="X117" s="58"/>
      <c r="Y117" s="58"/>
      <c r="Z117" s="58"/>
      <c r="AA117" s="58"/>
      <c r="AB117" s="58"/>
      <c r="AC117" s="58"/>
      <c r="AD117" s="58"/>
      <c r="AE117" s="58" t="s">
        <v>116</v>
      </c>
      <c r="AF117" s="58">
        <v>0</v>
      </c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</row>
    <row r="118" spans="1:60" ht="22.5" outlineLevel="1" x14ac:dyDescent="0.2">
      <c r="A118" s="84">
        <v>36</v>
      </c>
      <c r="B118" s="85" t="s">
        <v>217</v>
      </c>
      <c r="C118" s="86" t="s">
        <v>218</v>
      </c>
      <c r="D118" s="97" t="s">
        <v>113</v>
      </c>
      <c r="E118" s="87">
        <v>31.389199999999999</v>
      </c>
      <c r="F118" s="174"/>
      <c r="G118" s="88">
        <f t="shared" si="9"/>
        <v>0</v>
      </c>
      <c r="H118" s="65">
        <v>161</v>
      </c>
      <c r="I118" s="65">
        <f>ROUND(E118*H118,2)</f>
        <v>5053.66</v>
      </c>
      <c r="J118" s="65">
        <v>0</v>
      </c>
      <c r="K118" s="65">
        <f>ROUND(E118*J118,2)</f>
        <v>0</v>
      </c>
      <c r="L118" s="65">
        <v>21</v>
      </c>
      <c r="M118" s="65">
        <f>G118*(1+L118/100)</f>
        <v>0</v>
      </c>
      <c r="N118" s="61">
        <v>9.0799999999999995E-3</v>
      </c>
      <c r="O118" s="61">
        <f>ROUND(E118*N118,5)</f>
        <v>0.28500999999999999</v>
      </c>
      <c r="P118" s="61">
        <v>0</v>
      </c>
      <c r="Q118" s="61">
        <f>ROUND(E118*P118,5)</f>
        <v>0</v>
      </c>
      <c r="R118" s="61"/>
      <c r="S118" s="61"/>
      <c r="T118" s="62">
        <v>0</v>
      </c>
      <c r="U118" s="61">
        <f>ROUND(E118*T118,2)</f>
        <v>0</v>
      </c>
      <c r="V118" s="58"/>
      <c r="W118" s="58"/>
      <c r="X118" s="58"/>
      <c r="Y118" s="58"/>
      <c r="Z118" s="58"/>
      <c r="AA118" s="58"/>
      <c r="AB118" s="58"/>
      <c r="AC118" s="58"/>
      <c r="AD118" s="58"/>
      <c r="AE118" s="58" t="s">
        <v>211</v>
      </c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</row>
    <row r="119" spans="1:60" ht="22.5" outlineLevel="1" x14ac:dyDescent="0.2">
      <c r="A119" s="84">
        <v>37</v>
      </c>
      <c r="B119" s="85" t="s">
        <v>219</v>
      </c>
      <c r="C119" s="86" t="s">
        <v>220</v>
      </c>
      <c r="D119" s="97" t="s">
        <v>113</v>
      </c>
      <c r="E119" s="87">
        <v>1.3</v>
      </c>
      <c r="F119" s="174"/>
      <c r="G119" s="88">
        <f t="shared" si="9"/>
        <v>0</v>
      </c>
      <c r="H119" s="65">
        <v>1.39</v>
      </c>
      <c r="I119" s="65">
        <f>ROUND(E119*H119,2)</f>
        <v>1.81</v>
      </c>
      <c r="J119" s="65">
        <v>98.61</v>
      </c>
      <c r="K119" s="65">
        <f>ROUND(E119*J119,2)</f>
        <v>128.19</v>
      </c>
      <c r="L119" s="65">
        <v>21</v>
      </c>
      <c r="M119" s="65">
        <f>G119*(1+L119/100)</f>
        <v>0</v>
      </c>
      <c r="N119" s="61">
        <v>1.0000000000000001E-5</v>
      </c>
      <c r="O119" s="61">
        <f>ROUND(E119*N119,5)</f>
        <v>1.0000000000000001E-5</v>
      </c>
      <c r="P119" s="61">
        <v>0</v>
      </c>
      <c r="Q119" s="61">
        <f>ROUND(E119*P119,5)</f>
        <v>0</v>
      </c>
      <c r="R119" s="61"/>
      <c r="S119" s="61"/>
      <c r="T119" s="62">
        <v>0.30299999999999999</v>
      </c>
      <c r="U119" s="61">
        <f>ROUND(E119*T119,2)</f>
        <v>0.39</v>
      </c>
      <c r="V119" s="58"/>
      <c r="W119" s="58"/>
      <c r="X119" s="58"/>
      <c r="Y119" s="58"/>
      <c r="Z119" s="58"/>
      <c r="AA119" s="58"/>
      <c r="AB119" s="58"/>
      <c r="AC119" s="58"/>
      <c r="AD119" s="58"/>
      <c r="AE119" s="58" t="s">
        <v>202</v>
      </c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</row>
    <row r="120" spans="1:60" outlineLevel="1" x14ac:dyDescent="0.2">
      <c r="A120" s="84"/>
      <c r="B120" s="85"/>
      <c r="C120" s="89" t="s">
        <v>221</v>
      </c>
      <c r="D120" s="98"/>
      <c r="E120" s="90">
        <v>1.3</v>
      </c>
      <c r="F120" s="88"/>
      <c r="G120" s="88"/>
      <c r="H120" s="65"/>
      <c r="I120" s="65"/>
      <c r="J120" s="65"/>
      <c r="K120" s="65"/>
      <c r="L120" s="65"/>
      <c r="M120" s="65"/>
      <c r="N120" s="61"/>
      <c r="O120" s="61"/>
      <c r="P120" s="61"/>
      <c r="Q120" s="61"/>
      <c r="R120" s="61"/>
      <c r="S120" s="61"/>
      <c r="T120" s="62"/>
      <c r="U120" s="61"/>
      <c r="V120" s="58"/>
      <c r="W120" s="58"/>
      <c r="X120" s="58"/>
      <c r="Y120" s="58"/>
      <c r="Z120" s="58"/>
      <c r="AA120" s="58"/>
      <c r="AB120" s="58"/>
      <c r="AC120" s="58"/>
      <c r="AD120" s="58"/>
      <c r="AE120" s="58" t="s">
        <v>116</v>
      </c>
      <c r="AF120" s="58">
        <v>0</v>
      </c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</row>
    <row r="121" spans="1:60" ht="22.5" outlineLevel="1" x14ac:dyDescent="0.2">
      <c r="A121" s="84">
        <v>38</v>
      </c>
      <c r="B121" s="85" t="s">
        <v>222</v>
      </c>
      <c r="C121" s="86" t="s">
        <v>223</v>
      </c>
      <c r="D121" s="97" t="s">
        <v>113</v>
      </c>
      <c r="E121" s="87">
        <v>3.375</v>
      </c>
      <c r="F121" s="174"/>
      <c r="G121" s="88">
        <f t="shared" si="9"/>
        <v>0</v>
      </c>
      <c r="H121" s="65">
        <v>192</v>
      </c>
      <c r="I121" s="65">
        <f>ROUND(E121*H121,2)</f>
        <v>648</v>
      </c>
      <c r="J121" s="65">
        <v>0</v>
      </c>
      <c r="K121" s="65">
        <f>ROUND(E121*J121,2)</f>
        <v>0</v>
      </c>
      <c r="L121" s="65">
        <v>21</v>
      </c>
      <c r="M121" s="65">
        <f>G121*(1+L121/100)</f>
        <v>0</v>
      </c>
      <c r="N121" s="61">
        <v>9.9000000000000008E-3</v>
      </c>
      <c r="O121" s="61">
        <f>ROUND(E121*N121,5)</f>
        <v>3.3410000000000002E-2</v>
      </c>
      <c r="P121" s="61">
        <v>0</v>
      </c>
      <c r="Q121" s="61">
        <f>ROUND(E121*P121,5)</f>
        <v>0</v>
      </c>
      <c r="R121" s="61"/>
      <c r="S121" s="61"/>
      <c r="T121" s="62">
        <v>0</v>
      </c>
      <c r="U121" s="61">
        <f>ROUND(E121*T121,2)</f>
        <v>0</v>
      </c>
      <c r="V121" s="58"/>
      <c r="W121" s="58"/>
      <c r="X121" s="58"/>
      <c r="Y121" s="58"/>
      <c r="Z121" s="58"/>
      <c r="AA121" s="58"/>
      <c r="AB121" s="58"/>
      <c r="AC121" s="58"/>
      <c r="AD121" s="58"/>
      <c r="AE121" s="58" t="s">
        <v>211</v>
      </c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</row>
    <row r="122" spans="1:60" outlineLevel="1" x14ac:dyDescent="0.2">
      <c r="A122" s="84"/>
      <c r="B122" s="85"/>
      <c r="C122" s="89" t="s">
        <v>224</v>
      </c>
      <c r="D122" s="98"/>
      <c r="E122" s="90"/>
      <c r="F122" s="88"/>
      <c r="G122" s="88"/>
      <c r="H122" s="65"/>
      <c r="I122" s="65"/>
      <c r="J122" s="65"/>
      <c r="K122" s="65"/>
      <c r="L122" s="65"/>
      <c r="M122" s="65"/>
      <c r="N122" s="61"/>
      <c r="O122" s="61"/>
      <c r="P122" s="61"/>
      <c r="Q122" s="61"/>
      <c r="R122" s="61"/>
      <c r="S122" s="61"/>
      <c r="T122" s="62"/>
      <c r="U122" s="61"/>
      <c r="V122" s="58"/>
      <c r="W122" s="58"/>
      <c r="X122" s="58"/>
      <c r="Y122" s="58"/>
      <c r="Z122" s="58"/>
      <c r="AA122" s="58"/>
      <c r="AB122" s="58"/>
      <c r="AC122" s="58"/>
      <c r="AD122" s="58"/>
      <c r="AE122" s="58" t="s">
        <v>116</v>
      </c>
      <c r="AF122" s="58">
        <v>0</v>
      </c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</row>
    <row r="123" spans="1:60" ht="22.5" outlineLevel="1" x14ac:dyDescent="0.2">
      <c r="A123" s="84"/>
      <c r="B123" s="85"/>
      <c r="C123" s="89" t="s">
        <v>225</v>
      </c>
      <c r="D123" s="98"/>
      <c r="E123" s="90">
        <v>3.375</v>
      </c>
      <c r="F123" s="88"/>
      <c r="G123" s="88"/>
      <c r="H123" s="65"/>
      <c r="I123" s="65"/>
      <c r="J123" s="65"/>
      <c r="K123" s="65"/>
      <c r="L123" s="65"/>
      <c r="M123" s="65"/>
      <c r="N123" s="61"/>
      <c r="O123" s="61"/>
      <c r="P123" s="61"/>
      <c r="Q123" s="61"/>
      <c r="R123" s="61"/>
      <c r="S123" s="61"/>
      <c r="T123" s="62"/>
      <c r="U123" s="61"/>
      <c r="V123" s="58"/>
      <c r="W123" s="58"/>
      <c r="X123" s="58"/>
      <c r="Y123" s="58"/>
      <c r="Z123" s="58"/>
      <c r="AA123" s="58"/>
      <c r="AB123" s="58"/>
      <c r="AC123" s="58"/>
      <c r="AD123" s="58"/>
      <c r="AE123" s="58" t="s">
        <v>116</v>
      </c>
      <c r="AF123" s="58">
        <v>0</v>
      </c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</row>
    <row r="124" spans="1:60" outlineLevel="1" x14ac:dyDescent="0.2">
      <c r="A124" s="84">
        <v>39</v>
      </c>
      <c r="B124" s="85" t="s">
        <v>226</v>
      </c>
      <c r="C124" s="86" t="s">
        <v>227</v>
      </c>
      <c r="D124" s="97" t="s">
        <v>228</v>
      </c>
      <c r="E124" s="87">
        <v>1.0333000000000001</v>
      </c>
      <c r="F124" s="174"/>
      <c r="G124" s="88">
        <f t="shared" si="9"/>
        <v>0</v>
      </c>
      <c r="H124" s="65">
        <v>780</v>
      </c>
      <c r="I124" s="65">
        <f>ROUND(E124*H124,2)</f>
        <v>805.97</v>
      </c>
      <c r="J124" s="65">
        <v>0</v>
      </c>
      <c r="K124" s="65">
        <f>ROUND(E124*J124,2)</f>
        <v>0</v>
      </c>
      <c r="L124" s="65">
        <v>21</v>
      </c>
      <c r="M124" s="65">
        <f>G124*(1+L124/100)</f>
        <v>0</v>
      </c>
      <c r="N124" s="61">
        <v>2.9499999999999999E-3</v>
      </c>
      <c r="O124" s="61">
        <f>ROUND(E124*N124,5)</f>
        <v>3.0500000000000002E-3</v>
      </c>
      <c r="P124" s="61">
        <v>0</v>
      </c>
      <c r="Q124" s="61">
        <f>ROUND(E124*P124,5)</f>
        <v>0</v>
      </c>
      <c r="R124" s="61"/>
      <c r="S124" s="61"/>
      <c r="T124" s="62">
        <v>0</v>
      </c>
      <c r="U124" s="61">
        <f>ROUND(E124*T124,2)</f>
        <v>0</v>
      </c>
      <c r="V124" s="58"/>
      <c r="W124" s="58"/>
      <c r="X124" s="58"/>
      <c r="Y124" s="58"/>
      <c r="Z124" s="58"/>
      <c r="AA124" s="58"/>
      <c r="AB124" s="58"/>
      <c r="AC124" s="58"/>
      <c r="AD124" s="58"/>
      <c r="AE124" s="58" t="s">
        <v>114</v>
      </c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</row>
    <row r="125" spans="1:60" outlineLevel="1" x14ac:dyDescent="0.2">
      <c r="A125" s="84"/>
      <c r="B125" s="85"/>
      <c r="C125" s="89" t="s">
        <v>229</v>
      </c>
      <c r="D125" s="98"/>
      <c r="E125" s="90">
        <v>1.0099</v>
      </c>
      <c r="F125" s="88"/>
      <c r="G125" s="88"/>
      <c r="H125" s="65"/>
      <c r="I125" s="65"/>
      <c r="J125" s="65"/>
      <c r="K125" s="65"/>
      <c r="L125" s="65"/>
      <c r="M125" s="65"/>
      <c r="N125" s="61"/>
      <c r="O125" s="61"/>
      <c r="P125" s="61"/>
      <c r="Q125" s="61"/>
      <c r="R125" s="61"/>
      <c r="S125" s="61"/>
      <c r="T125" s="62"/>
      <c r="U125" s="61"/>
      <c r="V125" s="58"/>
      <c r="W125" s="58"/>
      <c r="X125" s="58"/>
      <c r="Y125" s="58"/>
      <c r="Z125" s="58"/>
      <c r="AA125" s="58"/>
      <c r="AB125" s="58"/>
      <c r="AC125" s="58"/>
      <c r="AD125" s="58"/>
      <c r="AE125" s="58" t="s">
        <v>116</v>
      </c>
      <c r="AF125" s="58">
        <v>0</v>
      </c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</row>
    <row r="126" spans="1:60" outlineLevel="1" x14ac:dyDescent="0.2">
      <c r="A126" s="84"/>
      <c r="B126" s="85"/>
      <c r="C126" s="89" t="s">
        <v>230</v>
      </c>
      <c r="D126" s="98"/>
      <c r="E126" s="90">
        <v>2.3400000000000001E-2</v>
      </c>
      <c r="F126" s="88"/>
      <c r="G126" s="88"/>
      <c r="H126" s="65"/>
      <c r="I126" s="65"/>
      <c r="J126" s="65"/>
      <c r="K126" s="65"/>
      <c r="L126" s="65"/>
      <c r="M126" s="65"/>
      <c r="N126" s="61"/>
      <c r="O126" s="61"/>
      <c r="P126" s="61"/>
      <c r="Q126" s="61"/>
      <c r="R126" s="61"/>
      <c r="S126" s="61"/>
      <c r="T126" s="62"/>
      <c r="U126" s="61"/>
      <c r="V126" s="58"/>
      <c r="W126" s="58"/>
      <c r="X126" s="58"/>
      <c r="Y126" s="58"/>
      <c r="Z126" s="58"/>
      <c r="AA126" s="58"/>
      <c r="AB126" s="58"/>
      <c r="AC126" s="58"/>
      <c r="AD126" s="58"/>
      <c r="AE126" s="58" t="s">
        <v>116</v>
      </c>
      <c r="AF126" s="58">
        <v>0</v>
      </c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</row>
    <row r="127" spans="1:60" ht="22.5" outlineLevel="1" x14ac:dyDescent="0.2">
      <c r="A127" s="84">
        <v>40</v>
      </c>
      <c r="B127" s="85" t="s">
        <v>231</v>
      </c>
      <c r="C127" s="86" t="s">
        <v>232</v>
      </c>
      <c r="D127" s="97" t="s">
        <v>0</v>
      </c>
      <c r="E127" s="87">
        <f>SUM(G81:G126)/100</f>
        <v>0</v>
      </c>
      <c r="F127" s="88">
        <v>6.5</v>
      </c>
      <c r="G127" s="88">
        <f t="shared" si="9"/>
        <v>0</v>
      </c>
      <c r="H127" s="65">
        <v>0</v>
      </c>
      <c r="I127" s="65">
        <f>ROUND(E127*H127,2)</f>
        <v>0</v>
      </c>
      <c r="J127" s="65">
        <v>6.5</v>
      </c>
      <c r="K127" s="65">
        <f>ROUND(E127*J127,2)</f>
        <v>0</v>
      </c>
      <c r="L127" s="65">
        <v>21</v>
      </c>
      <c r="M127" s="65">
        <f>G127*(1+L127/100)</f>
        <v>0</v>
      </c>
      <c r="N127" s="61">
        <v>0</v>
      </c>
      <c r="O127" s="61">
        <f>ROUND(E127*N127,5)</f>
        <v>0</v>
      </c>
      <c r="P127" s="61">
        <v>0</v>
      </c>
      <c r="Q127" s="61">
        <f>ROUND(E127*P127,5)</f>
        <v>0</v>
      </c>
      <c r="R127" s="61"/>
      <c r="S127" s="61"/>
      <c r="T127" s="62">
        <v>0</v>
      </c>
      <c r="U127" s="61">
        <f>ROUND(E127*T127,2)</f>
        <v>0</v>
      </c>
      <c r="V127" s="58"/>
      <c r="W127" s="58"/>
      <c r="X127" s="58"/>
      <c r="Y127" s="58"/>
      <c r="Z127" s="58"/>
      <c r="AA127" s="58"/>
      <c r="AB127" s="58"/>
      <c r="AC127" s="58"/>
      <c r="AD127" s="58"/>
      <c r="AE127" s="58" t="s">
        <v>114</v>
      </c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</row>
    <row r="128" spans="1:60" x14ac:dyDescent="0.2">
      <c r="A128" s="83" t="s">
        <v>109</v>
      </c>
      <c r="B128" s="93" t="s">
        <v>68</v>
      </c>
      <c r="C128" s="94" t="s">
        <v>69</v>
      </c>
      <c r="D128" s="100"/>
      <c r="E128" s="95"/>
      <c r="F128" s="96"/>
      <c r="G128" s="96">
        <f>SUM(G129:G133)</f>
        <v>0</v>
      </c>
      <c r="H128" s="66"/>
      <c r="I128" s="66">
        <f>SUM(I130:I133)</f>
        <v>92720</v>
      </c>
      <c r="J128" s="66"/>
      <c r="K128" s="66">
        <f>SUM(K130:K133)</f>
        <v>11000</v>
      </c>
      <c r="L128" s="66"/>
      <c r="M128" s="66">
        <f>SUM(M130:M133)</f>
        <v>0</v>
      </c>
      <c r="N128" s="63"/>
      <c r="O128" s="63">
        <f>SUM(O130:O133)</f>
        <v>0</v>
      </c>
      <c r="P128" s="63"/>
      <c r="Q128" s="63">
        <f>SUM(Q130:Q133)</f>
        <v>0</v>
      </c>
      <c r="R128" s="63"/>
      <c r="S128" s="63"/>
      <c r="T128" s="64"/>
      <c r="U128" s="63">
        <f>SUM(U130:U133)</f>
        <v>1.24</v>
      </c>
      <c r="AE128" t="s">
        <v>110</v>
      </c>
    </row>
    <row r="129" spans="1:60" ht="33.75" x14ac:dyDescent="0.2">
      <c r="A129" s="180">
        <v>41</v>
      </c>
      <c r="B129" s="181" t="s">
        <v>233</v>
      </c>
      <c r="C129" s="182" t="s">
        <v>380</v>
      </c>
      <c r="D129" s="183" t="s">
        <v>191</v>
      </c>
      <c r="E129" s="184">
        <v>1</v>
      </c>
      <c r="F129" s="174"/>
      <c r="G129" s="185">
        <f>E129*F129</f>
        <v>0</v>
      </c>
      <c r="H129" s="177"/>
      <c r="I129" s="177"/>
      <c r="J129" s="177"/>
      <c r="K129" s="177"/>
      <c r="L129" s="177"/>
      <c r="M129" s="177"/>
      <c r="N129" s="178"/>
      <c r="O129" s="178"/>
      <c r="P129" s="178"/>
      <c r="Q129" s="178"/>
      <c r="R129" s="178"/>
      <c r="S129" s="178"/>
      <c r="T129" s="179"/>
      <c r="U129" s="178"/>
    </row>
    <row r="130" spans="1:60" outlineLevel="1" x14ac:dyDescent="0.2">
      <c r="A130" s="84">
        <v>42</v>
      </c>
      <c r="B130" s="85" t="s">
        <v>236</v>
      </c>
      <c r="C130" s="86" t="s">
        <v>234</v>
      </c>
      <c r="D130" s="97" t="s">
        <v>235</v>
      </c>
      <c r="E130" s="87">
        <v>2</v>
      </c>
      <c r="F130" s="174"/>
      <c r="G130" s="88">
        <f>E130*F130</f>
        <v>0</v>
      </c>
      <c r="H130" s="65">
        <v>17960</v>
      </c>
      <c r="I130" s="65">
        <f>ROUND(E130*H130,2)</f>
        <v>35920</v>
      </c>
      <c r="J130" s="65">
        <v>2750</v>
      </c>
      <c r="K130" s="65">
        <f>ROUND(E130*J130,2)</f>
        <v>5500</v>
      </c>
      <c r="L130" s="65">
        <v>21</v>
      </c>
      <c r="M130" s="65">
        <f>G130*(1+L130/100)</f>
        <v>0</v>
      </c>
      <c r="N130" s="61">
        <v>0</v>
      </c>
      <c r="O130" s="61">
        <f>ROUND(E130*N130,5)</f>
        <v>0</v>
      </c>
      <c r="P130" s="61">
        <v>0</v>
      </c>
      <c r="Q130" s="61">
        <f>ROUND(E130*P130,5)</f>
        <v>0</v>
      </c>
      <c r="R130" s="61"/>
      <c r="S130" s="61"/>
      <c r="T130" s="62">
        <v>0.31</v>
      </c>
      <c r="U130" s="61">
        <f>ROUND(E130*T130,2)</f>
        <v>0.62</v>
      </c>
      <c r="V130" s="58"/>
      <c r="W130" s="58"/>
      <c r="X130" s="58"/>
      <c r="Y130" s="58"/>
      <c r="Z130" s="58"/>
      <c r="AA130" s="58"/>
      <c r="AB130" s="58"/>
      <c r="AC130" s="58"/>
      <c r="AD130" s="58"/>
      <c r="AE130" s="58" t="s">
        <v>114</v>
      </c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</row>
    <row r="131" spans="1:60" outlineLevel="1" x14ac:dyDescent="0.2">
      <c r="A131" s="84">
        <v>43</v>
      </c>
      <c r="B131" s="85" t="s">
        <v>238</v>
      </c>
      <c r="C131" s="86" t="s">
        <v>237</v>
      </c>
      <c r="D131" s="97" t="s">
        <v>235</v>
      </c>
      <c r="E131" s="87">
        <v>1</v>
      </c>
      <c r="F131" s="174"/>
      <c r="G131" s="88">
        <f t="shared" ref="G131:G133" si="10">E131*F131</f>
        <v>0</v>
      </c>
      <c r="H131" s="65">
        <v>28900</v>
      </c>
      <c r="I131" s="65">
        <f>ROUND(E131*H131,2)</f>
        <v>28900</v>
      </c>
      <c r="J131" s="65">
        <v>2750</v>
      </c>
      <c r="K131" s="65">
        <f>ROUND(E131*J131,2)</f>
        <v>2750</v>
      </c>
      <c r="L131" s="65">
        <v>21</v>
      </c>
      <c r="M131" s="65">
        <f>G131*(1+L131/100)</f>
        <v>0</v>
      </c>
      <c r="N131" s="61">
        <v>0</v>
      </c>
      <c r="O131" s="61">
        <f>ROUND(E131*N131,5)</f>
        <v>0</v>
      </c>
      <c r="P131" s="61">
        <v>0</v>
      </c>
      <c r="Q131" s="61">
        <f>ROUND(E131*P131,5)</f>
        <v>0</v>
      </c>
      <c r="R131" s="61"/>
      <c r="S131" s="61"/>
      <c r="T131" s="62">
        <v>0.31</v>
      </c>
      <c r="U131" s="61">
        <f>ROUND(E131*T131,2)</f>
        <v>0.31</v>
      </c>
      <c r="V131" s="58"/>
      <c r="W131" s="58"/>
      <c r="X131" s="58"/>
      <c r="Y131" s="58"/>
      <c r="Z131" s="58"/>
      <c r="AA131" s="58"/>
      <c r="AB131" s="58"/>
      <c r="AC131" s="58"/>
      <c r="AD131" s="58"/>
      <c r="AE131" s="58" t="s">
        <v>114</v>
      </c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</row>
    <row r="132" spans="1:60" outlineLevel="1" x14ac:dyDescent="0.2">
      <c r="A132" s="84">
        <v>44</v>
      </c>
      <c r="B132" s="85" t="s">
        <v>379</v>
      </c>
      <c r="C132" s="86" t="s">
        <v>239</v>
      </c>
      <c r="D132" s="97" t="s">
        <v>191</v>
      </c>
      <c r="E132" s="87">
        <v>1</v>
      </c>
      <c r="F132" s="174"/>
      <c r="G132" s="88">
        <f t="shared" si="10"/>
        <v>0</v>
      </c>
      <c r="H132" s="65">
        <v>27900</v>
      </c>
      <c r="I132" s="65">
        <f>ROUND(E132*H132,2)</f>
        <v>27900</v>
      </c>
      <c r="J132" s="65">
        <v>2750</v>
      </c>
      <c r="K132" s="65">
        <f>ROUND(E132*J132,2)</f>
        <v>2750</v>
      </c>
      <c r="L132" s="65">
        <v>21</v>
      </c>
      <c r="M132" s="65">
        <f>G132*(1+L132/100)</f>
        <v>0</v>
      </c>
      <c r="N132" s="61">
        <v>0</v>
      </c>
      <c r="O132" s="61">
        <f>ROUND(E132*N132,5)</f>
        <v>0</v>
      </c>
      <c r="P132" s="61">
        <v>0</v>
      </c>
      <c r="Q132" s="61">
        <f>ROUND(E132*P132,5)</f>
        <v>0</v>
      </c>
      <c r="R132" s="61"/>
      <c r="S132" s="61"/>
      <c r="T132" s="62">
        <v>0.31</v>
      </c>
      <c r="U132" s="61">
        <f>ROUND(E132*T132,2)</f>
        <v>0.31</v>
      </c>
      <c r="V132" s="58"/>
      <c r="W132" s="58"/>
      <c r="X132" s="58"/>
      <c r="Y132" s="58"/>
      <c r="Z132" s="58"/>
      <c r="AA132" s="58"/>
      <c r="AB132" s="58"/>
      <c r="AC132" s="58"/>
      <c r="AD132" s="58"/>
      <c r="AE132" s="58" t="s">
        <v>114</v>
      </c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</row>
    <row r="133" spans="1:60" outlineLevel="1" x14ac:dyDescent="0.2">
      <c r="A133" s="84">
        <v>45</v>
      </c>
      <c r="B133" s="85" t="s">
        <v>240</v>
      </c>
      <c r="C133" s="86" t="s">
        <v>241</v>
      </c>
      <c r="D133" s="97" t="s">
        <v>0</v>
      </c>
      <c r="E133" s="87">
        <f>SUM(G129:G132)/100</f>
        <v>0</v>
      </c>
      <c r="F133" s="88">
        <v>1</v>
      </c>
      <c r="G133" s="88">
        <f t="shared" si="10"/>
        <v>0</v>
      </c>
      <c r="H133" s="65">
        <v>0</v>
      </c>
      <c r="I133" s="65">
        <f>ROUND(E133*H133,2)</f>
        <v>0</v>
      </c>
      <c r="J133" s="65">
        <v>1</v>
      </c>
      <c r="K133" s="65">
        <f>ROUND(E133*J133,2)</f>
        <v>0</v>
      </c>
      <c r="L133" s="65">
        <v>21</v>
      </c>
      <c r="M133" s="65">
        <f>G133*(1+L133/100)</f>
        <v>0</v>
      </c>
      <c r="N133" s="61">
        <v>0</v>
      </c>
      <c r="O133" s="61">
        <f>ROUND(E133*N133,5)</f>
        <v>0</v>
      </c>
      <c r="P133" s="61">
        <v>0</v>
      </c>
      <c r="Q133" s="61">
        <f>ROUND(E133*P133,5)</f>
        <v>0</v>
      </c>
      <c r="R133" s="61"/>
      <c r="S133" s="61"/>
      <c r="T133" s="62">
        <v>0</v>
      </c>
      <c r="U133" s="61">
        <f>ROUND(E133*T133,2)</f>
        <v>0</v>
      </c>
      <c r="V133" s="58"/>
      <c r="W133" s="58"/>
      <c r="X133" s="58"/>
      <c r="Y133" s="58"/>
      <c r="Z133" s="58"/>
      <c r="AA133" s="58"/>
      <c r="AB133" s="58"/>
      <c r="AC133" s="58"/>
      <c r="AD133" s="58"/>
      <c r="AE133" s="58" t="s">
        <v>114</v>
      </c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</row>
    <row r="134" spans="1:60" x14ac:dyDescent="0.2">
      <c r="A134" s="83" t="s">
        <v>109</v>
      </c>
      <c r="B134" s="93" t="s">
        <v>70</v>
      </c>
      <c r="C134" s="94" t="s">
        <v>71</v>
      </c>
      <c r="D134" s="100"/>
      <c r="E134" s="95"/>
      <c r="F134" s="96"/>
      <c r="G134" s="96">
        <f>SUM(G135:G166)</f>
        <v>0</v>
      </c>
      <c r="H134" s="66"/>
      <c r="I134" s="66">
        <f>SUM(I135:I166)</f>
        <v>42078.28</v>
      </c>
      <c r="J134" s="66"/>
      <c r="K134" s="66">
        <f>SUM(K135:K166)</f>
        <v>75354.260000000009</v>
      </c>
      <c r="L134" s="66"/>
      <c r="M134" s="66">
        <f>SUM(M135:M166)</f>
        <v>0</v>
      </c>
      <c r="N134" s="63"/>
      <c r="O134" s="63">
        <f>SUM(O135:O166)</f>
        <v>1.1892</v>
      </c>
      <c r="P134" s="63"/>
      <c r="Q134" s="63">
        <f>SUM(Q135:Q166)</f>
        <v>0</v>
      </c>
      <c r="R134" s="63"/>
      <c r="S134" s="63"/>
      <c r="T134" s="64"/>
      <c r="U134" s="63">
        <f>SUM(U135:U166)</f>
        <v>239.79</v>
      </c>
      <c r="AE134" t="s">
        <v>110</v>
      </c>
    </row>
    <row r="135" spans="1:60" outlineLevel="1" x14ac:dyDescent="0.2">
      <c r="A135" s="84">
        <v>46</v>
      </c>
      <c r="B135" s="85" t="s">
        <v>242</v>
      </c>
      <c r="C135" s="86" t="s">
        <v>243</v>
      </c>
      <c r="D135" s="97" t="s">
        <v>244</v>
      </c>
      <c r="E135" s="87">
        <v>280.67200000000003</v>
      </c>
      <c r="F135" s="174"/>
      <c r="G135" s="88">
        <f>E135*F135</f>
        <v>0</v>
      </c>
      <c r="H135" s="65">
        <v>13.83</v>
      </c>
      <c r="I135" s="65">
        <f>ROUND(E135*H135,2)</f>
        <v>3881.69</v>
      </c>
      <c r="J135" s="65">
        <v>133.66999999999999</v>
      </c>
      <c r="K135" s="65">
        <f>ROUND(E135*J135,2)</f>
        <v>37517.43</v>
      </c>
      <c r="L135" s="65">
        <v>21</v>
      </c>
      <c r="M135" s="65">
        <f>G135*(1+L135/100)</f>
        <v>0</v>
      </c>
      <c r="N135" s="61">
        <v>6.0000000000000002E-5</v>
      </c>
      <c r="O135" s="61">
        <f>ROUND(E135*N135,5)</f>
        <v>1.6840000000000001E-2</v>
      </c>
      <c r="P135" s="61">
        <v>0</v>
      </c>
      <c r="Q135" s="61">
        <f>ROUND(E135*P135,5)</f>
        <v>0</v>
      </c>
      <c r="R135" s="61"/>
      <c r="S135" s="61"/>
      <c r="T135" s="62">
        <v>0.42599999999999999</v>
      </c>
      <c r="U135" s="61">
        <f>ROUND(E135*T135,2)</f>
        <v>119.57</v>
      </c>
      <c r="V135" s="58"/>
      <c r="W135" s="58"/>
      <c r="X135" s="58"/>
      <c r="Y135" s="58"/>
      <c r="Z135" s="58"/>
      <c r="AA135" s="58"/>
      <c r="AB135" s="58"/>
      <c r="AC135" s="58"/>
      <c r="AD135" s="58"/>
      <c r="AE135" s="58" t="s">
        <v>114</v>
      </c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</row>
    <row r="136" spans="1:60" outlineLevel="1" x14ac:dyDescent="0.2">
      <c r="A136" s="84"/>
      <c r="B136" s="85"/>
      <c r="C136" s="89" t="s">
        <v>245</v>
      </c>
      <c r="D136" s="98"/>
      <c r="E136" s="90">
        <v>209.44</v>
      </c>
      <c r="F136" s="88"/>
      <c r="G136" s="88"/>
      <c r="H136" s="65"/>
      <c r="I136" s="65"/>
      <c r="J136" s="65"/>
      <c r="K136" s="65"/>
      <c r="L136" s="65"/>
      <c r="M136" s="65"/>
      <c r="N136" s="61"/>
      <c r="O136" s="61"/>
      <c r="P136" s="61"/>
      <c r="Q136" s="61"/>
      <c r="R136" s="61"/>
      <c r="S136" s="61"/>
      <c r="T136" s="62"/>
      <c r="U136" s="61"/>
      <c r="V136" s="58"/>
      <c r="W136" s="58"/>
      <c r="X136" s="58"/>
      <c r="Y136" s="58"/>
      <c r="Z136" s="58"/>
      <c r="AA136" s="58"/>
      <c r="AB136" s="58"/>
      <c r="AC136" s="58"/>
      <c r="AD136" s="58"/>
      <c r="AE136" s="58" t="s">
        <v>116</v>
      </c>
      <c r="AF136" s="58">
        <v>0</v>
      </c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</row>
    <row r="137" spans="1:60" outlineLevel="1" x14ac:dyDescent="0.2">
      <c r="A137" s="84"/>
      <c r="B137" s="85"/>
      <c r="C137" s="89" t="s">
        <v>246</v>
      </c>
      <c r="D137" s="98"/>
      <c r="E137" s="90">
        <v>2.6880000000000002</v>
      </c>
      <c r="F137" s="88"/>
      <c r="G137" s="88"/>
      <c r="H137" s="65"/>
      <c r="I137" s="65"/>
      <c r="J137" s="65"/>
      <c r="K137" s="65"/>
      <c r="L137" s="65"/>
      <c r="M137" s="65"/>
      <c r="N137" s="61"/>
      <c r="O137" s="61"/>
      <c r="P137" s="61"/>
      <c r="Q137" s="61"/>
      <c r="R137" s="61"/>
      <c r="S137" s="61"/>
      <c r="T137" s="62"/>
      <c r="U137" s="61"/>
      <c r="V137" s="58"/>
      <c r="W137" s="58"/>
      <c r="X137" s="58"/>
      <c r="Y137" s="58"/>
      <c r="Z137" s="58"/>
      <c r="AA137" s="58"/>
      <c r="AB137" s="58"/>
      <c r="AC137" s="58"/>
      <c r="AD137" s="58"/>
      <c r="AE137" s="58" t="s">
        <v>116</v>
      </c>
      <c r="AF137" s="58">
        <v>0</v>
      </c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</row>
    <row r="138" spans="1:60" outlineLevel="1" x14ac:dyDescent="0.2">
      <c r="A138" s="84"/>
      <c r="B138" s="85"/>
      <c r="C138" s="89" t="s">
        <v>247</v>
      </c>
      <c r="D138" s="98"/>
      <c r="E138" s="90">
        <v>12.768000000000001</v>
      </c>
      <c r="F138" s="88"/>
      <c r="G138" s="88"/>
      <c r="H138" s="65"/>
      <c r="I138" s="65"/>
      <c r="J138" s="65"/>
      <c r="K138" s="65"/>
      <c r="L138" s="65"/>
      <c r="M138" s="65"/>
      <c r="N138" s="61"/>
      <c r="O138" s="61"/>
      <c r="P138" s="61"/>
      <c r="Q138" s="61"/>
      <c r="R138" s="61"/>
      <c r="S138" s="61"/>
      <c r="T138" s="62"/>
      <c r="U138" s="61"/>
      <c r="V138" s="58"/>
      <c r="W138" s="58"/>
      <c r="X138" s="58"/>
      <c r="Y138" s="58"/>
      <c r="Z138" s="58"/>
      <c r="AA138" s="58"/>
      <c r="AB138" s="58"/>
      <c r="AC138" s="58"/>
      <c r="AD138" s="58"/>
      <c r="AE138" s="58" t="s">
        <v>116</v>
      </c>
      <c r="AF138" s="58">
        <v>0</v>
      </c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</row>
    <row r="139" spans="1:60" outlineLevel="1" x14ac:dyDescent="0.2">
      <c r="A139" s="84"/>
      <c r="B139" s="85"/>
      <c r="C139" s="89" t="s">
        <v>248</v>
      </c>
      <c r="D139" s="98"/>
      <c r="E139" s="90">
        <v>22.847999999999999</v>
      </c>
      <c r="F139" s="88"/>
      <c r="G139" s="88"/>
      <c r="H139" s="65"/>
      <c r="I139" s="65"/>
      <c r="J139" s="65"/>
      <c r="K139" s="65"/>
      <c r="L139" s="65"/>
      <c r="M139" s="65"/>
      <c r="N139" s="61"/>
      <c r="O139" s="61"/>
      <c r="P139" s="61"/>
      <c r="Q139" s="61"/>
      <c r="R139" s="61"/>
      <c r="S139" s="61"/>
      <c r="T139" s="62"/>
      <c r="U139" s="61"/>
      <c r="V139" s="58"/>
      <c r="W139" s="58"/>
      <c r="X139" s="58"/>
      <c r="Y139" s="58"/>
      <c r="Z139" s="58"/>
      <c r="AA139" s="58"/>
      <c r="AB139" s="58"/>
      <c r="AC139" s="58"/>
      <c r="AD139" s="58"/>
      <c r="AE139" s="58" t="s">
        <v>116</v>
      </c>
      <c r="AF139" s="58">
        <v>0</v>
      </c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</row>
    <row r="140" spans="1:60" outlineLevel="1" x14ac:dyDescent="0.2">
      <c r="A140" s="84"/>
      <c r="B140" s="85"/>
      <c r="C140" s="89" t="s">
        <v>249</v>
      </c>
      <c r="D140" s="98"/>
      <c r="E140" s="90">
        <v>32.927999999999997</v>
      </c>
      <c r="F140" s="88"/>
      <c r="G140" s="88"/>
      <c r="H140" s="65"/>
      <c r="I140" s="65"/>
      <c r="J140" s="65"/>
      <c r="K140" s="65"/>
      <c r="L140" s="65"/>
      <c r="M140" s="65"/>
      <c r="N140" s="61"/>
      <c r="O140" s="61"/>
      <c r="P140" s="61"/>
      <c r="Q140" s="61"/>
      <c r="R140" s="61"/>
      <c r="S140" s="61"/>
      <c r="T140" s="62"/>
      <c r="U140" s="61"/>
      <c r="V140" s="58"/>
      <c r="W140" s="58"/>
      <c r="X140" s="58"/>
      <c r="Y140" s="58"/>
      <c r="Z140" s="58"/>
      <c r="AA140" s="58"/>
      <c r="AB140" s="58"/>
      <c r="AC140" s="58"/>
      <c r="AD140" s="58"/>
      <c r="AE140" s="58" t="s">
        <v>116</v>
      </c>
      <c r="AF140" s="58">
        <v>0</v>
      </c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</row>
    <row r="141" spans="1:60" outlineLevel="1" x14ac:dyDescent="0.2">
      <c r="A141" s="84">
        <v>47</v>
      </c>
      <c r="B141" s="85" t="s">
        <v>250</v>
      </c>
      <c r="C141" s="86" t="s">
        <v>251</v>
      </c>
      <c r="D141" s="97" t="s">
        <v>244</v>
      </c>
      <c r="E141" s="87">
        <v>260.06400000000002</v>
      </c>
      <c r="F141" s="174"/>
      <c r="G141" s="88">
        <f t="shared" ref="G141:G166" si="11">E141*F141</f>
        <v>0</v>
      </c>
      <c r="H141" s="65">
        <v>9.92</v>
      </c>
      <c r="I141" s="65">
        <f>ROUND(E141*H141,2)</f>
        <v>2579.83</v>
      </c>
      <c r="J141" s="65">
        <v>69.28</v>
      </c>
      <c r="K141" s="65">
        <f>ROUND(E141*J141,2)</f>
        <v>18017.23</v>
      </c>
      <c r="L141" s="65">
        <v>21</v>
      </c>
      <c r="M141" s="65">
        <f>G141*(1+L141/100)</f>
        <v>0</v>
      </c>
      <c r="N141" s="61">
        <v>6.0000000000000002E-5</v>
      </c>
      <c r="O141" s="61">
        <f>ROUND(E141*N141,5)</f>
        <v>1.5599999999999999E-2</v>
      </c>
      <c r="P141" s="61">
        <v>0</v>
      </c>
      <c r="Q141" s="61">
        <f>ROUND(E141*P141,5)</f>
        <v>0</v>
      </c>
      <c r="R141" s="61"/>
      <c r="S141" s="61"/>
      <c r="T141" s="62">
        <v>0.221</v>
      </c>
      <c r="U141" s="61">
        <f>ROUND(E141*T141,2)</f>
        <v>57.47</v>
      </c>
      <c r="V141" s="58"/>
      <c r="W141" s="58"/>
      <c r="X141" s="58"/>
      <c r="Y141" s="58"/>
      <c r="Z141" s="58"/>
      <c r="AA141" s="58"/>
      <c r="AB141" s="58"/>
      <c r="AC141" s="58"/>
      <c r="AD141" s="58"/>
      <c r="AE141" s="58" t="s">
        <v>114</v>
      </c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</row>
    <row r="142" spans="1:60" outlineLevel="1" x14ac:dyDescent="0.2">
      <c r="A142" s="84"/>
      <c r="B142" s="85"/>
      <c r="C142" s="89" t="s">
        <v>252</v>
      </c>
      <c r="D142" s="98"/>
      <c r="E142" s="90">
        <v>92.063999999999993</v>
      </c>
      <c r="F142" s="88"/>
      <c r="G142" s="88"/>
      <c r="H142" s="65"/>
      <c r="I142" s="65"/>
      <c r="J142" s="65"/>
      <c r="K142" s="65"/>
      <c r="L142" s="65"/>
      <c r="M142" s="65"/>
      <c r="N142" s="61"/>
      <c r="O142" s="61"/>
      <c r="P142" s="61"/>
      <c r="Q142" s="61"/>
      <c r="R142" s="61"/>
      <c r="S142" s="61"/>
      <c r="T142" s="62"/>
      <c r="U142" s="61"/>
      <c r="V142" s="58"/>
      <c r="W142" s="58"/>
      <c r="X142" s="58"/>
      <c r="Y142" s="58"/>
      <c r="Z142" s="58"/>
      <c r="AA142" s="58"/>
      <c r="AB142" s="58"/>
      <c r="AC142" s="58"/>
      <c r="AD142" s="58"/>
      <c r="AE142" s="58" t="s">
        <v>116</v>
      </c>
      <c r="AF142" s="58">
        <v>0</v>
      </c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</row>
    <row r="143" spans="1:60" outlineLevel="1" x14ac:dyDescent="0.2">
      <c r="A143" s="84"/>
      <c r="B143" s="85"/>
      <c r="C143" s="89" t="s">
        <v>374</v>
      </c>
      <c r="D143" s="98"/>
      <c r="E143" s="90">
        <v>168</v>
      </c>
      <c r="F143" s="88"/>
      <c r="G143" s="88"/>
      <c r="H143" s="65"/>
      <c r="I143" s="65"/>
      <c r="J143" s="65"/>
      <c r="K143" s="65"/>
      <c r="L143" s="65"/>
      <c r="M143" s="65"/>
      <c r="N143" s="61"/>
      <c r="O143" s="61"/>
      <c r="P143" s="61"/>
      <c r="Q143" s="61"/>
      <c r="R143" s="61"/>
      <c r="S143" s="61"/>
      <c r="T143" s="62"/>
      <c r="U143" s="61"/>
      <c r="V143" s="58"/>
      <c r="W143" s="58"/>
      <c r="X143" s="58"/>
      <c r="Y143" s="58"/>
      <c r="Z143" s="58"/>
      <c r="AA143" s="58"/>
      <c r="AB143" s="58"/>
      <c r="AC143" s="58"/>
      <c r="AD143" s="58"/>
      <c r="AE143" s="58" t="s">
        <v>116</v>
      </c>
      <c r="AF143" s="58">
        <v>0</v>
      </c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</row>
    <row r="144" spans="1:60" outlineLevel="1" x14ac:dyDescent="0.2">
      <c r="A144" s="84">
        <v>48</v>
      </c>
      <c r="B144" s="85" t="s">
        <v>253</v>
      </c>
      <c r="C144" s="86" t="s">
        <v>254</v>
      </c>
      <c r="D144" s="97" t="s">
        <v>244</v>
      </c>
      <c r="E144" s="87">
        <v>560</v>
      </c>
      <c r="F144" s="174"/>
      <c r="G144" s="88">
        <f t="shared" si="11"/>
        <v>0</v>
      </c>
      <c r="H144" s="65">
        <v>6.94</v>
      </c>
      <c r="I144" s="65">
        <f>ROUND(E144*H144,2)</f>
        <v>3886.4</v>
      </c>
      <c r="J144" s="65">
        <v>31.76</v>
      </c>
      <c r="K144" s="65">
        <f>ROUND(E144*J144,2)</f>
        <v>17785.599999999999</v>
      </c>
      <c r="L144" s="65">
        <v>21</v>
      </c>
      <c r="M144" s="65">
        <f>G144*(1+L144/100)</f>
        <v>0</v>
      </c>
      <c r="N144" s="61">
        <v>5.0000000000000002E-5</v>
      </c>
      <c r="O144" s="61">
        <f>ROUND(E144*N144,5)</f>
        <v>2.8000000000000001E-2</v>
      </c>
      <c r="P144" s="61">
        <v>0</v>
      </c>
      <c r="Q144" s="61">
        <f>ROUND(E144*P144,5)</f>
        <v>0</v>
      </c>
      <c r="R144" s="61"/>
      <c r="S144" s="61"/>
      <c r="T144" s="62">
        <v>0.1</v>
      </c>
      <c r="U144" s="61">
        <f>ROUND(E144*T144,2)</f>
        <v>56</v>
      </c>
      <c r="V144" s="58"/>
      <c r="W144" s="58"/>
      <c r="X144" s="58"/>
      <c r="Y144" s="58"/>
      <c r="Z144" s="58"/>
      <c r="AA144" s="58"/>
      <c r="AB144" s="58"/>
      <c r="AC144" s="58"/>
      <c r="AD144" s="58"/>
      <c r="AE144" s="58" t="s">
        <v>114</v>
      </c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</row>
    <row r="145" spans="1:60" ht="22.5" outlineLevel="1" x14ac:dyDescent="0.2">
      <c r="A145" s="84"/>
      <c r="B145" s="85"/>
      <c r="C145" s="89" t="s">
        <v>255</v>
      </c>
      <c r="D145" s="98"/>
      <c r="E145" s="90">
        <v>224</v>
      </c>
      <c r="F145" s="88"/>
      <c r="G145" s="88"/>
      <c r="H145" s="65"/>
      <c r="I145" s="65"/>
      <c r="J145" s="65"/>
      <c r="K145" s="65"/>
      <c r="L145" s="65"/>
      <c r="M145" s="65"/>
      <c r="N145" s="61"/>
      <c r="O145" s="61"/>
      <c r="P145" s="61"/>
      <c r="Q145" s="61"/>
      <c r="R145" s="61"/>
      <c r="S145" s="61"/>
      <c r="T145" s="62"/>
      <c r="U145" s="61"/>
      <c r="V145" s="58"/>
      <c r="W145" s="58"/>
      <c r="X145" s="58"/>
      <c r="Y145" s="58"/>
      <c r="Z145" s="58"/>
      <c r="AA145" s="58"/>
      <c r="AB145" s="58"/>
      <c r="AC145" s="58"/>
      <c r="AD145" s="58"/>
      <c r="AE145" s="58" t="s">
        <v>116</v>
      </c>
      <c r="AF145" s="58">
        <v>0</v>
      </c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</row>
    <row r="146" spans="1:60" ht="22.5" outlineLevel="1" x14ac:dyDescent="0.2">
      <c r="A146" s="84"/>
      <c r="B146" s="85"/>
      <c r="C146" s="89" t="s">
        <v>256</v>
      </c>
      <c r="D146" s="98"/>
      <c r="E146" s="90">
        <v>56</v>
      </c>
      <c r="F146" s="88"/>
      <c r="G146" s="88"/>
      <c r="H146" s="65"/>
      <c r="I146" s="65"/>
      <c r="J146" s="65"/>
      <c r="K146" s="65"/>
      <c r="L146" s="65"/>
      <c r="M146" s="65"/>
      <c r="N146" s="61"/>
      <c r="O146" s="61"/>
      <c r="P146" s="61"/>
      <c r="Q146" s="61"/>
      <c r="R146" s="61"/>
      <c r="S146" s="61"/>
      <c r="T146" s="62"/>
      <c r="U146" s="61"/>
      <c r="V146" s="58"/>
      <c r="W146" s="58"/>
      <c r="X146" s="58"/>
      <c r="Y146" s="58"/>
      <c r="Z146" s="58"/>
      <c r="AA146" s="58"/>
      <c r="AB146" s="58"/>
      <c r="AC146" s="58"/>
      <c r="AD146" s="58"/>
      <c r="AE146" s="58" t="s">
        <v>116</v>
      </c>
      <c r="AF146" s="58">
        <v>0</v>
      </c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</row>
    <row r="147" spans="1:60" ht="22.5" outlineLevel="1" x14ac:dyDescent="0.2">
      <c r="A147" s="84"/>
      <c r="B147" s="85"/>
      <c r="C147" s="89" t="s">
        <v>257</v>
      </c>
      <c r="D147" s="98"/>
      <c r="E147" s="90">
        <v>280</v>
      </c>
      <c r="F147" s="88"/>
      <c r="G147" s="88"/>
      <c r="H147" s="65"/>
      <c r="I147" s="65"/>
      <c r="J147" s="65"/>
      <c r="K147" s="65"/>
      <c r="L147" s="65"/>
      <c r="M147" s="65"/>
      <c r="N147" s="61"/>
      <c r="O147" s="61"/>
      <c r="P147" s="61"/>
      <c r="Q147" s="61"/>
      <c r="R147" s="61"/>
      <c r="S147" s="61"/>
      <c r="T147" s="62"/>
      <c r="U147" s="61"/>
      <c r="V147" s="58"/>
      <c r="W147" s="58"/>
      <c r="X147" s="58"/>
      <c r="Y147" s="58"/>
      <c r="Z147" s="58"/>
      <c r="AA147" s="58"/>
      <c r="AB147" s="58"/>
      <c r="AC147" s="58"/>
      <c r="AD147" s="58"/>
      <c r="AE147" s="58" t="s">
        <v>116</v>
      </c>
      <c r="AF147" s="58">
        <v>0</v>
      </c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</row>
    <row r="148" spans="1:60" outlineLevel="1" x14ac:dyDescent="0.2">
      <c r="A148" s="84">
        <v>49</v>
      </c>
      <c r="B148" s="85" t="s">
        <v>258</v>
      </c>
      <c r="C148" s="86" t="s">
        <v>259</v>
      </c>
      <c r="D148" s="97" t="s">
        <v>171</v>
      </c>
      <c r="E148" s="87">
        <v>1.1287</v>
      </c>
      <c r="F148" s="174"/>
      <c r="G148" s="88">
        <f t="shared" si="11"/>
        <v>0</v>
      </c>
      <c r="H148" s="65">
        <v>22800</v>
      </c>
      <c r="I148" s="65">
        <f>ROUND(E148*H148,2)</f>
        <v>25734.36</v>
      </c>
      <c r="J148" s="65">
        <v>0</v>
      </c>
      <c r="K148" s="65">
        <f>ROUND(E148*J148,2)</f>
        <v>0</v>
      </c>
      <c r="L148" s="65">
        <v>21</v>
      </c>
      <c r="M148" s="65">
        <f>G148*(1+L148/100)</f>
        <v>0</v>
      </c>
      <c r="N148" s="61">
        <v>1</v>
      </c>
      <c r="O148" s="61">
        <f>ROUND(E148*N148,5)</f>
        <v>1.1287</v>
      </c>
      <c r="P148" s="61">
        <v>0</v>
      </c>
      <c r="Q148" s="61">
        <f>ROUND(E148*P148,5)</f>
        <v>0</v>
      </c>
      <c r="R148" s="61"/>
      <c r="S148" s="61"/>
      <c r="T148" s="62">
        <v>0</v>
      </c>
      <c r="U148" s="61">
        <f>ROUND(E148*T148,2)</f>
        <v>0</v>
      </c>
      <c r="V148" s="58"/>
      <c r="W148" s="58"/>
      <c r="X148" s="58"/>
      <c r="Y148" s="58"/>
      <c r="Z148" s="58"/>
      <c r="AA148" s="58"/>
      <c r="AB148" s="58"/>
      <c r="AC148" s="58"/>
      <c r="AD148" s="58"/>
      <c r="AE148" s="58" t="s">
        <v>211</v>
      </c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</row>
    <row r="149" spans="1:60" outlineLevel="1" x14ac:dyDescent="0.2">
      <c r="A149" s="84"/>
      <c r="B149" s="85"/>
      <c r="C149" s="89" t="s">
        <v>362</v>
      </c>
      <c r="D149" s="98"/>
      <c r="E149" s="90"/>
      <c r="F149" s="88"/>
      <c r="G149" s="88"/>
      <c r="H149" s="65"/>
      <c r="I149" s="65"/>
      <c r="J149" s="65"/>
      <c r="K149" s="65"/>
      <c r="L149" s="65"/>
      <c r="M149" s="65"/>
      <c r="N149" s="61"/>
      <c r="O149" s="61"/>
      <c r="P149" s="61"/>
      <c r="Q149" s="61"/>
      <c r="R149" s="61"/>
      <c r="S149" s="61"/>
      <c r="T149" s="62"/>
      <c r="U149" s="61"/>
      <c r="V149" s="58"/>
      <c r="W149" s="58"/>
      <c r="X149" s="58"/>
      <c r="Y149" s="58"/>
      <c r="Z149" s="58"/>
      <c r="AA149" s="58"/>
      <c r="AB149" s="58"/>
      <c r="AC149" s="58"/>
      <c r="AD149" s="58"/>
      <c r="AE149" s="58" t="s">
        <v>116</v>
      </c>
      <c r="AF149" s="58">
        <v>0</v>
      </c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</row>
    <row r="150" spans="1:60" ht="22.5" outlineLevel="1" x14ac:dyDescent="0.2">
      <c r="A150" s="84"/>
      <c r="B150" s="85"/>
      <c r="C150" s="89" t="s">
        <v>260</v>
      </c>
      <c r="D150" s="98"/>
      <c r="E150" s="90">
        <v>0.23069999999999999</v>
      </c>
      <c r="F150" s="88"/>
      <c r="G150" s="88"/>
      <c r="H150" s="65"/>
      <c r="I150" s="65"/>
      <c r="J150" s="65"/>
      <c r="K150" s="65"/>
      <c r="L150" s="65"/>
      <c r="M150" s="65"/>
      <c r="N150" s="61"/>
      <c r="O150" s="61"/>
      <c r="P150" s="61"/>
      <c r="Q150" s="61"/>
      <c r="R150" s="61"/>
      <c r="S150" s="61"/>
      <c r="T150" s="62"/>
      <c r="U150" s="61"/>
      <c r="V150" s="58"/>
      <c r="W150" s="58"/>
      <c r="X150" s="58"/>
      <c r="Y150" s="58"/>
      <c r="Z150" s="58"/>
      <c r="AA150" s="58"/>
      <c r="AB150" s="58"/>
      <c r="AC150" s="58"/>
      <c r="AD150" s="58"/>
      <c r="AE150" s="58" t="s">
        <v>116</v>
      </c>
      <c r="AF150" s="58">
        <v>0</v>
      </c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</row>
    <row r="151" spans="1:60" ht="22.5" outlineLevel="1" x14ac:dyDescent="0.2">
      <c r="A151" s="84"/>
      <c r="B151" s="85"/>
      <c r="C151" s="89" t="s">
        <v>261</v>
      </c>
      <c r="D151" s="98"/>
      <c r="E151" s="90">
        <v>5.7700000000000001E-2</v>
      </c>
      <c r="F151" s="88"/>
      <c r="G151" s="88"/>
      <c r="H151" s="65"/>
      <c r="I151" s="65"/>
      <c r="J151" s="65"/>
      <c r="K151" s="65"/>
      <c r="L151" s="65"/>
      <c r="M151" s="65"/>
      <c r="N151" s="61"/>
      <c r="O151" s="61"/>
      <c r="P151" s="61"/>
      <c r="Q151" s="61"/>
      <c r="R151" s="61"/>
      <c r="S151" s="61"/>
      <c r="T151" s="62"/>
      <c r="U151" s="61"/>
      <c r="V151" s="58"/>
      <c r="W151" s="58"/>
      <c r="X151" s="58"/>
      <c r="Y151" s="58"/>
      <c r="Z151" s="58"/>
      <c r="AA151" s="58"/>
      <c r="AB151" s="58"/>
      <c r="AC151" s="58"/>
      <c r="AD151" s="58"/>
      <c r="AE151" s="58" t="s">
        <v>116</v>
      </c>
      <c r="AF151" s="58">
        <v>0</v>
      </c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</row>
    <row r="152" spans="1:60" ht="22.5" outlineLevel="1" x14ac:dyDescent="0.2">
      <c r="A152" s="84"/>
      <c r="B152" s="85"/>
      <c r="C152" s="89" t="s">
        <v>262</v>
      </c>
      <c r="D152" s="98"/>
      <c r="E152" s="90">
        <v>0.28839999999999999</v>
      </c>
      <c r="F152" s="88"/>
      <c r="G152" s="88"/>
      <c r="H152" s="65"/>
      <c r="I152" s="65"/>
      <c r="J152" s="65"/>
      <c r="K152" s="65"/>
      <c r="L152" s="65"/>
      <c r="M152" s="65"/>
      <c r="N152" s="61"/>
      <c r="O152" s="61"/>
      <c r="P152" s="61"/>
      <c r="Q152" s="61"/>
      <c r="R152" s="61"/>
      <c r="S152" s="61"/>
      <c r="T152" s="62"/>
      <c r="U152" s="61"/>
      <c r="V152" s="58"/>
      <c r="W152" s="58"/>
      <c r="X152" s="58"/>
      <c r="Y152" s="58"/>
      <c r="Z152" s="58"/>
      <c r="AA152" s="58"/>
      <c r="AB152" s="58"/>
      <c r="AC152" s="58"/>
      <c r="AD152" s="58"/>
      <c r="AE152" s="58" t="s">
        <v>116</v>
      </c>
      <c r="AF152" s="58">
        <v>0</v>
      </c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</row>
    <row r="153" spans="1:60" ht="22.5" outlineLevel="1" x14ac:dyDescent="0.2">
      <c r="A153" s="84"/>
      <c r="B153" s="85"/>
      <c r="C153" s="89" t="s">
        <v>263</v>
      </c>
      <c r="D153" s="98"/>
      <c r="E153" s="90">
        <v>0.2157</v>
      </c>
      <c r="F153" s="88"/>
      <c r="G153" s="88"/>
      <c r="H153" s="65"/>
      <c r="I153" s="65"/>
      <c r="J153" s="65"/>
      <c r="K153" s="65"/>
      <c r="L153" s="65"/>
      <c r="M153" s="65"/>
      <c r="N153" s="61"/>
      <c r="O153" s="61"/>
      <c r="P153" s="61"/>
      <c r="Q153" s="61"/>
      <c r="R153" s="61"/>
      <c r="S153" s="61"/>
      <c r="T153" s="62"/>
      <c r="U153" s="61"/>
      <c r="V153" s="58"/>
      <c r="W153" s="58"/>
      <c r="X153" s="58"/>
      <c r="Y153" s="58"/>
      <c r="Z153" s="58"/>
      <c r="AA153" s="58"/>
      <c r="AB153" s="58"/>
      <c r="AC153" s="58"/>
      <c r="AD153" s="58"/>
      <c r="AE153" s="58" t="s">
        <v>116</v>
      </c>
      <c r="AF153" s="58">
        <v>0</v>
      </c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</row>
    <row r="154" spans="1:60" outlineLevel="1" x14ac:dyDescent="0.2">
      <c r="A154" s="84"/>
      <c r="B154" s="85"/>
      <c r="C154" s="91" t="s">
        <v>122</v>
      </c>
      <c r="D154" s="99"/>
      <c r="E154" s="92">
        <v>0.79249999999999998</v>
      </c>
      <c r="F154" s="88"/>
      <c r="G154" s="88"/>
      <c r="H154" s="65"/>
      <c r="I154" s="65"/>
      <c r="J154" s="65"/>
      <c r="K154" s="65"/>
      <c r="L154" s="65"/>
      <c r="M154" s="65"/>
      <c r="N154" s="61"/>
      <c r="O154" s="61"/>
      <c r="P154" s="61"/>
      <c r="Q154" s="61"/>
      <c r="R154" s="61"/>
      <c r="S154" s="61"/>
      <c r="T154" s="62"/>
      <c r="U154" s="61"/>
      <c r="V154" s="58"/>
      <c r="W154" s="58"/>
      <c r="X154" s="58"/>
      <c r="Y154" s="58"/>
      <c r="Z154" s="58"/>
      <c r="AA154" s="58"/>
      <c r="AB154" s="58"/>
      <c r="AC154" s="58"/>
      <c r="AD154" s="58"/>
      <c r="AE154" s="58" t="s">
        <v>116</v>
      </c>
      <c r="AF154" s="58">
        <v>1</v>
      </c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</row>
    <row r="155" spans="1:60" outlineLevel="1" x14ac:dyDescent="0.2">
      <c r="A155" s="84"/>
      <c r="B155" s="85"/>
      <c r="C155" s="89" t="s">
        <v>361</v>
      </c>
      <c r="D155" s="98"/>
      <c r="E155" s="90"/>
      <c r="F155" s="88"/>
      <c r="G155" s="88"/>
      <c r="H155" s="65"/>
      <c r="I155" s="65"/>
      <c r="J155" s="65"/>
      <c r="K155" s="65"/>
      <c r="L155" s="65"/>
      <c r="M155" s="65"/>
      <c r="N155" s="61"/>
      <c r="O155" s="61"/>
      <c r="P155" s="61"/>
      <c r="Q155" s="61"/>
      <c r="R155" s="61"/>
      <c r="S155" s="61"/>
      <c r="T155" s="62"/>
      <c r="U155" s="61"/>
      <c r="V155" s="58"/>
      <c r="W155" s="58"/>
      <c r="X155" s="58"/>
      <c r="Y155" s="58"/>
      <c r="Z155" s="58"/>
      <c r="AA155" s="58"/>
      <c r="AB155" s="58"/>
      <c r="AC155" s="58"/>
      <c r="AD155" s="58"/>
      <c r="AE155" s="58" t="s">
        <v>116</v>
      </c>
      <c r="AF155" s="58">
        <v>0</v>
      </c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</row>
    <row r="156" spans="1:60" outlineLevel="1" x14ac:dyDescent="0.2">
      <c r="A156" s="84"/>
      <c r="B156" s="85"/>
      <c r="C156" s="89" t="s">
        <v>264</v>
      </c>
      <c r="D156" s="98"/>
      <c r="E156" s="90">
        <v>2.8E-3</v>
      </c>
      <c r="F156" s="88"/>
      <c r="G156" s="88"/>
      <c r="H156" s="65"/>
      <c r="I156" s="65"/>
      <c r="J156" s="65"/>
      <c r="K156" s="65"/>
      <c r="L156" s="65"/>
      <c r="M156" s="65"/>
      <c r="N156" s="61"/>
      <c r="O156" s="61"/>
      <c r="P156" s="61"/>
      <c r="Q156" s="61"/>
      <c r="R156" s="61"/>
      <c r="S156" s="61"/>
      <c r="T156" s="62"/>
      <c r="U156" s="61"/>
      <c r="V156" s="58"/>
      <c r="W156" s="58"/>
      <c r="X156" s="58"/>
      <c r="Y156" s="58"/>
      <c r="Z156" s="58"/>
      <c r="AA156" s="58"/>
      <c r="AB156" s="58"/>
      <c r="AC156" s="58"/>
      <c r="AD156" s="58"/>
      <c r="AE156" s="58" t="s">
        <v>116</v>
      </c>
      <c r="AF156" s="58">
        <v>0</v>
      </c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</row>
    <row r="157" spans="1:60" outlineLevel="1" x14ac:dyDescent="0.2">
      <c r="A157" s="84"/>
      <c r="B157" s="85"/>
      <c r="C157" s="89" t="s">
        <v>265</v>
      </c>
      <c r="D157" s="98"/>
      <c r="E157" s="90">
        <v>1.32E-2</v>
      </c>
      <c r="F157" s="88"/>
      <c r="G157" s="88"/>
      <c r="H157" s="65"/>
      <c r="I157" s="65"/>
      <c r="J157" s="65"/>
      <c r="K157" s="65"/>
      <c r="L157" s="65"/>
      <c r="M157" s="65"/>
      <c r="N157" s="61"/>
      <c r="O157" s="61"/>
      <c r="P157" s="61"/>
      <c r="Q157" s="61"/>
      <c r="R157" s="61"/>
      <c r="S157" s="61"/>
      <c r="T157" s="62"/>
      <c r="U157" s="61"/>
      <c r="V157" s="58"/>
      <c r="W157" s="58"/>
      <c r="X157" s="58"/>
      <c r="Y157" s="58"/>
      <c r="Z157" s="58"/>
      <c r="AA157" s="58"/>
      <c r="AB157" s="58"/>
      <c r="AC157" s="58"/>
      <c r="AD157" s="58"/>
      <c r="AE157" s="58" t="s">
        <v>116</v>
      </c>
      <c r="AF157" s="58">
        <v>0</v>
      </c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</row>
    <row r="158" spans="1:60" outlineLevel="1" x14ac:dyDescent="0.2">
      <c r="A158" s="84"/>
      <c r="B158" s="85"/>
      <c r="C158" s="89" t="s">
        <v>266</v>
      </c>
      <c r="D158" s="98"/>
      <c r="E158" s="90">
        <v>2.35E-2</v>
      </c>
      <c r="F158" s="88"/>
      <c r="G158" s="88"/>
      <c r="H158" s="65"/>
      <c r="I158" s="65"/>
      <c r="J158" s="65"/>
      <c r="K158" s="65"/>
      <c r="L158" s="65"/>
      <c r="M158" s="65"/>
      <c r="N158" s="61"/>
      <c r="O158" s="61"/>
      <c r="P158" s="61"/>
      <c r="Q158" s="61"/>
      <c r="R158" s="61"/>
      <c r="S158" s="61"/>
      <c r="T158" s="62"/>
      <c r="U158" s="61"/>
      <c r="V158" s="58"/>
      <c r="W158" s="58"/>
      <c r="X158" s="58"/>
      <c r="Y158" s="58"/>
      <c r="Z158" s="58"/>
      <c r="AA158" s="58"/>
      <c r="AB158" s="58"/>
      <c r="AC158" s="58"/>
      <c r="AD158" s="58"/>
      <c r="AE158" s="58" t="s">
        <v>116</v>
      </c>
      <c r="AF158" s="58">
        <v>0</v>
      </c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</row>
    <row r="159" spans="1:60" outlineLevel="1" x14ac:dyDescent="0.2">
      <c r="A159" s="84"/>
      <c r="B159" s="85"/>
      <c r="C159" s="89" t="s">
        <v>267</v>
      </c>
      <c r="D159" s="98"/>
      <c r="E159" s="90">
        <v>3.39E-2</v>
      </c>
      <c r="F159" s="88"/>
      <c r="G159" s="88"/>
      <c r="H159" s="65"/>
      <c r="I159" s="65"/>
      <c r="J159" s="65"/>
      <c r="K159" s="65"/>
      <c r="L159" s="65"/>
      <c r="M159" s="65"/>
      <c r="N159" s="61"/>
      <c r="O159" s="61"/>
      <c r="P159" s="61"/>
      <c r="Q159" s="61"/>
      <c r="R159" s="61"/>
      <c r="S159" s="61"/>
      <c r="T159" s="62"/>
      <c r="U159" s="61"/>
      <c r="V159" s="58"/>
      <c r="W159" s="58"/>
      <c r="X159" s="58"/>
      <c r="Y159" s="58"/>
      <c r="Z159" s="58"/>
      <c r="AA159" s="58"/>
      <c r="AB159" s="58"/>
      <c r="AC159" s="58"/>
      <c r="AD159" s="58"/>
      <c r="AE159" s="58" t="s">
        <v>116</v>
      </c>
      <c r="AF159" s="58">
        <v>0</v>
      </c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</row>
    <row r="160" spans="1:60" outlineLevel="1" x14ac:dyDescent="0.2">
      <c r="A160" s="84"/>
      <c r="B160" s="85"/>
      <c r="C160" s="89" t="s">
        <v>268</v>
      </c>
      <c r="D160" s="98"/>
      <c r="E160" s="90">
        <v>9.4799999999999995E-2</v>
      </c>
      <c r="F160" s="88"/>
      <c r="G160" s="88"/>
      <c r="H160" s="65"/>
      <c r="I160" s="65"/>
      <c r="J160" s="65"/>
      <c r="K160" s="65"/>
      <c r="L160" s="65"/>
      <c r="M160" s="65"/>
      <c r="N160" s="61"/>
      <c r="O160" s="61"/>
      <c r="P160" s="61"/>
      <c r="Q160" s="61"/>
      <c r="R160" s="61"/>
      <c r="S160" s="61"/>
      <c r="T160" s="62"/>
      <c r="U160" s="61"/>
      <c r="V160" s="58"/>
      <c r="W160" s="58"/>
      <c r="X160" s="58"/>
      <c r="Y160" s="58"/>
      <c r="Z160" s="58"/>
      <c r="AA160" s="58"/>
      <c r="AB160" s="58"/>
      <c r="AC160" s="58"/>
      <c r="AD160" s="58"/>
      <c r="AE160" s="58" t="s">
        <v>116</v>
      </c>
      <c r="AF160" s="58">
        <v>0</v>
      </c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</row>
    <row r="161" spans="1:60" outlineLevel="1" x14ac:dyDescent="0.2">
      <c r="A161" s="84"/>
      <c r="B161" s="85"/>
      <c r="C161" s="91" t="s">
        <v>122</v>
      </c>
      <c r="D161" s="99"/>
      <c r="E161" s="92">
        <v>0.16819999999999999</v>
      </c>
      <c r="F161" s="88"/>
      <c r="G161" s="88"/>
      <c r="H161" s="65"/>
      <c r="I161" s="65"/>
      <c r="J161" s="65"/>
      <c r="K161" s="65"/>
      <c r="L161" s="65"/>
      <c r="M161" s="65"/>
      <c r="N161" s="61"/>
      <c r="O161" s="61"/>
      <c r="P161" s="61"/>
      <c r="Q161" s="61"/>
      <c r="R161" s="61"/>
      <c r="S161" s="61"/>
      <c r="T161" s="62"/>
      <c r="U161" s="61"/>
      <c r="V161" s="58"/>
      <c r="W161" s="58"/>
      <c r="X161" s="58"/>
      <c r="Y161" s="58"/>
      <c r="Z161" s="58"/>
      <c r="AA161" s="58"/>
      <c r="AB161" s="58"/>
      <c r="AC161" s="58"/>
      <c r="AD161" s="58"/>
      <c r="AE161" s="58" t="s">
        <v>116</v>
      </c>
      <c r="AF161" s="58">
        <v>1</v>
      </c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</row>
    <row r="162" spans="1:60" outlineLevel="1" x14ac:dyDescent="0.2">
      <c r="A162" s="84"/>
      <c r="B162" s="85"/>
      <c r="C162" s="89" t="s">
        <v>373</v>
      </c>
      <c r="D162" s="98"/>
      <c r="E162" s="90">
        <v>0.16800000000000001</v>
      </c>
      <c r="F162" s="88"/>
      <c r="G162" s="88"/>
      <c r="H162" s="65"/>
      <c r="I162" s="65"/>
      <c r="J162" s="65"/>
      <c r="K162" s="65"/>
      <c r="L162" s="65"/>
      <c r="M162" s="65"/>
      <c r="N162" s="61"/>
      <c r="O162" s="61"/>
      <c r="P162" s="61"/>
      <c r="Q162" s="61"/>
      <c r="R162" s="61"/>
      <c r="S162" s="61"/>
      <c r="T162" s="62"/>
      <c r="U162" s="61"/>
      <c r="V162" s="58"/>
      <c r="W162" s="58"/>
      <c r="X162" s="58"/>
      <c r="Y162" s="58"/>
      <c r="Z162" s="58"/>
      <c r="AA162" s="58"/>
      <c r="AB162" s="58"/>
      <c r="AC162" s="58"/>
      <c r="AD162" s="58"/>
      <c r="AE162" s="58" t="s">
        <v>116</v>
      </c>
      <c r="AF162" s="58">
        <v>0</v>
      </c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</row>
    <row r="163" spans="1:60" outlineLevel="1" x14ac:dyDescent="0.2">
      <c r="A163" s="84"/>
      <c r="B163" s="85"/>
      <c r="C163" s="91" t="s">
        <v>122</v>
      </c>
      <c r="D163" s="99"/>
      <c r="E163" s="92">
        <v>0.16800000000000001</v>
      </c>
      <c r="F163" s="88"/>
      <c r="G163" s="88"/>
      <c r="H163" s="65"/>
      <c r="I163" s="65"/>
      <c r="J163" s="65"/>
      <c r="K163" s="65"/>
      <c r="L163" s="65"/>
      <c r="M163" s="65"/>
      <c r="N163" s="61"/>
      <c r="O163" s="61"/>
      <c r="P163" s="61"/>
      <c r="Q163" s="61"/>
      <c r="R163" s="61"/>
      <c r="S163" s="61"/>
      <c r="T163" s="62"/>
      <c r="U163" s="61"/>
      <c r="V163" s="58"/>
      <c r="W163" s="58"/>
      <c r="X163" s="58"/>
      <c r="Y163" s="58"/>
      <c r="Z163" s="58"/>
      <c r="AA163" s="58"/>
      <c r="AB163" s="58"/>
      <c r="AC163" s="58"/>
      <c r="AD163" s="58"/>
      <c r="AE163" s="58" t="s">
        <v>116</v>
      </c>
      <c r="AF163" s="58">
        <v>1</v>
      </c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</row>
    <row r="164" spans="1:60" outlineLevel="1" x14ac:dyDescent="0.2">
      <c r="A164" s="84">
        <v>50</v>
      </c>
      <c r="B164" s="85" t="s">
        <v>269</v>
      </c>
      <c r="C164" s="86" t="s">
        <v>270</v>
      </c>
      <c r="D164" s="97" t="s">
        <v>191</v>
      </c>
      <c r="E164" s="87">
        <v>1</v>
      </c>
      <c r="F164" s="174"/>
      <c r="G164" s="88">
        <f t="shared" si="11"/>
        <v>0</v>
      </c>
      <c r="H164" s="65">
        <v>3690</v>
      </c>
      <c r="I164" s="65">
        <f>ROUND(E164*H164,2)</f>
        <v>3690</v>
      </c>
      <c r="J164" s="65">
        <v>0</v>
      </c>
      <c r="K164" s="65">
        <f>ROUND(E164*J164,2)</f>
        <v>0</v>
      </c>
      <c r="L164" s="65">
        <v>21</v>
      </c>
      <c r="M164" s="65">
        <f>G164*(1+L164/100)</f>
        <v>0</v>
      </c>
      <c r="N164" s="61">
        <v>6.0000000000000002E-5</v>
      </c>
      <c r="O164" s="61">
        <f>ROUND(E164*N164,5)</f>
        <v>6.0000000000000002E-5</v>
      </c>
      <c r="P164" s="61">
        <v>0</v>
      </c>
      <c r="Q164" s="61">
        <f>ROUND(E164*P164,5)</f>
        <v>0</v>
      </c>
      <c r="R164" s="61"/>
      <c r="S164" s="61"/>
      <c r="T164" s="62">
        <v>0.42599999999999999</v>
      </c>
      <c r="U164" s="61">
        <f>ROUND(E164*T164,2)</f>
        <v>0.43</v>
      </c>
      <c r="V164" s="58"/>
      <c r="W164" s="58"/>
      <c r="X164" s="58"/>
      <c r="Y164" s="58"/>
      <c r="Z164" s="58"/>
      <c r="AA164" s="58"/>
      <c r="AB164" s="58"/>
      <c r="AC164" s="58"/>
      <c r="AD164" s="58"/>
      <c r="AE164" s="58" t="s">
        <v>114</v>
      </c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</row>
    <row r="165" spans="1:60" outlineLevel="1" x14ac:dyDescent="0.2">
      <c r="A165" s="84">
        <v>51</v>
      </c>
      <c r="B165" s="85" t="s">
        <v>271</v>
      </c>
      <c r="C165" s="86" t="s">
        <v>272</v>
      </c>
      <c r="D165" s="97" t="s">
        <v>235</v>
      </c>
      <c r="E165" s="87">
        <v>40</v>
      </c>
      <c r="F165" s="174"/>
      <c r="G165" s="88">
        <f t="shared" si="11"/>
        <v>0</v>
      </c>
      <c r="H165" s="65">
        <v>57.65</v>
      </c>
      <c r="I165" s="65">
        <f>ROUND(E165*H165,2)</f>
        <v>2306</v>
      </c>
      <c r="J165" s="65">
        <v>50.85</v>
      </c>
      <c r="K165" s="65">
        <f>ROUND(E165*J165,2)</f>
        <v>2034</v>
      </c>
      <c r="L165" s="65">
        <v>21</v>
      </c>
      <c r="M165" s="65">
        <f>G165*(1+L165/100)</f>
        <v>0</v>
      </c>
      <c r="N165" s="61">
        <v>0</v>
      </c>
      <c r="O165" s="61">
        <f>ROUND(E165*N165,5)</f>
        <v>0</v>
      </c>
      <c r="P165" s="61">
        <v>0</v>
      </c>
      <c r="Q165" s="61">
        <f>ROUND(E165*P165,5)</f>
        <v>0</v>
      </c>
      <c r="R165" s="61"/>
      <c r="S165" s="61"/>
      <c r="T165" s="62">
        <v>0.158</v>
      </c>
      <c r="U165" s="61">
        <f>ROUND(E165*T165,2)</f>
        <v>6.32</v>
      </c>
      <c r="V165" s="58"/>
      <c r="W165" s="58"/>
      <c r="X165" s="58"/>
      <c r="Y165" s="58"/>
      <c r="Z165" s="58"/>
      <c r="AA165" s="58"/>
      <c r="AB165" s="58"/>
      <c r="AC165" s="58"/>
      <c r="AD165" s="58"/>
      <c r="AE165" s="58" t="s">
        <v>114</v>
      </c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</row>
    <row r="166" spans="1:60" outlineLevel="1" x14ac:dyDescent="0.2">
      <c r="A166" s="84">
        <v>52</v>
      </c>
      <c r="B166" s="85" t="s">
        <v>273</v>
      </c>
      <c r="C166" s="86" t="s">
        <v>274</v>
      </c>
      <c r="D166" s="97" t="s">
        <v>0</v>
      </c>
      <c r="E166" s="87">
        <f>SUM(G135:G165)/100</f>
        <v>0</v>
      </c>
      <c r="F166" s="88">
        <v>1.75</v>
      </c>
      <c r="G166" s="88">
        <f t="shared" si="11"/>
        <v>0</v>
      </c>
      <c r="H166" s="65">
        <v>0</v>
      </c>
      <c r="I166" s="65">
        <f>ROUND(E166*H166,2)</f>
        <v>0</v>
      </c>
      <c r="J166" s="65">
        <v>1.75</v>
      </c>
      <c r="K166" s="65">
        <f>ROUND(E166*J166,2)</f>
        <v>0</v>
      </c>
      <c r="L166" s="65">
        <v>21</v>
      </c>
      <c r="M166" s="65">
        <f>G166*(1+L166/100)</f>
        <v>0</v>
      </c>
      <c r="N166" s="61">
        <v>0</v>
      </c>
      <c r="O166" s="61">
        <f>ROUND(E166*N166,5)</f>
        <v>0</v>
      </c>
      <c r="P166" s="61">
        <v>0</v>
      </c>
      <c r="Q166" s="61">
        <f>ROUND(E166*P166,5)</f>
        <v>0</v>
      </c>
      <c r="R166" s="61"/>
      <c r="S166" s="61"/>
      <c r="T166" s="62">
        <v>0</v>
      </c>
      <c r="U166" s="61">
        <f>ROUND(E166*T166,2)</f>
        <v>0</v>
      </c>
      <c r="V166" s="58"/>
      <c r="W166" s="58"/>
      <c r="X166" s="58"/>
      <c r="Y166" s="58"/>
      <c r="Z166" s="58"/>
      <c r="AA166" s="58"/>
      <c r="AB166" s="58"/>
      <c r="AC166" s="58"/>
      <c r="AD166" s="58"/>
      <c r="AE166" s="58" t="s">
        <v>114</v>
      </c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</row>
    <row r="167" spans="1:60" x14ac:dyDescent="0.2">
      <c r="A167" s="83" t="s">
        <v>109</v>
      </c>
      <c r="B167" s="93" t="s">
        <v>72</v>
      </c>
      <c r="C167" s="94" t="s">
        <v>73</v>
      </c>
      <c r="D167" s="100"/>
      <c r="E167" s="95"/>
      <c r="F167" s="96"/>
      <c r="G167" s="96">
        <f>SUM(G168:G179)</f>
        <v>0</v>
      </c>
      <c r="H167" s="66"/>
      <c r="I167" s="66">
        <f>SUM(I168:I179)</f>
        <v>24226.410000000003</v>
      </c>
      <c r="J167" s="66"/>
      <c r="K167" s="66">
        <f>SUM(K168:K179)</f>
        <v>12612.17</v>
      </c>
      <c r="L167" s="66"/>
      <c r="M167" s="66">
        <f>SUM(M168:M179)</f>
        <v>0</v>
      </c>
      <c r="N167" s="63"/>
      <c r="O167" s="63">
        <f>SUM(O168:O179)</f>
        <v>0.86173999999999995</v>
      </c>
      <c r="P167" s="63"/>
      <c r="Q167" s="63">
        <f>SUM(Q168:Q179)</f>
        <v>0</v>
      </c>
      <c r="R167" s="63"/>
      <c r="S167" s="63"/>
      <c r="T167" s="64"/>
      <c r="U167" s="63">
        <f>SUM(U168:U179)</f>
        <v>38.079999999999991</v>
      </c>
      <c r="AE167" t="s">
        <v>110</v>
      </c>
    </row>
    <row r="168" spans="1:60" outlineLevel="1" x14ac:dyDescent="0.2">
      <c r="A168" s="84">
        <v>53</v>
      </c>
      <c r="B168" s="85" t="s">
        <v>275</v>
      </c>
      <c r="C168" s="86" t="s">
        <v>276</v>
      </c>
      <c r="D168" s="97" t="s">
        <v>113</v>
      </c>
      <c r="E168" s="87">
        <v>33.28</v>
      </c>
      <c r="F168" s="174"/>
      <c r="G168" s="88">
        <f>E168*F168</f>
        <v>0</v>
      </c>
      <c r="H168" s="65">
        <v>21.73</v>
      </c>
      <c r="I168" s="65">
        <f>ROUND(E168*H168,2)</f>
        <v>723.17</v>
      </c>
      <c r="J168" s="65">
        <v>16.569999999999997</v>
      </c>
      <c r="K168" s="65">
        <f>ROUND(E168*J168,2)</f>
        <v>551.45000000000005</v>
      </c>
      <c r="L168" s="65">
        <v>21</v>
      </c>
      <c r="M168" s="65">
        <f>G168*(1+L168/100)</f>
        <v>0</v>
      </c>
      <c r="N168" s="61">
        <v>2.1000000000000001E-4</v>
      </c>
      <c r="O168" s="61">
        <f>ROUND(E168*N168,5)</f>
        <v>6.9899999999999997E-3</v>
      </c>
      <c r="P168" s="61">
        <v>0</v>
      </c>
      <c r="Q168" s="61">
        <f>ROUND(E168*P168,5)</f>
        <v>0</v>
      </c>
      <c r="R168" s="61"/>
      <c r="S168" s="61"/>
      <c r="T168" s="62">
        <v>0.05</v>
      </c>
      <c r="U168" s="61">
        <f>ROUND(E168*T168,2)</f>
        <v>1.66</v>
      </c>
      <c r="V168" s="58"/>
      <c r="W168" s="58"/>
      <c r="X168" s="58"/>
      <c r="Y168" s="58"/>
      <c r="Z168" s="58"/>
      <c r="AA168" s="58"/>
      <c r="AB168" s="58"/>
      <c r="AC168" s="58"/>
      <c r="AD168" s="58"/>
      <c r="AE168" s="58" t="s">
        <v>114</v>
      </c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</row>
    <row r="169" spans="1:60" outlineLevel="1" x14ac:dyDescent="0.2">
      <c r="A169" s="84"/>
      <c r="B169" s="85"/>
      <c r="C169" s="89" t="s">
        <v>277</v>
      </c>
      <c r="D169" s="98"/>
      <c r="E169" s="90">
        <v>32.24</v>
      </c>
      <c r="F169" s="88"/>
      <c r="G169" s="88"/>
      <c r="H169" s="65"/>
      <c r="I169" s="65"/>
      <c r="J169" s="65"/>
      <c r="K169" s="65"/>
      <c r="L169" s="65"/>
      <c r="M169" s="65"/>
      <c r="N169" s="61"/>
      <c r="O169" s="61"/>
      <c r="P169" s="61"/>
      <c r="Q169" s="61"/>
      <c r="R169" s="61"/>
      <c r="S169" s="61"/>
      <c r="T169" s="62"/>
      <c r="U169" s="61"/>
      <c r="V169" s="58"/>
      <c r="W169" s="58"/>
      <c r="X169" s="58"/>
      <c r="Y169" s="58"/>
      <c r="Z169" s="58"/>
      <c r="AA169" s="58"/>
      <c r="AB169" s="58"/>
      <c r="AC169" s="58"/>
      <c r="AD169" s="58"/>
      <c r="AE169" s="58" t="s">
        <v>116</v>
      </c>
      <c r="AF169" s="58">
        <v>0</v>
      </c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</row>
    <row r="170" spans="1:60" outlineLevel="1" x14ac:dyDescent="0.2">
      <c r="A170" s="84"/>
      <c r="B170" s="85"/>
      <c r="C170" s="89" t="s">
        <v>278</v>
      </c>
      <c r="D170" s="98"/>
      <c r="E170" s="90">
        <v>0.89</v>
      </c>
      <c r="F170" s="88"/>
      <c r="G170" s="88"/>
      <c r="H170" s="65"/>
      <c r="I170" s="65"/>
      <c r="J170" s="65"/>
      <c r="K170" s="65"/>
      <c r="L170" s="65"/>
      <c r="M170" s="65"/>
      <c r="N170" s="61"/>
      <c r="O170" s="61"/>
      <c r="P170" s="61"/>
      <c r="Q170" s="61"/>
      <c r="R170" s="61"/>
      <c r="S170" s="61"/>
      <c r="T170" s="62"/>
      <c r="U170" s="61"/>
      <c r="V170" s="58"/>
      <c r="W170" s="58"/>
      <c r="X170" s="58"/>
      <c r="Y170" s="58"/>
      <c r="Z170" s="58"/>
      <c r="AA170" s="58"/>
      <c r="AB170" s="58"/>
      <c r="AC170" s="58"/>
      <c r="AD170" s="58"/>
      <c r="AE170" s="58" t="s">
        <v>116</v>
      </c>
      <c r="AF170" s="58">
        <v>0</v>
      </c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</row>
    <row r="171" spans="1:60" outlineLevel="1" x14ac:dyDescent="0.2">
      <c r="A171" s="84"/>
      <c r="B171" s="85"/>
      <c r="C171" s="89" t="s">
        <v>279</v>
      </c>
      <c r="D171" s="98"/>
      <c r="E171" s="90">
        <v>0.15</v>
      </c>
      <c r="F171" s="88"/>
      <c r="G171" s="88"/>
      <c r="H171" s="65"/>
      <c r="I171" s="65"/>
      <c r="J171" s="65"/>
      <c r="K171" s="65"/>
      <c r="L171" s="65"/>
      <c r="M171" s="65"/>
      <c r="N171" s="61"/>
      <c r="O171" s="61"/>
      <c r="P171" s="61"/>
      <c r="Q171" s="61"/>
      <c r="R171" s="61"/>
      <c r="S171" s="61"/>
      <c r="T171" s="62"/>
      <c r="U171" s="61"/>
      <c r="V171" s="58"/>
      <c r="W171" s="58"/>
      <c r="X171" s="58"/>
      <c r="Y171" s="58"/>
      <c r="Z171" s="58"/>
      <c r="AA171" s="58"/>
      <c r="AB171" s="58"/>
      <c r="AC171" s="58"/>
      <c r="AD171" s="58"/>
      <c r="AE171" s="58" t="s">
        <v>116</v>
      </c>
      <c r="AF171" s="58">
        <v>0</v>
      </c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</row>
    <row r="172" spans="1:60" ht="22.5" outlineLevel="1" x14ac:dyDescent="0.2">
      <c r="A172" s="84">
        <v>54</v>
      </c>
      <c r="B172" s="85" t="s">
        <v>280</v>
      </c>
      <c r="C172" s="86" t="s">
        <v>281</v>
      </c>
      <c r="D172" s="97" t="s">
        <v>113</v>
      </c>
      <c r="E172" s="87">
        <v>33.28</v>
      </c>
      <c r="F172" s="174"/>
      <c r="G172" s="88">
        <f t="shared" ref="G172:G179" si="12">E172*F172</f>
        <v>0</v>
      </c>
      <c r="H172" s="65">
        <v>106.62</v>
      </c>
      <c r="I172" s="65">
        <f>ROUND(E172*H172,2)</f>
        <v>3548.31</v>
      </c>
      <c r="J172" s="65">
        <v>323.88</v>
      </c>
      <c r="K172" s="65">
        <f>ROUND(E172*J172,2)</f>
        <v>10778.73</v>
      </c>
      <c r="L172" s="65">
        <v>21</v>
      </c>
      <c r="M172" s="65">
        <f>G172*(1+L172/100)</f>
        <v>0</v>
      </c>
      <c r="N172" s="61">
        <v>3.8999999999999998E-3</v>
      </c>
      <c r="O172" s="61">
        <f>ROUND(E172*N172,5)</f>
        <v>0.12978999999999999</v>
      </c>
      <c r="P172" s="61">
        <v>0</v>
      </c>
      <c r="Q172" s="61">
        <f>ROUND(E172*P172,5)</f>
        <v>0</v>
      </c>
      <c r="R172" s="61"/>
      <c r="S172" s="61"/>
      <c r="T172" s="62">
        <v>0.97799999999999998</v>
      </c>
      <c r="U172" s="61">
        <f>ROUND(E172*T172,2)</f>
        <v>32.549999999999997</v>
      </c>
      <c r="V172" s="58"/>
      <c r="W172" s="58"/>
      <c r="X172" s="58"/>
      <c r="Y172" s="58"/>
      <c r="Z172" s="58"/>
      <c r="AA172" s="58"/>
      <c r="AB172" s="58"/>
      <c r="AC172" s="58"/>
      <c r="AD172" s="58"/>
      <c r="AE172" s="58" t="s">
        <v>114</v>
      </c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</row>
    <row r="173" spans="1:60" outlineLevel="1" x14ac:dyDescent="0.2">
      <c r="A173" s="84">
        <v>55</v>
      </c>
      <c r="B173" s="85" t="s">
        <v>282</v>
      </c>
      <c r="C173" s="86" t="s">
        <v>283</v>
      </c>
      <c r="D173" s="97" t="s">
        <v>128</v>
      </c>
      <c r="E173" s="87">
        <v>16.399999999999999</v>
      </c>
      <c r="F173" s="174"/>
      <c r="G173" s="88">
        <f t="shared" si="12"/>
        <v>0</v>
      </c>
      <c r="H173" s="65">
        <v>9.93</v>
      </c>
      <c r="I173" s="65">
        <f>ROUND(E173*H173,2)</f>
        <v>162.85</v>
      </c>
      <c r="J173" s="65">
        <v>78.169999999999987</v>
      </c>
      <c r="K173" s="65">
        <f>ROUND(E173*J173,2)</f>
        <v>1281.99</v>
      </c>
      <c r="L173" s="65">
        <v>21</v>
      </c>
      <c r="M173" s="65">
        <f>G173*(1+L173/100)</f>
        <v>0</v>
      </c>
      <c r="N173" s="61">
        <v>3.2000000000000003E-4</v>
      </c>
      <c r="O173" s="61">
        <f>ROUND(E173*N173,5)</f>
        <v>5.2500000000000003E-3</v>
      </c>
      <c r="P173" s="61">
        <v>0</v>
      </c>
      <c r="Q173" s="61">
        <f>ROUND(E173*P173,5)</f>
        <v>0</v>
      </c>
      <c r="R173" s="61"/>
      <c r="S173" s="61"/>
      <c r="T173" s="62">
        <v>0.23599999999999999</v>
      </c>
      <c r="U173" s="61">
        <f>ROUND(E173*T173,2)</f>
        <v>3.87</v>
      </c>
      <c r="V173" s="58"/>
      <c r="W173" s="58"/>
      <c r="X173" s="58"/>
      <c r="Y173" s="58"/>
      <c r="Z173" s="58"/>
      <c r="AA173" s="58"/>
      <c r="AB173" s="58"/>
      <c r="AC173" s="58"/>
      <c r="AD173" s="58"/>
      <c r="AE173" s="58" t="s">
        <v>114</v>
      </c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</row>
    <row r="174" spans="1:60" ht="22.5" outlineLevel="1" x14ac:dyDescent="0.2">
      <c r="A174" s="84"/>
      <c r="B174" s="85"/>
      <c r="C174" s="89" t="s">
        <v>284</v>
      </c>
      <c r="D174" s="98"/>
      <c r="E174" s="90">
        <v>16.399999999999999</v>
      </c>
      <c r="F174" s="88"/>
      <c r="G174" s="88"/>
      <c r="H174" s="65"/>
      <c r="I174" s="65"/>
      <c r="J174" s="65"/>
      <c r="K174" s="65"/>
      <c r="L174" s="65"/>
      <c r="M174" s="65"/>
      <c r="N174" s="61"/>
      <c r="O174" s="61"/>
      <c r="P174" s="61"/>
      <c r="Q174" s="61"/>
      <c r="R174" s="61"/>
      <c r="S174" s="61"/>
      <c r="T174" s="62"/>
      <c r="U174" s="61"/>
      <c r="V174" s="58"/>
      <c r="W174" s="58"/>
      <c r="X174" s="58"/>
      <c r="Y174" s="58"/>
      <c r="Z174" s="58"/>
      <c r="AA174" s="58"/>
      <c r="AB174" s="58"/>
      <c r="AC174" s="58"/>
      <c r="AD174" s="58"/>
      <c r="AE174" s="58" t="s">
        <v>116</v>
      </c>
      <c r="AF174" s="58">
        <v>0</v>
      </c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</row>
    <row r="175" spans="1:60" outlineLevel="1" x14ac:dyDescent="0.2">
      <c r="A175" s="84">
        <v>56</v>
      </c>
      <c r="B175" s="85" t="s">
        <v>285</v>
      </c>
      <c r="C175" s="86" t="s">
        <v>371</v>
      </c>
      <c r="D175" s="97" t="s">
        <v>113</v>
      </c>
      <c r="E175" s="87">
        <v>39.984000000000002</v>
      </c>
      <c r="F175" s="174"/>
      <c r="G175" s="88">
        <f t="shared" si="12"/>
        <v>0</v>
      </c>
      <c r="H175" s="65">
        <v>495</v>
      </c>
      <c r="I175" s="65">
        <f>ROUND(E175*H175,2)</f>
        <v>19792.080000000002</v>
      </c>
      <c r="J175" s="65">
        <v>0</v>
      </c>
      <c r="K175" s="65">
        <f>ROUND(E175*J175,2)</f>
        <v>0</v>
      </c>
      <c r="L175" s="65">
        <v>21</v>
      </c>
      <c r="M175" s="65">
        <f>G175*(1+L175/100)</f>
        <v>0</v>
      </c>
      <c r="N175" s="61">
        <v>1.7999999999999999E-2</v>
      </c>
      <c r="O175" s="61">
        <f>ROUND(E175*N175,5)</f>
        <v>0.71970999999999996</v>
      </c>
      <c r="P175" s="61">
        <v>0</v>
      </c>
      <c r="Q175" s="61">
        <f>ROUND(E175*P175,5)</f>
        <v>0</v>
      </c>
      <c r="R175" s="61"/>
      <c r="S175" s="61"/>
      <c r="T175" s="62">
        <v>0</v>
      </c>
      <c r="U175" s="61">
        <f>ROUND(E175*T175,2)</f>
        <v>0</v>
      </c>
      <c r="V175" s="58"/>
      <c r="W175" s="58"/>
      <c r="X175" s="58"/>
      <c r="Y175" s="58"/>
      <c r="Z175" s="58"/>
      <c r="AA175" s="58"/>
      <c r="AB175" s="58"/>
      <c r="AC175" s="58"/>
      <c r="AD175" s="58"/>
      <c r="AE175" s="58" t="s">
        <v>211</v>
      </c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</row>
    <row r="176" spans="1:60" outlineLevel="1" x14ac:dyDescent="0.2">
      <c r="A176" s="84"/>
      <c r="B176" s="85"/>
      <c r="C176" s="89" t="s">
        <v>286</v>
      </c>
      <c r="D176" s="98"/>
      <c r="E176" s="90">
        <v>33.28</v>
      </c>
      <c r="F176" s="88"/>
      <c r="G176" s="88"/>
      <c r="H176" s="65"/>
      <c r="I176" s="65"/>
      <c r="J176" s="65"/>
      <c r="K176" s="65"/>
      <c r="L176" s="65"/>
      <c r="M176" s="65"/>
      <c r="N176" s="61"/>
      <c r="O176" s="61"/>
      <c r="P176" s="61"/>
      <c r="Q176" s="61"/>
      <c r="R176" s="61"/>
      <c r="S176" s="61"/>
      <c r="T176" s="62"/>
      <c r="U176" s="61"/>
      <c r="V176" s="58"/>
      <c r="W176" s="58"/>
      <c r="X176" s="58"/>
      <c r="Y176" s="58"/>
      <c r="Z176" s="58"/>
      <c r="AA176" s="58"/>
      <c r="AB176" s="58"/>
      <c r="AC176" s="58"/>
      <c r="AD176" s="58"/>
      <c r="AE176" s="58" t="s">
        <v>116</v>
      </c>
      <c r="AF176" s="58">
        <v>0</v>
      </c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</row>
    <row r="177" spans="1:60" outlineLevel="1" x14ac:dyDescent="0.2">
      <c r="A177" s="84"/>
      <c r="B177" s="85"/>
      <c r="C177" s="89" t="s">
        <v>287</v>
      </c>
      <c r="D177" s="98"/>
      <c r="E177" s="90">
        <v>1.6639999999999999</v>
      </c>
      <c r="F177" s="88"/>
      <c r="G177" s="88"/>
      <c r="H177" s="65"/>
      <c r="I177" s="65"/>
      <c r="J177" s="65"/>
      <c r="K177" s="65"/>
      <c r="L177" s="65"/>
      <c r="M177" s="65"/>
      <c r="N177" s="61"/>
      <c r="O177" s="61"/>
      <c r="P177" s="61"/>
      <c r="Q177" s="61"/>
      <c r="R177" s="61"/>
      <c r="S177" s="61"/>
      <c r="T177" s="62"/>
      <c r="U177" s="61"/>
      <c r="V177" s="58"/>
      <c r="W177" s="58"/>
      <c r="X177" s="58"/>
      <c r="Y177" s="58"/>
      <c r="Z177" s="58"/>
      <c r="AA177" s="58"/>
      <c r="AB177" s="58"/>
      <c r="AC177" s="58"/>
      <c r="AD177" s="58"/>
      <c r="AE177" s="58" t="s">
        <v>116</v>
      </c>
      <c r="AF177" s="58">
        <v>0</v>
      </c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</row>
    <row r="178" spans="1:60" ht="22.5" outlineLevel="1" x14ac:dyDescent="0.2">
      <c r="A178" s="84"/>
      <c r="B178" s="85"/>
      <c r="C178" s="89" t="s">
        <v>288</v>
      </c>
      <c r="D178" s="98"/>
      <c r="E178" s="90">
        <v>5.04</v>
      </c>
      <c r="F178" s="88"/>
      <c r="G178" s="88"/>
      <c r="H178" s="65"/>
      <c r="I178" s="65"/>
      <c r="J178" s="65"/>
      <c r="K178" s="65"/>
      <c r="L178" s="65"/>
      <c r="M178" s="65"/>
      <c r="N178" s="61"/>
      <c r="O178" s="61"/>
      <c r="P178" s="61"/>
      <c r="Q178" s="61"/>
      <c r="R178" s="61"/>
      <c r="S178" s="61"/>
      <c r="T178" s="62"/>
      <c r="U178" s="61"/>
      <c r="V178" s="58"/>
      <c r="W178" s="58"/>
      <c r="X178" s="58"/>
      <c r="Y178" s="58"/>
      <c r="Z178" s="58"/>
      <c r="AA178" s="58"/>
      <c r="AB178" s="58"/>
      <c r="AC178" s="58"/>
      <c r="AD178" s="58"/>
      <c r="AE178" s="58" t="s">
        <v>116</v>
      </c>
      <c r="AF178" s="58">
        <v>0</v>
      </c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</row>
    <row r="179" spans="1:60" outlineLevel="1" x14ac:dyDescent="0.2">
      <c r="A179" s="84">
        <v>57</v>
      </c>
      <c r="B179" s="85" t="s">
        <v>289</v>
      </c>
      <c r="C179" s="86" t="s">
        <v>290</v>
      </c>
      <c r="D179" s="97" t="s">
        <v>0</v>
      </c>
      <c r="E179" s="87">
        <f>SUM(G168:G178)/100</f>
        <v>0</v>
      </c>
      <c r="F179" s="88">
        <v>6.1</v>
      </c>
      <c r="G179" s="88">
        <f t="shared" si="12"/>
        <v>0</v>
      </c>
      <c r="H179" s="65">
        <v>0</v>
      </c>
      <c r="I179" s="65">
        <f>ROUND(E179*H179,2)</f>
        <v>0</v>
      </c>
      <c r="J179" s="65">
        <v>6.1</v>
      </c>
      <c r="K179" s="65">
        <f>ROUND(E179*J179,2)</f>
        <v>0</v>
      </c>
      <c r="L179" s="65">
        <v>21</v>
      </c>
      <c r="M179" s="65">
        <f>G179*(1+L179/100)</f>
        <v>0</v>
      </c>
      <c r="N179" s="61">
        <v>0</v>
      </c>
      <c r="O179" s="61">
        <f>ROUND(E179*N179,5)</f>
        <v>0</v>
      </c>
      <c r="P179" s="61">
        <v>0</v>
      </c>
      <c r="Q179" s="61">
        <f>ROUND(E179*P179,5)</f>
        <v>0</v>
      </c>
      <c r="R179" s="61"/>
      <c r="S179" s="61"/>
      <c r="T179" s="62">
        <v>0</v>
      </c>
      <c r="U179" s="61">
        <f>ROUND(E179*T179,2)</f>
        <v>0</v>
      </c>
      <c r="V179" s="58"/>
      <c r="W179" s="58"/>
      <c r="X179" s="58"/>
      <c r="Y179" s="58"/>
      <c r="Z179" s="58"/>
      <c r="AA179" s="58"/>
      <c r="AB179" s="58"/>
      <c r="AC179" s="58"/>
      <c r="AD179" s="58"/>
      <c r="AE179" s="58" t="s">
        <v>114</v>
      </c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</row>
    <row r="180" spans="1:60" x14ac:dyDescent="0.2">
      <c r="A180" s="83" t="s">
        <v>109</v>
      </c>
      <c r="B180" s="93" t="s">
        <v>74</v>
      </c>
      <c r="C180" s="94" t="s">
        <v>75</v>
      </c>
      <c r="D180" s="100"/>
      <c r="E180" s="95"/>
      <c r="F180" s="96"/>
      <c r="G180" s="96">
        <f>SUM(G181:G203)</f>
        <v>0</v>
      </c>
      <c r="H180" s="66"/>
      <c r="I180" s="66">
        <f>SUM(I181:I203)</f>
        <v>17681.580000000002</v>
      </c>
      <c r="J180" s="66"/>
      <c r="K180" s="66">
        <f>SUM(K181:K203)</f>
        <v>12662.66</v>
      </c>
      <c r="L180" s="66"/>
      <c r="M180" s="66">
        <f>SUM(M181:M203)</f>
        <v>0</v>
      </c>
      <c r="N180" s="63"/>
      <c r="O180" s="63">
        <f>SUM(O181:O203)</f>
        <v>0.41150000000000009</v>
      </c>
      <c r="P180" s="63"/>
      <c r="Q180" s="63">
        <f>SUM(Q181:Q203)</f>
        <v>0.86719999999999997</v>
      </c>
      <c r="R180" s="63"/>
      <c r="S180" s="63"/>
      <c r="T180" s="64"/>
      <c r="U180" s="63">
        <f>SUM(U181:U203)</f>
        <v>43.269999999999996</v>
      </c>
      <c r="AE180" t="s">
        <v>110</v>
      </c>
    </row>
    <row r="181" spans="1:60" ht="22.5" outlineLevel="1" x14ac:dyDescent="0.2">
      <c r="A181" s="84">
        <v>58</v>
      </c>
      <c r="B181" s="85" t="s">
        <v>291</v>
      </c>
      <c r="C181" s="86" t="s">
        <v>292</v>
      </c>
      <c r="D181" s="97" t="s">
        <v>113</v>
      </c>
      <c r="E181" s="87">
        <v>86.72</v>
      </c>
      <c r="F181" s="174"/>
      <c r="G181" s="88">
        <f>E181*F181</f>
        <v>0</v>
      </c>
      <c r="H181" s="65">
        <v>0</v>
      </c>
      <c r="I181" s="65">
        <f>ROUND(E181*H181,2)</f>
        <v>0</v>
      </c>
      <c r="J181" s="65">
        <v>64</v>
      </c>
      <c r="K181" s="65">
        <f>ROUND(E181*J181,2)</f>
        <v>5550.08</v>
      </c>
      <c r="L181" s="65">
        <v>21</v>
      </c>
      <c r="M181" s="65">
        <f>G181*(1+L181/100)</f>
        <v>0</v>
      </c>
      <c r="N181" s="61">
        <v>0</v>
      </c>
      <c r="O181" s="61">
        <f>ROUND(E181*N181,5)</f>
        <v>0</v>
      </c>
      <c r="P181" s="61">
        <v>0.01</v>
      </c>
      <c r="Q181" s="61">
        <f>ROUND(E181*P181,5)</f>
        <v>0.86719999999999997</v>
      </c>
      <c r="R181" s="61"/>
      <c r="S181" s="61"/>
      <c r="T181" s="62">
        <v>0.255</v>
      </c>
      <c r="U181" s="61">
        <f>ROUND(E181*T181,2)</f>
        <v>22.11</v>
      </c>
      <c r="V181" s="58"/>
      <c r="W181" s="58"/>
      <c r="X181" s="58"/>
      <c r="Y181" s="58"/>
      <c r="Z181" s="58"/>
      <c r="AA181" s="58"/>
      <c r="AB181" s="58"/>
      <c r="AC181" s="58"/>
      <c r="AD181" s="58"/>
      <c r="AE181" s="58" t="s">
        <v>114</v>
      </c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</row>
    <row r="182" spans="1:60" outlineLevel="1" x14ac:dyDescent="0.2">
      <c r="A182" s="84"/>
      <c r="B182" s="85"/>
      <c r="C182" s="89" t="s">
        <v>293</v>
      </c>
      <c r="D182" s="98"/>
      <c r="E182" s="90">
        <v>78.739999999999995</v>
      </c>
      <c r="F182" s="88"/>
      <c r="G182" s="88"/>
      <c r="H182" s="65"/>
      <c r="I182" s="65"/>
      <c r="J182" s="65"/>
      <c r="K182" s="65"/>
      <c r="L182" s="65"/>
      <c r="M182" s="65"/>
      <c r="N182" s="61"/>
      <c r="O182" s="61"/>
      <c r="P182" s="61"/>
      <c r="Q182" s="61"/>
      <c r="R182" s="61"/>
      <c r="S182" s="61"/>
      <c r="T182" s="62"/>
      <c r="U182" s="61"/>
      <c r="V182" s="58"/>
      <c r="W182" s="58"/>
      <c r="X182" s="58"/>
      <c r="Y182" s="58"/>
      <c r="Z182" s="58"/>
      <c r="AA182" s="58"/>
      <c r="AB182" s="58"/>
      <c r="AC182" s="58"/>
      <c r="AD182" s="58"/>
      <c r="AE182" s="58" t="s">
        <v>116</v>
      </c>
      <c r="AF182" s="58">
        <v>0</v>
      </c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</row>
    <row r="183" spans="1:60" outlineLevel="1" x14ac:dyDescent="0.2">
      <c r="A183" s="84"/>
      <c r="B183" s="85"/>
      <c r="C183" s="89" t="s">
        <v>294</v>
      </c>
      <c r="D183" s="98"/>
      <c r="E183" s="90">
        <v>2.4</v>
      </c>
      <c r="F183" s="88"/>
      <c r="G183" s="88"/>
      <c r="H183" s="65"/>
      <c r="I183" s="65"/>
      <c r="J183" s="65"/>
      <c r="K183" s="65"/>
      <c r="L183" s="65"/>
      <c r="M183" s="65"/>
      <c r="N183" s="61"/>
      <c r="O183" s="61"/>
      <c r="P183" s="61"/>
      <c r="Q183" s="61"/>
      <c r="R183" s="61"/>
      <c r="S183" s="61"/>
      <c r="T183" s="62"/>
      <c r="U183" s="61"/>
      <c r="V183" s="58"/>
      <c r="W183" s="58"/>
      <c r="X183" s="58"/>
      <c r="Y183" s="58"/>
      <c r="Z183" s="58"/>
      <c r="AA183" s="58"/>
      <c r="AB183" s="58"/>
      <c r="AC183" s="58"/>
      <c r="AD183" s="58"/>
      <c r="AE183" s="58" t="s">
        <v>116</v>
      </c>
      <c r="AF183" s="58">
        <v>0</v>
      </c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</row>
    <row r="184" spans="1:60" outlineLevel="1" x14ac:dyDescent="0.2">
      <c r="A184" s="84"/>
      <c r="B184" s="85"/>
      <c r="C184" s="89" t="s">
        <v>363</v>
      </c>
      <c r="D184" s="98"/>
      <c r="E184" s="90">
        <v>5.58</v>
      </c>
      <c r="F184" s="88"/>
      <c r="G184" s="88"/>
      <c r="H184" s="65"/>
      <c r="I184" s="65"/>
      <c r="J184" s="65"/>
      <c r="K184" s="65"/>
      <c r="L184" s="65"/>
      <c r="M184" s="65"/>
      <c r="N184" s="61"/>
      <c r="O184" s="61"/>
      <c r="P184" s="61"/>
      <c r="Q184" s="61"/>
      <c r="R184" s="61"/>
      <c r="S184" s="61"/>
      <c r="T184" s="62"/>
      <c r="U184" s="61"/>
      <c r="V184" s="58"/>
      <c r="W184" s="58"/>
      <c r="X184" s="58"/>
      <c r="Y184" s="58"/>
      <c r="Z184" s="58"/>
      <c r="AA184" s="58"/>
      <c r="AB184" s="58"/>
      <c r="AC184" s="58"/>
      <c r="AD184" s="58"/>
      <c r="AE184" s="58" t="s">
        <v>116</v>
      </c>
      <c r="AF184" s="58">
        <v>0</v>
      </c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</row>
    <row r="185" spans="1:60" outlineLevel="1" x14ac:dyDescent="0.2">
      <c r="A185" s="84">
        <v>59</v>
      </c>
      <c r="B185" s="85" t="s">
        <v>295</v>
      </c>
      <c r="C185" s="86" t="s">
        <v>296</v>
      </c>
      <c r="D185" s="97" t="s">
        <v>113</v>
      </c>
      <c r="E185" s="87">
        <v>28.96</v>
      </c>
      <c r="F185" s="174"/>
      <c r="G185" s="88">
        <f t="shared" ref="G185:G203" si="13">E185*F185</f>
        <v>0</v>
      </c>
      <c r="H185" s="65">
        <v>0</v>
      </c>
      <c r="I185" s="65">
        <f>ROUND(E185*H185,2)</f>
        <v>0</v>
      </c>
      <c r="J185" s="65">
        <v>15.5</v>
      </c>
      <c r="K185" s="65">
        <f>ROUND(E185*J185,2)</f>
        <v>448.88</v>
      </c>
      <c r="L185" s="65">
        <v>21</v>
      </c>
      <c r="M185" s="65">
        <f>G185*(1+L185/100)</f>
        <v>0</v>
      </c>
      <c r="N185" s="61">
        <v>0</v>
      </c>
      <c r="O185" s="61">
        <f>ROUND(E185*N185,5)</f>
        <v>0</v>
      </c>
      <c r="P185" s="61">
        <v>0</v>
      </c>
      <c r="Q185" s="61">
        <f>ROUND(E185*P185,5)</f>
        <v>0</v>
      </c>
      <c r="R185" s="61"/>
      <c r="S185" s="61"/>
      <c r="T185" s="62">
        <v>4.5999999999999999E-2</v>
      </c>
      <c r="U185" s="61">
        <f>ROUND(E185*T185,2)</f>
        <v>1.33</v>
      </c>
      <c r="V185" s="58"/>
      <c r="W185" s="58"/>
      <c r="X185" s="58"/>
      <c r="Y185" s="58"/>
      <c r="Z185" s="58"/>
      <c r="AA185" s="58"/>
      <c r="AB185" s="58"/>
      <c r="AC185" s="58"/>
      <c r="AD185" s="58"/>
      <c r="AE185" s="58" t="s">
        <v>114</v>
      </c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</row>
    <row r="186" spans="1:60" outlineLevel="1" x14ac:dyDescent="0.2">
      <c r="A186" s="84"/>
      <c r="B186" s="85"/>
      <c r="C186" s="89" t="s">
        <v>297</v>
      </c>
      <c r="D186" s="98"/>
      <c r="E186" s="90">
        <v>23.87</v>
      </c>
      <c r="F186" s="88"/>
      <c r="G186" s="88"/>
      <c r="H186" s="65"/>
      <c r="I186" s="65"/>
      <c r="J186" s="65"/>
      <c r="K186" s="65"/>
      <c r="L186" s="65"/>
      <c r="M186" s="65"/>
      <c r="N186" s="61"/>
      <c r="O186" s="61"/>
      <c r="P186" s="61"/>
      <c r="Q186" s="61"/>
      <c r="R186" s="61"/>
      <c r="S186" s="61"/>
      <c r="T186" s="62"/>
      <c r="U186" s="61"/>
      <c r="V186" s="58"/>
      <c r="W186" s="58"/>
      <c r="X186" s="58"/>
      <c r="Y186" s="58"/>
      <c r="Z186" s="58"/>
      <c r="AA186" s="58"/>
      <c r="AB186" s="58"/>
      <c r="AC186" s="58"/>
      <c r="AD186" s="58"/>
      <c r="AE186" s="58" t="s">
        <v>116</v>
      </c>
      <c r="AF186" s="58">
        <v>0</v>
      </c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</row>
    <row r="187" spans="1:60" outlineLevel="1" x14ac:dyDescent="0.2">
      <c r="A187" s="84"/>
      <c r="B187" s="85"/>
      <c r="C187" s="89" t="s">
        <v>298</v>
      </c>
      <c r="D187" s="98"/>
      <c r="E187" s="90">
        <v>4.38</v>
      </c>
      <c r="F187" s="88"/>
      <c r="G187" s="88"/>
      <c r="H187" s="65"/>
      <c r="I187" s="65"/>
      <c r="J187" s="65"/>
      <c r="K187" s="65"/>
      <c r="L187" s="65"/>
      <c r="M187" s="65"/>
      <c r="N187" s="61"/>
      <c r="O187" s="61"/>
      <c r="P187" s="61"/>
      <c r="Q187" s="61"/>
      <c r="R187" s="61"/>
      <c r="S187" s="61"/>
      <c r="T187" s="62"/>
      <c r="U187" s="61"/>
      <c r="V187" s="58"/>
      <c r="W187" s="58"/>
      <c r="X187" s="58"/>
      <c r="Y187" s="58"/>
      <c r="Z187" s="58"/>
      <c r="AA187" s="58"/>
      <c r="AB187" s="58"/>
      <c r="AC187" s="58"/>
      <c r="AD187" s="58"/>
      <c r="AE187" s="58" t="s">
        <v>116</v>
      </c>
      <c r="AF187" s="58">
        <v>0</v>
      </c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</row>
    <row r="188" spans="1:60" outlineLevel="1" x14ac:dyDescent="0.2">
      <c r="A188" s="84"/>
      <c r="B188" s="85"/>
      <c r="C188" s="89" t="s">
        <v>299</v>
      </c>
      <c r="D188" s="98"/>
      <c r="E188" s="90">
        <v>0.71</v>
      </c>
      <c r="F188" s="88"/>
      <c r="G188" s="88"/>
      <c r="H188" s="65"/>
      <c r="I188" s="65"/>
      <c r="J188" s="65"/>
      <c r="K188" s="65"/>
      <c r="L188" s="65"/>
      <c r="M188" s="65"/>
      <c r="N188" s="61"/>
      <c r="O188" s="61"/>
      <c r="P188" s="61"/>
      <c r="Q188" s="61"/>
      <c r="R188" s="61"/>
      <c r="S188" s="61"/>
      <c r="T188" s="62"/>
      <c r="U188" s="61"/>
      <c r="V188" s="58"/>
      <c r="W188" s="58"/>
      <c r="X188" s="58"/>
      <c r="Y188" s="58"/>
      <c r="Z188" s="58"/>
      <c r="AA188" s="58"/>
      <c r="AB188" s="58"/>
      <c r="AC188" s="58"/>
      <c r="AD188" s="58"/>
      <c r="AE188" s="58" t="s">
        <v>116</v>
      </c>
      <c r="AF188" s="58">
        <v>0</v>
      </c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</row>
    <row r="189" spans="1:60" outlineLevel="1" x14ac:dyDescent="0.2">
      <c r="A189" s="84">
        <v>60</v>
      </c>
      <c r="B189" s="85" t="s">
        <v>300</v>
      </c>
      <c r="C189" s="86" t="s">
        <v>301</v>
      </c>
      <c r="D189" s="97" t="s">
        <v>113</v>
      </c>
      <c r="E189" s="87">
        <v>28.96</v>
      </c>
      <c r="F189" s="174"/>
      <c r="G189" s="88">
        <f t="shared" si="13"/>
        <v>0</v>
      </c>
      <c r="H189" s="65">
        <v>0</v>
      </c>
      <c r="I189" s="65">
        <f>ROUND(E189*H189,2)</f>
        <v>0</v>
      </c>
      <c r="J189" s="65">
        <v>49.4</v>
      </c>
      <c r="K189" s="65">
        <f>ROUND(E189*J189,2)</f>
        <v>1430.62</v>
      </c>
      <c r="L189" s="65">
        <v>21</v>
      </c>
      <c r="M189" s="65">
        <f>G189*(1+L189/100)</f>
        <v>0</v>
      </c>
      <c r="N189" s="61">
        <v>0</v>
      </c>
      <c r="O189" s="61">
        <f>ROUND(E189*N189,5)</f>
        <v>0</v>
      </c>
      <c r="P189" s="61">
        <v>0</v>
      </c>
      <c r="Q189" s="61">
        <f>ROUND(E189*P189,5)</f>
        <v>0</v>
      </c>
      <c r="R189" s="61"/>
      <c r="S189" s="61"/>
      <c r="T189" s="62">
        <v>0.14699999999999999</v>
      </c>
      <c r="U189" s="61">
        <f>ROUND(E189*T189,2)</f>
        <v>4.26</v>
      </c>
      <c r="V189" s="58"/>
      <c r="W189" s="58"/>
      <c r="X189" s="58"/>
      <c r="Y189" s="58"/>
      <c r="Z189" s="58"/>
      <c r="AA189" s="58"/>
      <c r="AB189" s="58"/>
      <c r="AC189" s="58"/>
      <c r="AD189" s="58"/>
      <c r="AE189" s="58" t="s">
        <v>114</v>
      </c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</row>
    <row r="190" spans="1:60" outlineLevel="1" x14ac:dyDescent="0.2">
      <c r="A190" s="84">
        <v>61</v>
      </c>
      <c r="B190" s="85" t="s">
        <v>302</v>
      </c>
      <c r="C190" s="86" t="s">
        <v>303</v>
      </c>
      <c r="D190" s="97" t="s">
        <v>171</v>
      </c>
      <c r="E190" s="87">
        <v>0.28960000000000002</v>
      </c>
      <c r="F190" s="174"/>
      <c r="G190" s="88">
        <f t="shared" si="13"/>
        <v>0</v>
      </c>
      <c r="H190" s="65">
        <v>12070</v>
      </c>
      <c r="I190" s="65">
        <f>ROUND(E190*H190,2)</f>
        <v>3495.47</v>
      </c>
      <c r="J190" s="65">
        <v>0</v>
      </c>
      <c r="K190" s="65">
        <f>ROUND(E190*J190,2)</f>
        <v>0</v>
      </c>
      <c r="L190" s="65">
        <v>21</v>
      </c>
      <c r="M190" s="65">
        <f>G190*(1+L190/100)</f>
        <v>0</v>
      </c>
      <c r="N190" s="61">
        <v>1</v>
      </c>
      <c r="O190" s="61">
        <f>ROUND(E190*N190,5)</f>
        <v>0.28960000000000002</v>
      </c>
      <c r="P190" s="61">
        <v>0</v>
      </c>
      <c r="Q190" s="61">
        <f>ROUND(E190*P190,5)</f>
        <v>0</v>
      </c>
      <c r="R190" s="61"/>
      <c r="S190" s="61"/>
      <c r="T190" s="62">
        <v>0</v>
      </c>
      <c r="U190" s="61">
        <f>ROUND(E190*T190,2)</f>
        <v>0</v>
      </c>
      <c r="V190" s="58"/>
      <c r="W190" s="58"/>
      <c r="X190" s="58"/>
      <c r="Y190" s="58"/>
      <c r="Z190" s="58"/>
      <c r="AA190" s="58"/>
      <c r="AB190" s="58"/>
      <c r="AC190" s="58"/>
      <c r="AD190" s="58"/>
      <c r="AE190" s="58" t="s">
        <v>211</v>
      </c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</row>
    <row r="191" spans="1:60" outlineLevel="1" x14ac:dyDescent="0.2">
      <c r="A191" s="84"/>
      <c r="B191" s="85"/>
      <c r="C191" s="89" t="s">
        <v>304</v>
      </c>
      <c r="D191" s="98"/>
      <c r="E191" s="90">
        <v>0.28960000000000002</v>
      </c>
      <c r="F191" s="88"/>
      <c r="G191" s="88"/>
      <c r="H191" s="65"/>
      <c r="I191" s="65"/>
      <c r="J191" s="65"/>
      <c r="K191" s="65"/>
      <c r="L191" s="65"/>
      <c r="M191" s="65"/>
      <c r="N191" s="61"/>
      <c r="O191" s="61"/>
      <c r="P191" s="61"/>
      <c r="Q191" s="61"/>
      <c r="R191" s="61"/>
      <c r="S191" s="61"/>
      <c r="T191" s="62"/>
      <c r="U191" s="61"/>
      <c r="V191" s="58"/>
      <c r="W191" s="58"/>
      <c r="X191" s="58"/>
      <c r="Y191" s="58"/>
      <c r="Z191" s="58"/>
      <c r="AA191" s="58"/>
      <c r="AB191" s="58"/>
      <c r="AC191" s="58"/>
      <c r="AD191" s="58"/>
      <c r="AE191" s="58" t="s">
        <v>116</v>
      </c>
      <c r="AF191" s="58">
        <v>0</v>
      </c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</row>
    <row r="192" spans="1:60" ht="22.5" outlineLevel="1" x14ac:dyDescent="0.2">
      <c r="A192" s="84">
        <v>62</v>
      </c>
      <c r="B192" s="85" t="s">
        <v>305</v>
      </c>
      <c r="C192" s="86" t="s">
        <v>306</v>
      </c>
      <c r="D192" s="97" t="s">
        <v>113</v>
      </c>
      <c r="E192" s="87">
        <v>28.96</v>
      </c>
      <c r="F192" s="174"/>
      <c r="G192" s="88">
        <f t="shared" si="13"/>
        <v>0</v>
      </c>
      <c r="H192" s="65">
        <v>62.82</v>
      </c>
      <c r="I192" s="65">
        <f>ROUND(E192*H192,2)</f>
        <v>1819.27</v>
      </c>
      <c r="J192" s="65">
        <v>127.68</v>
      </c>
      <c r="K192" s="65">
        <f>ROUND(E192*J192,2)</f>
        <v>3697.61</v>
      </c>
      <c r="L192" s="65">
        <v>21</v>
      </c>
      <c r="M192" s="65">
        <f>G192*(1+L192/100)</f>
        <v>0</v>
      </c>
      <c r="N192" s="61">
        <v>2.5000000000000001E-4</v>
      </c>
      <c r="O192" s="61">
        <f>ROUND(E192*N192,5)</f>
        <v>7.2399999999999999E-3</v>
      </c>
      <c r="P192" s="61">
        <v>0</v>
      </c>
      <c r="Q192" s="61">
        <f>ROUND(E192*P192,5)</f>
        <v>0</v>
      </c>
      <c r="R192" s="61"/>
      <c r="S192" s="61"/>
      <c r="T192" s="62">
        <v>0.38</v>
      </c>
      <c r="U192" s="61">
        <f>ROUND(E192*T192,2)</f>
        <v>11</v>
      </c>
      <c r="V192" s="58"/>
      <c r="W192" s="58"/>
      <c r="X192" s="58"/>
      <c r="Y192" s="58"/>
      <c r="Z192" s="58"/>
      <c r="AA192" s="58"/>
      <c r="AB192" s="58"/>
      <c r="AC192" s="58"/>
      <c r="AD192" s="58"/>
      <c r="AE192" s="58" t="s">
        <v>114</v>
      </c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</row>
    <row r="193" spans="1:60" outlineLevel="1" x14ac:dyDescent="0.2">
      <c r="A193" s="84"/>
      <c r="B193" s="85"/>
      <c r="C193" s="89" t="s">
        <v>297</v>
      </c>
      <c r="D193" s="98"/>
      <c r="E193" s="90">
        <v>23.87</v>
      </c>
      <c r="F193" s="88"/>
      <c r="G193" s="88"/>
      <c r="H193" s="65"/>
      <c r="I193" s="65"/>
      <c r="J193" s="65"/>
      <c r="K193" s="65"/>
      <c r="L193" s="65"/>
      <c r="M193" s="65"/>
      <c r="N193" s="61"/>
      <c r="O193" s="61"/>
      <c r="P193" s="61"/>
      <c r="Q193" s="61"/>
      <c r="R193" s="61"/>
      <c r="S193" s="61"/>
      <c r="T193" s="62"/>
      <c r="U193" s="61"/>
      <c r="V193" s="58"/>
      <c r="W193" s="58"/>
      <c r="X193" s="58"/>
      <c r="Y193" s="58"/>
      <c r="Z193" s="58"/>
      <c r="AA193" s="58"/>
      <c r="AB193" s="58"/>
      <c r="AC193" s="58"/>
      <c r="AD193" s="58"/>
      <c r="AE193" s="58" t="s">
        <v>116</v>
      </c>
      <c r="AF193" s="58">
        <v>0</v>
      </c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</row>
    <row r="194" spans="1:60" outlineLevel="1" x14ac:dyDescent="0.2">
      <c r="A194" s="84"/>
      <c r="B194" s="85"/>
      <c r="C194" s="89" t="s">
        <v>298</v>
      </c>
      <c r="D194" s="98"/>
      <c r="E194" s="90">
        <v>4.38</v>
      </c>
      <c r="F194" s="88"/>
      <c r="G194" s="88"/>
      <c r="H194" s="65"/>
      <c r="I194" s="65"/>
      <c r="J194" s="65"/>
      <c r="K194" s="65"/>
      <c r="L194" s="65"/>
      <c r="M194" s="65"/>
      <c r="N194" s="61"/>
      <c r="O194" s="61"/>
      <c r="P194" s="61"/>
      <c r="Q194" s="61"/>
      <c r="R194" s="61"/>
      <c r="S194" s="61"/>
      <c r="T194" s="62"/>
      <c r="U194" s="61"/>
      <c r="V194" s="58"/>
      <c r="W194" s="58"/>
      <c r="X194" s="58"/>
      <c r="Y194" s="58"/>
      <c r="Z194" s="58"/>
      <c r="AA194" s="58"/>
      <c r="AB194" s="58"/>
      <c r="AC194" s="58"/>
      <c r="AD194" s="58"/>
      <c r="AE194" s="58" t="s">
        <v>116</v>
      </c>
      <c r="AF194" s="58">
        <v>0</v>
      </c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</row>
    <row r="195" spans="1:60" outlineLevel="1" x14ac:dyDescent="0.2">
      <c r="A195" s="84"/>
      <c r="B195" s="85"/>
      <c r="C195" s="89" t="s">
        <v>299</v>
      </c>
      <c r="D195" s="98"/>
      <c r="E195" s="90">
        <v>0.71</v>
      </c>
      <c r="F195" s="88"/>
      <c r="G195" s="88"/>
      <c r="H195" s="65"/>
      <c r="I195" s="65"/>
      <c r="J195" s="65"/>
      <c r="K195" s="65"/>
      <c r="L195" s="65"/>
      <c r="M195" s="65"/>
      <c r="N195" s="61"/>
      <c r="O195" s="61"/>
      <c r="P195" s="61"/>
      <c r="Q195" s="61"/>
      <c r="R195" s="61"/>
      <c r="S195" s="61"/>
      <c r="T195" s="62"/>
      <c r="U195" s="61"/>
      <c r="V195" s="58"/>
      <c r="W195" s="58"/>
      <c r="X195" s="58"/>
      <c r="Y195" s="58"/>
      <c r="Z195" s="58"/>
      <c r="AA195" s="58"/>
      <c r="AB195" s="58"/>
      <c r="AC195" s="58"/>
      <c r="AD195" s="58"/>
      <c r="AE195" s="58" t="s">
        <v>116</v>
      </c>
      <c r="AF195" s="58">
        <v>0</v>
      </c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</row>
    <row r="196" spans="1:60" outlineLevel="1" x14ac:dyDescent="0.2">
      <c r="A196" s="84">
        <v>63</v>
      </c>
      <c r="B196" s="85" t="s">
        <v>307</v>
      </c>
      <c r="C196" s="86" t="s">
        <v>308</v>
      </c>
      <c r="D196" s="97" t="s">
        <v>113</v>
      </c>
      <c r="E196" s="87">
        <v>31.856000000000002</v>
      </c>
      <c r="F196" s="174"/>
      <c r="G196" s="88">
        <f t="shared" si="13"/>
        <v>0</v>
      </c>
      <c r="H196" s="65">
        <v>341.5</v>
      </c>
      <c r="I196" s="65">
        <f>ROUND(E196*H196,2)</f>
        <v>10878.82</v>
      </c>
      <c r="J196" s="65">
        <v>0</v>
      </c>
      <c r="K196" s="65">
        <f>ROUND(E196*J196,2)</f>
        <v>0</v>
      </c>
      <c r="L196" s="65">
        <v>21</v>
      </c>
      <c r="M196" s="65">
        <f>G196*(1+L196/100)</f>
        <v>0</v>
      </c>
      <c r="N196" s="61">
        <v>3.1800000000000001E-3</v>
      </c>
      <c r="O196" s="61">
        <f>ROUND(E196*N196,5)</f>
        <v>0.1013</v>
      </c>
      <c r="P196" s="61">
        <v>0</v>
      </c>
      <c r="Q196" s="61">
        <f>ROUND(E196*P196,5)</f>
        <v>0</v>
      </c>
      <c r="R196" s="61"/>
      <c r="S196" s="61"/>
      <c r="T196" s="62">
        <v>0</v>
      </c>
      <c r="U196" s="61">
        <f>ROUND(E196*T196,2)</f>
        <v>0</v>
      </c>
      <c r="V196" s="58"/>
      <c r="W196" s="58"/>
      <c r="X196" s="58"/>
      <c r="Y196" s="58"/>
      <c r="Z196" s="58"/>
      <c r="AA196" s="58"/>
      <c r="AB196" s="58"/>
      <c r="AC196" s="58"/>
      <c r="AD196" s="58"/>
      <c r="AE196" s="58" t="s">
        <v>211</v>
      </c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</row>
    <row r="197" spans="1:60" outlineLevel="1" x14ac:dyDescent="0.2">
      <c r="A197" s="84"/>
      <c r="B197" s="85"/>
      <c r="C197" s="89" t="s">
        <v>309</v>
      </c>
      <c r="D197" s="98"/>
      <c r="E197" s="90">
        <v>28.96</v>
      </c>
      <c r="F197" s="88"/>
      <c r="G197" s="88"/>
      <c r="H197" s="65"/>
      <c r="I197" s="65"/>
      <c r="J197" s="65"/>
      <c r="K197" s="65"/>
      <c r="L197" s="65"/>
      <c r="M197" s="65"/>
      <c r="N197" s="61"/>
      <c r="O197" s="61"/>
      <c r="P197" s="61"/>
      <c r="Q197" s="61"/>
      <c r="R197" s="61"/>
      <c r="S197" s="61"/>
      <c r="T197" s="62"/>
      <c r="U197" s="61"/>
      <c r="V197" s="58"/>
      <c r="W197" s="58"/>
      <c r="X197" s="58"/>
      <c r="Y197" s="58"/>
      <c r="Z197" s="58"/>
      <c r="AA197" s="58"/>
      <c r="AB197" s="58"/>
      <c r="AC197" s="58"/>
      <c r="AD197" s="58"/>
      <c r="AE197" s="58" t="s">
        <v>116</v>
      </c>
      <c r="AF197" s="58">
        <v>0</v>
      </c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</row>
    <row r="198" spans="1:60" outlineLevel="1" x14ac:dyDescent="0.2">
      <c r="A198" s="84"/>
      <c r="B198" s="85"/>
      <c r="C198" s="89" t="s">
        <v>310</v>
      </c>
      <c r="D198" s="98"/>
      <c r="E198" s="90">
        <v>2.8959999999999999</v>
      </c>
      <c r="F198" s="88"/>
      <c r="G198" s="88"/>
      <c r="H198" s="65"/>
      <c r="I198" s="65"/>
      <c r="J198" s="65"/>
      <c r="K198" s="65"/>
      <c r="L198" s="65"/>
      <c r="M198" s="65"/>
      <c r="N198" s="61"/>
      <c r="O198" s="61"/>
      <c r="P198" s="61"/>
      <c r="Q198" s="61"/>
      <c r="R198" s="61"/>
      <c r="S198" s="61"/>
      <c r="T198" s="62"/>
      <c r="U198" s="61"/>
      <c r="V198" s="58"/>
      <c r="W198" s="58"/>
      <c r="X198" s="58"/>
      <c r="Y198" s="58"/>
      <c r="Z198" s="58"/>
      <c r="AA198" s="58"/>
      <c r="AB198" s="58"/>
      <c r="AC198" s="58"/>
      <c r="AD198" s="58"/>
      <c r="AE198" s="58" t="s">
        <v>116</v>
      </c>
      <c r="AF198" s="58">
        <v>0</v>
      </c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</row>
    <row r="199" spans="1:60" ht="22.5" outlineLevel="1" x14ac:dyDescent="0.2">
      <c r="A199" s="84">
        <v>64</v>
      </c>
      <c r="B199" s="85" t="s">
        <v>311</v>
      </c>
      <c r="C199" s="86" t="s">
        <v>312</v>
      </c>
      <c r="D199" s="97" t="s">
        <v>128</v>
      </c>
      <c r="E199" s="87">
        <v>20.65</v>
      </c>
      <c r="F199" s="174"/>
      <c r="G199" s="88">
        <f t="shared" si="13"/>
        <v>0</v>
      </c>
      <c r="H199" s="65">
        <v>18.489999999999998</v>
      </c>
      <c r="I199" s="65">
        <f>ROUND(E199*H199,2)</f>
        <v>381.82</v>
      </c>
      <c r="J199" s="65">
        <v>46.11</v>
      </c>
      <c r="K199" s="65">
        <f>ROUND(E199*J199,2)</f>
        <v>952.17</v>
      </c>
      <c r="L199" s="65">
        <v>21</v>
      </c>
      <c r="M199" s="65">
        <f>G199*(1+L199/100)</f>
        <v>0</v>
      </c>
      <c r="N199" s="61">
        <v>5.9000000000000003E-4</v>
      </c>
      <c r="O199" s="61">
        <f>ROUND(E199*N199,5)</f>
        <v>1.218E-2</v>
      </c>
      <c r="P199" s="61">
        <v>0</v>
      </c>
      <c r="Q199" s="61">
        <f>ROUND(E199*P199,5)</f>
        <v>0</v>
      </c>
      <c r="R199" s="61"/>
      <c r="S199" s="61"/>
      <c r="T199" s="62">
        <v>0.13719999999999999</v>
      </c>
      <c r="U199" s="61">
        <f>ROUND(E199*T199,2)</f>
        <v>2.83</v>
      </c>
      <c r="V199" s="58"/>
      <c r="W199" s="58"/>
      <c r="X199" s="58"/>
      <c r="Y199" s="58"/>
      <c r="Z199" s="58"/>
      <c r="AA199" s="58"/>
      <c r="AB199" s="58"/>
      <c r="AC199" s="58"/>
      <c r="AD199" s="58"/>
      <c r="AE199" s="58" t="s">
        <v>114</v>
      </c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</row>
    <row r="200" spans="1:60" ht="22.5" outlineLevel="1" x14ac:dyDescent="0.2">
      <c r="A200" s="84"/>
      <c r="B200" s="85"/>
      <c r="C200" s="89" t="s">
        <v>313</v>
      </c>
      <c r="D200" s="98"/>
      <c r="E200" s="90">
        <v>20.65</v>
      </c>
      <c r="F200" s="88"/>
      <c r="G200" s="88"/>
      <c r="H200" s="65"/>
      <c r="I200" s="65"/>
      <c r="J200" s="65"/>
      <c r="K200" s="65"/>
      <c r="L200" s="65"/>
      <c r="M200" s="65"/>
      <c r="N200" s="61"/>
      <c r="O200" s="61"/>
      <c r="P200" s="61"/>
      <c r="Q200" s="61"/>
      <c r="R200" s="61"/>
      <c r="S200" s="61"/>
      <c r="T200" s="62"/>
      <c r="U200" s="61"/>
      <c r="V200" s="58"/>
      <c r="W200" s="58"/>
      <c r="X200" s="58"/>
      <c r="Y200" s="58"/>
      <c r="Z200" s="58"/>
      <c r="AA200" s="58"/>
      <c r="AB200" s="58"/>
      <c r="AC200" s="58"/>
      <c r="AD200" s="58"/>
      <c r="AE200" s="58" t="s">
        <v>116</v>
      </c>
      <c r="AF200" s="58">
        <v>0</v>
      </c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</row>
    <row r="201" spans="1:60" ht="22.5" outlineLevel="1" x14ac:dyDescent="0.2">
      <c r="A201" s="84">
        <v>65</v>
      </c>
      <c r="B201" s="85" t="s">
        <v>314</v>
      </c>
      <c r="C201" s="86" t="s">
        <v>315</v>
      </c>
      <c r="D201" s="97" t="s">
        <v>128</v>
      </c>
      <c r="E201" s="87">
        <v>6.2</v>
      </c>
      <c r="F201" s="174"/>
      <c r="G201" s="88">
        <f t="shared" si="13"/>
        <v>0</v>
      </c>
      <c r="H201" s="65">
        <v>178.42</v>
      </c>
      <c r="I201" s="65">
        <f>ROUND(E201*H201,2)</f>
        <v>1106.2</v>
      </c>
      <c r="J201" s="65">
        <v>94.080000000000013</v>
      </c>
      <c r="K201" s="65">
        <f>ROUND(E201*J201,2)</f>
        <v>583.29999999999995</v>
      </c>
      <c r="L201" s="65">
        <v>21</v>
      </c>
      <c r="M201" s="65">
        <f>G201*(1+L201/100)</f>
        <v>0</v>
      </c>
      <c r="N201" s="61">
        <v>1.9000000000000001E-4</v>
      </c>
      <c r="O201" s="61">
        <f>ROUND(E201*N201,5)</f>
        <v>1.1800000000000001E-3</v>
      </c>
      <c r="P201" s="61">
        <v>0</v>
      </c>
      <c r="Q201" s="61">
        <f>ROUND(E201*P201,5)</f>
        <v>0</v>
      </c>
      <c r="R201" s="61"/>
      <c r="S201" s="61"/>
      <c r="T201" s="62">
        <v>0.28000000000000003</v>
      </c>
      <c r="U201" s="61">
        <f>ROUND(E201*T201,2)</f>
        <v>1.74</v>
      </c>
      <c r="V201" s="58"/>
      <c r="W201" s="58"/>
      <c r="X201" s="58"/>
      <c r="Y201" s="58"/>
      <c r="Z201" s="58"/>
      <c r="AA201" s="58"/>
      <c r="AB201" s="58"/>
      <c r="AC201" s="58"/>
      <c r="AD201" s="58"/>
      <c r="AE201" s="58" t="s">
        <v>114</v>
      </c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</row>
    <row r="202" spans="1:60" outlineLevel="1" x14ac:dyDescent="0.2">
      <c r="A202" s="84"/>
      <c r="B202" s="85"/>
      <c r="C202" s="89" t="s">
        <v>316</v>
      </c>
      <c r="D202" s="98"/>
      <c r="E202" s="90">
        <v>6.2</v>
      </c>
      <c r="F202" s="88"/>
      <c r="G202" s="88"/>
      <c r="H202" s="65"/>
      <c r="I202" s="65"/>
      <c r="J202" s="65"/>
      <c r="K202" s="65"/>
      <c r="L202" s="65"/>
      <c r="M202" s="65"/>
      <c r="N202" s="61"/>
      <c r="O202" s="61"/>
      <c r="P202" s="61"/>
      <c r="Q202" s="61"/>
      <c r="R202" s="61"/>
      <c r="S202" s="61"/>
      <c r="T202" s="62"/>
      <c r="U202" s="61"/>
      <c r="V202" s="58"/>
      <c r="W202" s="58"/>
      <c r="X202" s="58"/>
      <c r="Y202" s="58"/>
      <c r="Z202" s="58"/>
      <c r="AA202" s="58"/>
      <c r="AB202" s="58"/>
      <c r="AC202" s="58"/>
      <c r="AD202" s="58"/>
      <c r="AE202" s="58" t="s">
        <v>116</v>
      </c>
      <c r="AF202" s="58">
        <v>0</v>
      </c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</row>
    <row r="203" spans="1:60" outlineLevel="1" x14ac:dyDescent="0.2">
      <c r="A203" s="84">
        <v>66</v>
      </c>
      <c r="B203" s="85" t="s">
        <v>317</v>
      </c>
      <c r="C203" s="86" t="s">
        <v>318</v>
      </c>
      <c r="D203" s="97" t="s">
        <v>0</v>
      </c>
      <c r="E203" s="87">
        <f>SUM(G181:G202)/100</f>
        <v>0</v>
      </c>
      <c r="F203" s="88">
        <v>0.76</v>
      </c>
      <c r="G203" s="88">
        <f t="shared" si="13"/>
        <v>0</v>
      </c>
      <c r="H203" s="65">
        <v>0</v>
      </c>
      <c r="I203" s="65">
        <f>ROUND(E203*H203,2)</f>
        <v>0</v>
      </c>
      <c r="J203" s="65">
        <v>0.76</v>
      </c>
      <c r="K203" s="65">
        <f>ROUND(E203*J203,2)</f>
        <v>0</v>
      </c>
      <c r="L203" s="65">
        <v>21</v>
      </c>
      <c r="M203" s="65">
        <f>G203*(1+L203/100)</f>
        <v>0</v>
      </c>
      <c r="N203" s="61">
        <v>0</v>
      </c>
      <c r="O203" s="61">
        <f>ROUND(E203*N203,5)</f>
        <v>0</v>
      </c>
      <c r="P203" s="61">
        <v>0</v>
      </c>
      <c r="Q203" s="61">
        <f>ROUND(E203*P203,5)</f>
        <v>0</v>
      </c>
      <c r="R203" s="61"/>
      <c r="S203" s="61"/>
      <c r="T203" s="62">
        <v>0</v>
      </c>
      <c r="U203" s="61">
        <f>ROUND(E203*T203,2)</f>
        <v>0</v>
      </c>
      <c r="V203" s="58"/>
      <c r="W203" s="58"/>
      <c r="X203" s="58"/>
      <c r="Y203" s="58"/>
      <c r="Z203" s="58"/>
      <c r="AA203" s="58"/>
      <c r="AB203" s="58"/>
      <c r="AC203" s="58"/>
      <c r="AD203" s="58"/>
      <c r="AE203" s="58" t="s">
        <v>114</v>
      </c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</row>
    <row r="204" spans="1:60" x14ac:dyDescent="0.2">
      <c r="A204" s="83" t="s">
        <v>109</v>
      </c>
      <c r="B204" s="93" t="s">
        <v>76</v>
      </c>
      <c r="C204" s="94" t="s">
        <v>77</v>
      </c>
      <c r="D204" s="100"/>
      <c r="E204" s="95"/>
      <c r="F204" s="96"/>
      <c r="G204" s="96">
        <f>SUM(G205:G206)</f>
        <v>0</v>
      </c>
      <c r="H204" s="66"/>
      <c r="I204" s="66">
        <f>SUM(I205:I206)</f>
        <v>1186.3800000000001</v>
      </c>
      <c r="J204" s="66"/>
      <c r="K204" s="66">
        <f>SUM(K205:K206)</f>
        <v>450.81</v>
      </c>
      <c r="L204" s="66"/>
      <c r="M204" s="66">
        <f>SUM(M205:M206)</f>
        <v>0</v>
      </c>
      <c r="N204" s="63"/>
      <c r="O204" s="63">
        <f>SUM(O205:O206)</f>
        <v>9.6699999999999998E-3</v>
      </c>
      <c r="P204" s="63"/>
      <c r="Q204" s="63">
        <f>SUM(Q205:Q206)</f>
        <v>0</v>
      </c>
      <c r="R204" s="63"/>
      <c r="S204" s="63"/>
      <c r="T204" s="64"/>
      <c r="U204" s="63">
        <f>SUM(U205:U206)</f>
        <v>1.43</v>
      </c>
      <c r="AE204" t="s">
        <v>110</v>
      </c>
    </row>
    <row r="205" spans="1:60" outlineLevel="1" x14ac:dyDescent="0.2">
      <c r="A205" s="84">
        <v>67</v>
      </c>
      <c r="B205" s="85" t="s">
        <v>319</v>
      </c>
      <c r="C205" s="86" t="s">
        <v>320</v>
      </c>
      <c r="D205" s="97" t="s">
        <v>113</v>
      </c>
      <c r="E205" s="87">
        <v>33.344000000000001</v>
      </c>
      <c r="F205" s="174"/>
      <c r="G205" s="88">
        <f>E205*F205</f>
        <v>0</v>
      </c>
      <c r="H205" s="65">
        <v>35.58</v>
      </c>
      <c r="I205" s="65">
        <f>ROUND(E205*H205,2)</f>
        <v>1186.3800000000001</v>
      </c>
      <c r="J205" s="65">
        <v>13.520000000000003</v>
      </c>
      <c r="K205" s="65">
        <f>ROUND(E205*J205,2)</f>
        <v>450.81</v>
      </c>
      <c r="L205" s="65">
        <v>21</v>
      </c>
      <c r="M205" s="65">
        <f>G205*(1+L205/100)</f>
        <v>0</v>
      </c>
      <c r="N205" s="61">
        <v>2.9E-4</v>
      </c>
      <c r="O205" s="61">
        <f>ROUND(E205*N205,5)</f>
        <v>9.6699999999999998E-3</v>
      </c>
      <c r="P205" s="61">
        <v>0</v>
      </c>
      <c r="Q205" s="61">
        <f>ROUND(E205*P205,5)</f>
        <v>0</v>
      </c>
      <c r="R205" s="61"/>
      <c r="S205" s="61"/>
      <c r="T205" s="62">
        <v>4.2999999999999997E-2</v>
      </c>
      <c r="U205" s="61">
        <f>ROUND(E205*T205,2)</f>
        <v>1.43</v>
      </c>
      <c r="V205" s="58"/>
      <c r="W205" s="58"/>
      <c r="X205" s="58"/>
      <c r="Y205" s="58"/>
      <c r="Z205" s="58"/>
      <c r="AA205" s="58"/>
      <c r="AB205" s="58"/>
      <c r="AC205" s="58"/>
      <c r="AD205" s="58"/>
      <c r="AE205" s="58" t="s">
        <v>114</v>
      </c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</row>
    <row r="206" spans="1:60" outlineLevel="1" x14ac:dyDescent="0.2">
      <c r="A206" s="84"/>
      <c r="B206" s="85"/>
      <c r="C206" s="89" t="s">
        <v>321</v>
      </c>
      <c r="D206" s="98"/>
      <c r="E206" s="90">
        <v>33.344000000000001</v>
      </c>
      <c r="F206" s="88"/>
      <c r="G206" s="88"/>
      <c r="H206" s="65"/>
      <c r="I206" s="65"/>
      <c r="J206" s="65"/>
      <c r="K206" s="65"/>
      <c r="L206" s="65"/>
      <c r="M206" s="65"/>
      <c r="N206" s="61"/>
      <c r="O206" s="61"/>
      <c r="P206" s="61"/>
      <c r="Q206" s="61"/>
      <c r="R206" s="61"/>
      <c r="S206" s="61"/>
      <c r="T206" s="62"/>
      <c r="U206" s="61"/>
      <c r="V206" s="58"/>
      <c r="W206" s="58"/>
      <c r="X206" s="58"/>
      <c r="Y206" s="58"/>
      <c r="Z206" s="58"/>
      <c r="AA206" s="58"/>
      <c r="AB206" s="58"/>
      <c r="AC206" s="58"/>
      <c r="AD206" s="58"/>
      <c r="AE206" s="58" t="s">
        <v>116</v>
      </c>
      <c r="AF206" s="58">
        <v>0</v>
      </c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</row>
    <row r="207" spans="1:60" x14ac:dyDescent="0.2">
      <c r="A207" s="83" t="s">
        <v>109</v>
      </c>
      <c r="B207" s="93" t="s">
        <v>78</v>
      </c>
      <c r="C207" s="94" t="s">
        <v>79</v>
      </c>
      <c r="D207" s="100"/>
      <c r="E207" s="95"/>
      <c r="F207" s="96"/>
      <c r="G207" s="96">
        <f>SUM(G208:G220)</f>
        <v>0</v>
      </c>
      <c r="H207" s="66"/>
      <c r="I207" s="66">
        <f>SUM(I208:I220)</f>
        <v>1500.73</v>
      </c>
      <c r="J207" s="66"/>
      <c r="K207" s="66">
        <f>SUM(K208:K220)</f>
        <v>10967.2</v>
      </c>
      <c r="L207" s="66"/>
      <c r="M207" s="66">
        <f>SUM(M208:M220)</f>
        <v>0</v>
      </c>
      <c r="N207" s="63"/>
      <c r="O207" s="63">
        <f>SUM(O208:O220)</f>
        <v>3.8790000000000005E-2</v>
      </c>
      <c r="P207" s="63"/>
      <c r="Q207" s="63">
        <f>SUM(Q208:Q220)</f>
        <v>0</v>
      </c>
      <c r="R207" s="63"/>
      <c r="S207" s="63"/>
      <c r="T207" s="64"/>
      <c r="U207" s="63">
        <f>SUM(U208:U220)</f>
        <v>34.85</v>
      </c>
      <c r="AE207" t="s">
        <v>110</v>
      </c>
    </row>
    <row r="208" spans="1:60" outlineLevel="1" x14ac:dyDescent="0.2">
      <c r="A208" s="84">
        <v>68</v>
      </c>
      <c r="B208" s="85" t="s">
        <v>323</v>
      </c>
      <c r="C208" s="86" t="s">
        <v>324</v>
      </c>
      <c r="D208" s="97" t="s">
        <v>113</v>
      </c>
      <c r="E208" s="87">
        <v>176.35</v>
      </c>
      <c r="F208" s="174"/>
      <c r="G208" s="88">
        <f>E208*F208</f>
        <v>0</v>
      </c>
      <c r="H208" s="65">
        <v>0.09</v>
      </c>
      <c r="I208" s="65">
        <f>ROUND(E208*H208,2)</f>
        <v>15.87</v>
      </c>
      <c r="J208" s="65">
        <v>6.3100000000000005</v>
      </c>
      <c r="K208" s="65">
        <f>ROUND(E208*J208,2)</f>
        <v>1112.77</v>
      </c>
      <c r="L208" s="65">
        <v>21</v>
      </c>
      <c r="M208" s="65">
        <f>G208*(1+L208/100)</f>
        <v>0</v>
      </c>
      <c r="N208" s="61">
        <v>0</v>
      </c>
      <c r="O208" s="61">
        <f>ROUND(E208*N208,5)</f>
        <v>0</v>
      </c>
      <c r="P208" s="61">
        <v>0</v>
      </c>
      <c r="Q208" s="61">
        <f>ROUND(E208*P208,5)</f>
        <v>0</v>
      </c>
      <c r="R208" s="61"/>
      <c r="S208" s="61"/>
      <c r="T208" s="62">
        <v>0.02</v>
      </c>
      <c r="U208" s="61">
        <f>ROUND(E208*T208,2)</f>
        <v>3.53</v>
      </c>
      <c r="V208" s="58"/>
      <c r="W208" s="58"/>
      <c r="X208" s="58"/>
      <c r="Y208" s="58"/>
      <c r="Z208" s="58"/>
      <c r="AA208" s="58"/>
      <c r="AB208" s="58"/>
      <c r="AC208" s="58"/>
      <c r="AD208" s="58"/>
      <c r="AE208" s="58" t="s">
        <v>114</v>
      </c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</row>
    <row r="209" spans="1:60" outlineLevel="1" x14ac:dyDescent="0.2">
      <c r="A209" s="84"/>
      <c r="B209" s="85"/>
      <c r="C209" s="89" t="s">
        <v>119</v>
      </c>
      <c r="D209" s="98"/>
      <c r="E209" s="90"/>
      <c r="F209" s="88"/>
      <c r="G209" s="88"/>
      <c r="H209" s="65"/>
      <c r="I209" s="65"/>
      <c r="J209" s="65"/>
      <c r="K209" s="65"/>
      <c r="L209" s="65"/>
      <c r="M209" s="65"/>
      <c r="N209" s="61"/>
      <c r="O209" s="61"/>
      <c r="P209" s="61"/>
      <c r="Q209" s="61"/>
      <c r="R209" s="61"/>
      <c r="S209" s="61"/>
      <c r="T209" s="62"/>
      <c r="U209" s="61"/>
      <c r="V209" s="58"/>
      <c r="W209" s="58"/>
      <c r="X209" s="58"/>
      <c r="Y209" s="58"/>
      <c r="Z209" s="58"/>
      <c r="AA209" s="58"/>
      <c r="AB209" s="58"/>
      <c r="AC209" s="58"/>
      <c r="AD209" s="58"/>
      <c r="AE209" s="58" t="s">
        <v>116</v>
      </c>
      <c r="AF209" s="58">
        <v>0</v>
      </c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</row>
    <row r="210" spans="1:60" outlineLevel="1" x14ac:dyDescent="0.2">
      <c r="A210" s="84"/>
      <c r="B210" s="85"/>
      <c r="C210" s="89" t="s">
        <v>322</v>
      </c>
      <c r="D210" s="98"/>
      <c r="E210" s="90">
        <v>78.739999999999995</v>
      </c>
      <c r="F210" s="88"/>
      <c r="G210" s="88"/>
      <c r="H210" s="65"/>
      <c r="I210" s="65"/>
      <c r="J210" s="65"/>
      <c r="K210" s="65"/>
      <c r="L210" s="65"/>
      <c r="M210" s="65"/>
      <c r="N210" s="61"/>
      <c r="O210" s="61"/>
      <c r="P210" s="61"/>
      <c r="Q210" s="61"/>
      <c r="R210" s="61"/>
      <c r="S210" s="61"/>
      <c r="T210" s="62"/>
      <c r="U210" s="61"/>
      <c r="V210" s="58"/>
      <c r="W210" s="58"/>
      <c r="X210" s="58"/>
      <c r="Y210" s="58"/>
      <c r="Z210" s="58"/>
      <c r="AA210" s="58"/>
      <c r="AB210" s="58"/>
      <c r="AC210" s="58"/>
      <c r="AD210" s="58"/>
      <c r="AE210" s="58" t="s">
        <v>116</v>
      </c>
      <c r="AF210" s="58">
        <v>0</v>
      </c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</row>
    <row r="211" spans="1:60" outlineLevel="1" x14ac:dyDescent="0.2">
      <c r="A211" s="84"/>
      <c r="B211" s="85"/>
      <c r="C211" s="89" t="s">
        <v>120</v>
      </c>
      <c r="D211" s="98"/>
      <c r="E211" s="90">
        <v>130.41</v>
      </c>
      <c r="F211" s="88"/>
      <c r="G211" s="88"/>
      <c r="H211" s="65"/>
      <c r="I211" s="65"/>
      <c r="J211" s="65"/>
      <c r="K211" s="65"/>
      <c r="L211" s="65"/>
      <c r="M211" s="65"/>
      <c r="N211" s="61"/>
      <c r="O211" s="61"/>
      <c r="P211" s="61"/>
      <c r="Q211" s="61"/>
      <c r="R211" s="61"/>
      <c r="S211" s="61"/>
      <c r="T211" s="62"/>
      <c r="U211" s="61"/>
      <c r="V211" s="58"/>
      <c r="W211" s="58"/>
      <c r="X211" s="58"/>
      <c r="Y211" s="58"/>
      <c r="Z211" s="58"/>
      <c r="AA211" s="58"/>
      <c r="AB211" s="58"/>
      <c r="AC211" s="58"/>
      <c r="AD211" s="58"/>
      <c r="AE211" s="58" t="s">
        <v>116</v>
      </c>
      <c r="AF211" s="58">
        <v>0</v>
      </c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</row>
    <row r="212" spans="1:60" outlineLevel="1" x14ac:dyDescent="0.2">
      <c r="A212" s="84"/>
      <c r="B212" s="85"/>
      <c r="C212" s="89" t="s">
        <v>121</v>
      </c>
      <c r="D212" s="98"/>
      <c r="E212" s="90">
        <v>10.199999999999999</v>
      </c>
      <c r="F212" s="88"/>
      <c r="G212" s="88"/>
      <c r="H212" s="65"/>
      <c r="I212" s="65"/>
      <c r="J212" s="65"/>
      <c r="K212" s="65"/>
      <c r="L212" s="65"/>
      <c r="M212" s="65"/>
      <c r="N212" s="61"/>
      <c r="O212" s="61"/>
      <c r="P212" s="61"/>
      <c r="Q212" s="61"/>
      <c r="R212" s="61"/>
      <c r="S212" s="61"/>
      <c r="T212" s="62"/>
      <c r="U212" s="61"/>
      <c r="V212" s="58"/>
      <c r="W212" s="58"/>
      <c r="X212" s="58"/>
      <c r="Y212" s="58"/>
      <c r="Z212" s="58"/>
      <c r="AA212" s="58"/>
      <c r="AB212" s="58"/>
      <c r="AC212" s="58"/>
      <c r="AD212" s="58"/>
      <c r="AE212" s="58" t="s">
        <v>116</v>
      </c>
      <c r="AF212" s="58">
        <v>0</v>
      </c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</row>
    <row r="213" spans="1:60" outlineLevel="1" x14ac:dyDescent="0.2">
      <c r="A213" s="84"/>
      <c r="B213" s="85"/>
      <c r="C213" s="91" t="s">
        <v>122</v>
      </c>
      <c r="D213" s="99"/>
      <c r="E213" s="92">
        <v>219.35</v>
      </c>
      <c r="F213" s="88"/>
      <c r="G213" s="88"/>
      <c r="H213" s="65"/>
      <c r="I213" s="65"/>
      <c r="J213" s="65"/>
      <c r="K213" s="65"/>
      <c r="L213" s="65"/>
      <c r="M213" s="65"/>
      <c r="N213" s="61"/>
      <c r="O213" s="61"/>
      <c r="P213" s="61"/>
      <c r="Q213" s="61"/>
      <c r="R213" s="61"/>
      <c r="S213" s="61"/>
      <c r="T213" s="62"/>
      <c r="U213" s="61"/>
      <c r="V213" s="58"/>
      <c r="W213" s="58"/>
      <c r="X213" s="58"/>
      <c r="Y213" s="58"/>
      <c r="Z213" s="58"/>
      <c r="AA213" s="58"/>
      <c r="AB213" s="58"/>
      <c r="AC213" s="58"/>
      <c r="AD213" s="58"/>
      <c r="AE213" s="58" t="s">
        <v>116</v>
      </c>
      <c r="AF213" s="58">
        <v>1</v>
      </c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</row>
    <row r="214" spans="1:60" outlineLevel="1" x14ac:dyDescent="0.2">
      <c r="A214" s="84"/>
      <c r="B214" s="85"/>
      <c r="C214" s="89" t="s">
        <v>123</v>
      </c>
      <c r="D214" s="98"/>
      <c r="E214" s="90"/>
      <c r="F214" s="88"/>
      <c r="G214" s="88"/>
      <c r="H214" s="65"/>
      <c r="I214" s="65"/>
      <c r="J214" s="65"/>
      <c r="K214" s="65"/>
      <c r="L214" s="65"/>
      <c r="M214" s="65"/>
      <c r="N214" s="61"/>
      <c r="O214" s="61"/>
      <c r="P214" s="61"/>
      <c r="Q214" s="61"/>
      <c r="R214" s="61"/>
      <c r="S214" s="61"/>
      <c r="T214" s="62"/>
      <c r="U214" s="61"/>
      <c r="V214" s="58"/>
      <c r="W214" s="58"/>
      <c r="X214" s="58"/>
      <c r="Y214" s="58"/>
      <c r="Z214" s="58"/>
      <c r="AA214" s="58"/>
      <c r="AB214" s="58"/>
      <c r="AC214" s="58"/>
      <c r="AD214" s="58"/>
      <c r="AE214" s="58" t="s">
        <v>116</v>
      </c>
      <c r="AF214" s="58">
        <v>0</v>
      </c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</row>
    <row r="215" spans="1:60" outlineLevel="1" x14ac:dyDescent="0.2">
      <c r="A215" s="84"/>
      <c r="B215" s="85"/>
      <c r="C215" s="89" t="s">
        <v>124</v>
      </c>
      <c r="D215" s="98"/>
      <c r="E215" s="90">
        <v>-39</v>
      </c>
      <c r="F215" s="88"/>
      <c r="G215" s="88"/>
      <c r="H215" s="65"/>
      <c r="I215" s="65"/>
      <c r="J215" s="65"/>
      <c r="K215" s="65"/>
      <c r="L215" s="65"/>
      <c r="M215" s="65"/>
      <c r="N215" s="61"/>
      <c r="O215" s="61"/>
      <c r="P215" s="61"/>
      <c r="Q215" s="61"/>
      <c r="R215" s="61"/>
      <c r="S215" s="61"/>
      <c r="T215" s="62"/>
      <c r="U215" s="61"/>
      <c r="V215" s="58"/>
      <c r="W215" s="58"/>
      <c r="X215" s="58"/>
      <c r="Y215" s="58"/>
      <c r="Z215" s="58"/>
      <c r="AA215" s="58"/>
      <c r="AB215" s="58"/>
      <c r="AC215" s="58"/>
      <c r="AD215" s="58"/>
      <c r="AE215" s="58" t="s">
        <v>116</v>
      </c>
      <c r="AF215" s="58">
        <v>0</v>
      </c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</row>
    <row r="216" spans="1:60" outlineLevel="1" x14ac:dyDescent="0.2">
      <c r="A216" s="84"/>
      <c r="B216" s="85"/>
      <c r="C216" s="89" t="s">
        <v>125</v>
      </c>
      <c r="D216" s="98"/>
      <c r="E216" s="90">
        <v>-4</v>
      </c>
      <c r="F216" s="88"/>
      <c r="G216" s="88"/>
      <c r="H216" s="65"/>
      <c r="I216" s="65"/>
      <c r="J216" s="65"/>
      <c r="K216" s="65"/>
      <c r="L216" s="65"/>
      <c r="M216" s="65"/>
      <c r="N216" s="61"/>
      <c r="O216" s="61"/>
      <c r="P216" s="61"/>
      <c r="Q216" s="61"/>
      <c r="R216" s="61"/>
      <c r="S216" s="61"/>
      <c r="T216" s="62"/>
      <c r="U216" s="61"/>
      <c r="V216" s="58"/>
      <c r="W216" s="58"/>
      <c r="X216" s="58"/>
      <c r="Y216" s="58"/>
      <c r="Z216" s="58"/>
      <c r="AA216" s="58"/>
      <c r="AB216" s="58"/>
      <c r="AC216" s="58"/>
      <c r="AD216" s="58"/>
      <c r="AE216" s="58" t="s">
        <v>116</v>
      </c>
      <c r="AF216" s="58">
        <v>0</v>
      </c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</row>
    <row r="217" spans="1:60" outlineLevel="1" x14ac:dyDescent="0.2">
      <c r="A217" s="84"/>
      <c r="B217" s="85"/>
      <c r="C217" s="91" t="s">
        <v>122</v>
      </c>
      <c r="D217" s="99"/>
      <c r="E217" s="92">
        <v>-43</v>
      </c>
      <c r="F217" s="88"/>
      <c r="G217" s="88"/>
      <c r="H217" s="65"/>
      <c r="I217" s="65"/>
      <c r="J217" s="65"/>
      <c r="K217" s="65"/>
      <c r="L217" s="65"/>
      <c r="M217" s="65"/>
      <c r="N217" s="61"/>
      <c r="O217" s="61"/>
      <c r="P217" s="61"/>
      <c r="Q217" s="61"/>
      <c r="R217" s="61"/>
      <c r="S217" s="61"/>
      <c r="T217" s="62"/>
      <c r="U217" s="61"/>
      <c r="V217" s="58"/>
      <c r="W217" s="58"/>
      <c r="X217" s="58"/>
      <c r="Y217" s="58"/>
      <c r="Z217" s="58"/>
      <c r="AA217" s="58"/>
      <c r="AB217" s="58"/>
      <c r="AC217" s="58"/>
      <c r="AD217" s="58"/>
      <c r="AE217" s="58" t="s">
        <v>116</v>
      </c>
      <c r="AF217" s="58">
        <v>1</v>
      </c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</row>
    <row r="218" spans="1:60" outlineLevel="1" x14ac:dyDescent="0.2">
      <c r="A218" s="84">
        <v>69</v>
      </c>
      <c r="B218" s="85" t="s">
        <v>325</v>
      </c>
      <c r="C218" s="86" t="s">
        <v>326</v>
      </c>
      <c r="D218" s="97" t="s">
        <v>113</v>
      </c>
      <c r="E218" s="87">
        <v>176.35</v>
      </c>
      <c r="F218" s="174"/>
      <c r="G218" s="88">
        <f t="shared" ref="G218:G220" si="14">E218*F218</f>
        <v>0</v>
      </c>
      <c r="H218" s="65">
        <v>0.09</v>
      </c>
      <c r="I218" s="65">
        <f>ROUND(E218*H218,2)</f>
        <v>15.87</v>
      </c>
      <c r="J218" s="65">
        <v>13.61</v>
      </c>
      <c r="K218" s="65">
        <f>ROUND(E218*J218,2)</f>
        <v>2400.12</v>
      </c>
      <c r="L218" s="65">
        <v>21</v>
      </c>
      <c r="M218" s="65">
        <f>G218*(1+L218/100)</f>
        <v>0</v>
      </c>
      <c r="N218" s="61">
        <v>0</v>
      </c>
      <c r="O218" s="61">
        <f>ROUND(E218*N218,5)</f>
        <v>0</v>
      </c>
      <c r="P218" s="61">
        <v>0</v>
      </c>
      <c r="Q218" s="61">
        <f>ROUND(E218*P218,5)</f>
        <v>0</v>
      </c>
      <c r="R218" s="61"/>
      <c r="S218" s="61"/>
      <c r="T218" s="62">
        <v>4.3220000000000001E-2</v>
      </c>
      <c r="U218" s="61">
        <f>ROUND(E218*T218,2)</f>
        <v>7.62</v>
      </c>
      <c r="V218" s="58"/>
      <c r="W218" s="58"/>
      <c r="X218" s="58"/>
      <c r="Y218" s="58"/>
      <c r="Z218" s="58"/>
      <c r="AA218" s="58"/>
      <c r="AB218" s="58"/>
      <c r="AC218" s="58"/>
      <c r="AD218" s="58"/>
      <c r="AE218" s="58" t="s">
        <v>114</v>
      </c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</row>
    <row r="219" spans="1:60" outlineLevel="1" x14ac:dyDescent="0.2">
      <c r="A219" s="84">
        <v>70</v>
      </c>
      <c r="B219" s="85" t="s">
        <v>327</v>
      </c>
      <c r="C219" s="86" t="s">
        <v>328</v>
      </c>
      <c r="D219" s="97" t="s">
        <v>113</v>
      </c>
      <c r="E219" s="87">
        <v>176.35</v>
      </c>
      <c r="F219" s="174"/>
      <c r="G219" s="88">
        <f t="shared" si="14"/>
        <v>0</v>
      </c>
      <c r="H219" s="65">
        <v>4.29</v>
      </c>
      <c r="I219" s="65">
        <f>ROUND(E219*H219,2)</f>
        <v>756.54</v>
      </c>
      <c r="J219" s="65">
        <v>10.210000000000001</v>
      </c>
      <c r="K219" s="65">
        <f>ROUND(E219*J219,2)</f>
        <v>1800.53</v>
      </c>
      <c r="L219" s="65">
        <v>21</v>
      </c>
      <c r="M219" s="65">
        <f>G219*(1+L219/100)</f>
        <v>0</v>
      </c>
      <c r="N219" s="61">
        <v>6.9999999999999994E-5</v>
      </c>
      <c r="O219" s="61">
        <f>ROUND(E219*N219,5)</f>
        <v>1.234E-2</v>
      </c>
      <c r="P219" s="61">
        <v>0</v>
      </c>
      <c r="Q219" s="61">
        <f>ROUND(E219*P219,5)</f>
        <v>0</v>
      </c>
      <c r="R219" s="61"/>
      <c r="S219" s="61"/>
      <c r="T219" s="62">
        <v>3.2480000000000002E-2</v>
      </c>
      <c r="U219" s="61">
        <f>ROUND(E219*T219,2)</f>
        <v>5.73</v>
      </c>
      <c r="V219" s="58"/>
      <c r="W219" s="58"/>
      <c r="X219" s="58"/>
      <c r="Y219" s="58"/>
      <c r="Z219" s="58"/>
      <c r="AA219" s="58"/>
      <c r="AB219" s="58"/>
      <c r="AC219" s="58"/>
      <c r="AD219" s="58"/>
      <c r="AE219" s="58" t="s">
        <v>114</v>
      </c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</row>
    <row r="220" spans="1:60" outlineLevel="1" x14ac:dyDescent="0.2">
      <c r="A220" s="84">
        <v>71</v>
      </c>
      <c r="B220" s="85" t="s">
        <v>329</v>
      </c>
      <c r="C220" s="86" t="s">
        <v>330</v>
      </c>
      <c r="D220" s="97" t="s">
        <v>113</v>
      </c>
      <c r="E220" s="87">
        <v>176.35</v>
      </c>
      <c r="F220" s="174"/>
      <c r="G220" s="88">
        <f t="shared" si="14"/>
        <v>0</v>
      </c>
      <c r="H220" s="65">
        <v>4.04</v>
      </c>
      <c r="I220" s="65">
        <f>ROUND(E220*H220,2)</f>
        <v>712.45</v>
      </c>
      <c r="J220" s="65">
        <v>32.06</v>
      </c>
      <c r="K220" s="65">
        <f>ROUND(E220*J220,2)</f>
        <v>5653.78</v>
      </c>
      <c r="L220" s="65">
        <v>21</v>
      </c>
      <c r="M220" s="65">
        <f>G220*(1+L220/100)</f>
        <v>0</v>
      </c>
      <c r="N220" s="61">
        <v>1.4999999999999999E-4</v>
      </c>
      <c r="O220" s="61">
        <f>ROUND(E220*N220,5)</f>
        <v>2.6450000000000001E-2</v>
      </c>
      <c r="P220" s="61">
        <v>0</v>
      </c>
      <c r="Q220" s="61">
        <f>ROUND(E220*P220,5)</f>
        <v>0</v>
      </c>
      <c r="R220" s="61"/>
      <c r="S220" s="61"/>
      <c r="T220" s="62">
        <v>0.10191</v>
      </c>
      <c r="U220" s="61">
        <f>ROUND(E220*T220,2)</f>
        <v>17.97</v>
      </c>
      <c r="V220" s="58"/>
      <c r="W220" s="58"/>
      <c r="X220" s="58"/>
      <c r="Y220" s="58"/>
      <c r="Z220" s="58"/>
      <c r="AA220" s="58"/>
      <c r="AB220" s="58"/>
      <c r="AC220" s="58"/>
      <c r="AD220" s="58"/>
      <c r="AE220" s="58" t="s">
        <v>114</v>
      </c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</row>
    <row r="221" spans="1:60" x14ac:dyDescent="0.2">
      <c r="A221" s="83" t="s">
        <v>109</v>
      </c>
      <c r="B221" s="93" t="s">
        <v>80</v>
      </c>
      <c r="C221" s="94" t="s">
        <v>81</v>
      </c>
      <c r="D221" s="100"/>
      <c r="E221" s="95"/>
      <c r="F221" s="96"/>
      <c r="G221" s="96">
        <f>SUM(G222:G223)</f>
        <v>0</v>
      </c>
      <c r="H221" s="66"/>
      <c r="I221" s="66">
        <f>SUM(I222:I223)</f>
        <v>33900</v>
      </c>
      <c r="J221" s="66"/>
      <c r="K221" s="66">
        <f>SUM(K222:K223)</f>
        <v>15800</v>
      </c>
      <c r="L221" s="66"/>
      <c r="M221" s="66">
        <f>SUM(M222:M223)</f>
        <v>0</v>
      </c>
      <c r="N221" s="63"/>
      <c r="O221" s="63">
        <f>SUM(O222:O223)</f>
        <v>0</v>
      </c>
      <c r="P221" s="63"/>
      <c r="Q221" s="63">
        <f>SUM(Q222:Q223)</f>
        <v>0</v>
      </c>
      <c r="R221" s="63"/>
      <c r="S221" s="63"/>
      <c r="T221" s="64"/>
      <c r="U221" s="63">
        <f>SUM(U222:U223)</f>
        <v>0.12</v>
      </c>
      <c r="AE221" t="s">
        <v>110</v>
      </c>
    </row>
    <row r="222" spans="1:60" outlineLevel="1" x14ac:dyDescent="0.2">
      <c r="A222" s="84">
        <v>72</v>
      </c>
      <c r="B222" s="85" t="s">
        <v>331</v>
      </c>
      <c r="C222" s="86" t="s">
        <v>332</v>
      </c>
      <c r="D222" s="97" t="s">
        <v>191</v>
      </c>
      <c r="E222" s="87">
        <v>1</v>
      </c>
      <c r="F222" s="174"/>
      <c r="G222" s="88">
        <f>E222*F222</f>
        <v>0</v>
      </c>
      <c r="H222" s="65">
        <v>29000</v>
      </c>
      <c r="I222" s="65">
        <f>ROUND(E222*H222,2)</f>
        <v>29000</v>
      </c>
      <c r="J222" s="65">
        <v>10400</v>
      </c>
      <c r="K222" s="65">
        <f>ROUND(E222*J222,2)</f>
        <v>10400</v>
      </c>
      <c r="L222" s="65">
        <v>21</v>
      </c>
      <c r="M222" s="65">
        <f>G222*(1+L222/100)</f>
        <v>0</v>
      </c>
      <c r="N222" s="61">
        <v>0</v>
      </c>
      <c r="O222" s="61">
        <f>ROUND(E222*N222,5)</f>
        <v>0</v>
      </c>
      <c r="P222" s="61">
        <v>0</v>
      </c>
      <c r="Q222" s="61">
        <f>ROUND(E222*P222,5)</f>
        <v>0</v>
      </c>
      <c r="R222" s="61"/>
      <c r="S222" s="61"/>
      <c r="T222" s="62">
        <v>6.4149999999999999E-2</v>
      </c>
      <c r="U222" s="61">
        <f>ROUND(E222*T222,2)</f>
        <v>0.06</v>
      </c>
      <c r="V222" s="58"/>
      <c r="W222" s="58"/>
      <c r="X222" s="58"/>
      <c r="Y222" s="58"/>
      <c r="Z222" s="58"/>
      <c r="AA222" s="58"/>
      <c r="AB222" s="58"/>
      <c r="AC222" s="58"/>
      <c r="AD222" s="58"/>
      <c r="AE222" s="58" t="s">
        <v>114</v>
      </c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</row>
    <row r="223" spans="1:60" outlineLevel="1" x14ac:dyDescent="0.2">
      <c r="A223" s="84">
        <v>73</v>
      </c>
      <c r="B223" s="85" t="s">
        <v>333</v>
      </c>
      <c r="C223" s="86" t="s">
        <v>334</v>
      </c>
      <c r="D223" s="97" t="s">
        <v>191</v>
      </c>
      <c r="E223" s="87">
        <v>1</v>
      </c>
      <c r="F223" s="174"/>
      <c r="G223" s="88">
        <f>E223*F223</f>
        <v>0</v>
      </c>
      <c r="H223" s="65">
        <v>4900</v>
      </c>
      <c r="I223" s="65">
        <f>ROUND(E223*H223,2)</f>
        <v>4900</v>
      </c>
      <c r="J223" s="65">
        <v>5400</v>
      </c>
      <c r="K223" s="65">
        <f>ROUND(E223*J223,2)</f>
        <v>5400</v>
      </c>
      <c r="L223" s="65">
        <v>21</v>
      </c>
      <c r="M223" s="65">
        <f>G223*(1+L223/100)</f>
        <v>0</v>
      </c>
      <c r="N223" s="61">
        <v>0</v>
      </c>
      <c r="O223" s="61">
        <f>ROUND(E223*N223,5)</f>
        <v>0</v>
      </c>
      <c r="P223" s="61">
        <v>0</v>
      </c>
      <c r="Q223" s="61">
        <f>ROUND(E223*P223,5)</f>
        <v>0</v>
      </c>
      <c r="R223" s="61"/>
      <c r="S223" s="61"/>
      <c r="T223" s="62">
        <v>6.4149999999999999E-2</v>
      </c>
      <c r="U223" s="61">
        <f>ROUND(E223*T223,2)</f>
        <v>0.06</v>
      </c>
      <c r="V223" s="58"/>
      <c r="W223" s="58"/>
      <c r="X223" s="58"/>
      <c r="Y223" s="58"/>
      <c r="Z223" s="58"/>
      <c r="AA223" s="58"/>
      <c r="AB223" s="58"/>
      <c r="AC223" s="58"/>
      <c r="AD223" s="58"/>
      <c r="AE223" s="58" t="s">
        <v>114</v>
      </c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</row>
    <row r="224" spans="1:60" x14ac:dyDescent="0.2">
      <c r="A224" s="83" t="s">
        <v>109</v>
      </c>
      <c r="B224" s="93" t="s">
        <v>82</v>
      </c>
      <c r="C224" s="94" t="s">
        <v>24</v>
      </c>
      <c r="D224" s="100"/>
      <c r="E224" s="95"/>
      <c r="F224" s="96"/>
      <c r="G224" s="96">
        <f>SUM(G225:G226)</f>
        <v>0</v>
      </c>
      <c r="H224" s="66"/>
      <c r="I224" s="66">
        <f>SUM(I225:I226)</f>
        <v>0</v>
      </c>
      <c r="J224" s="66"/>
      <c r="K224" s="66">
        <f>SUM(K225:K226)</f>
        <v>0</v>
      </c>
      <c r="L224" s="66"/>
      <c r="M224" s="66">
        <f>SUM(M225:M226)</f>
        <v>0</v>
      </c>
      <c r="N224" s="63"/>
      <c r="O224" s="63">
        <f>SUM(O225:O226)</f>
        <v>0</v>
      </c>
      <c r="P224" s="63"/>
      <c r="Q224" s="63">
        <f>SUM(Q225:Q226)</f>
        <v>0</v>
      </c>
      <c r="R224" s="63"/>
      <c r="S224" s="63"/>
      <c r="T224" s="64"/>
      <c r="U224" s="63">
        <f>SUM(U225:U226)</f>
        <v>0</v>
      </c>
      <c r="AE224" t="s">
        <v>110</v>
      </c>
    </row>
    <row r="225" spans="1:60" outlineLevel="1" x14ac:dyDescent="0.2">
      <c r="A225" s="84">
        <v>74</v>
      </c>
      <c r="B225" s="85" t="s">
        <v>335</v>
      </c>
      <c r="C225" s="86" t="s">
        <v>336</v>
      </c>
      <c r="D225" s="97" t="s">
        <v>0</v>
      </c>
      <c r="E225" s="87">
        <v>1</v>
      </c>
      <c r="F225" s="88">
        <f>SUM(G8:G220)/2/100</f>
        <v>0</v>
      </c>
      <c r="G225" s="88">
        <f>E225*F225</f>
        <v>0</v>
      </c>
      <c r="H225" s="65">
        <v>0</v>
      </c>
      <c r="I225" s="65">
        <f>ROUND(E225*H225,2)</f>
        <v>0</v>
      </c>
      <c r="J225" s="65">
        <v>0</v>
      </c>
      <c r="K225" s="65">
        <f>ROUND(E225*J225,2)</f>
        <v>0</v>
      </c>
      <c r="L225" s="65">
        <v>21</v>
      </c>
      <c r="M225" s="65">
        <f>G225*(1+L225/100)</f>
        <v>0</v>
      </c>
      <c r="N225" s="61">
        <v>0</v>
      </c>
      <c r="O225" s="61">
        <f>ROUND(E225*N225,5)</f>
        <v>0</v>
      </c>
      <c r="P225" s="61">
        <v>0</v>
      </c>
      <c r="Q225" s="61">
        <f>ROUND(E225*P225,5)</f>
        <v>0</v>
      </c>
      <c r="R225" s="61"/>
      <c r="S225" s="61"/>
      <c r="T225" s="62">
        <v>0</v>
      </c>
      <c r="U225" s="61">
        <f>ROUND(E225*T225,2)</f>
        <v>0</v>
      </c>
      <c r="V225" s="58"/>
      <c r="W225" s="58"/>
      <c r="X225" s="58"/>
      <c r="Y225" s="58"/>
      <c r="Z225" s="58"/>
      <c r="AA225" s="58"/>
      <c r="AB225" s="58"/>
      <c r="AC225" s="58"/>
      <c r="AD225" s="58"/>
      <c r="AE225" s="58" t="s">
        <v>114</v>
      </c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</row>
    <row r="226" spans="1:60" outlineLevel="1" x14ac:dyDescent="0.2">
      <c r="A226" s="84">
        <v>75</v>
      </c>
      <c r="B226" s="85" t="s">
        <v>337</v>
      </c>
      <c r="C226" s="86" t="s">
        <v>338</v>
      </c>
      <c r="D226" s="97" t="s">
        <v>0</v>
      </c>
      <c r="E226" s="87">
        <v>1</v>
      </c>
      <c r="F226" s="88">
        <f>SUM(G8:G220)/2/100</f>
        <v>0</v>
      </c>
      <c r="G226" s="88">
        <f t="shared" ref="G226" si="15">E226*F226</f>
        <v>0</v>
      </c>
      <c r="H226" s="65">
        <v>0</v>
      </c>
      <c r="I226" s="65">
        <f>ROUND(E226*H226,2)</f>
        <v>0</v>
      </c>
      <c r="J226" s="65">
        <v>0</v>
      </c>
      <c r="K226" s="65">
        <f>ROUND(E226*J226,2)</f>
        <v>0</v>
      </c>
      <c r="L226" s="65">
        <v>21</v>
      </c>
      <c r="M226" s="65">
        <f>G226*(1+L226/100)</f>
        <v>0</v>
      </c>
      <c r="N226" s="61">
        <v>0</v>
      </c>
      <c r="O226" s="61">
        <f>ROUND(E226*N226,5)</f>
        <v>0</v>
      </c>
      <c r="P226" s="61">
        <v>0</v>
      </c>
      <c r="Q226" s="61">
        <f>ROUND(E226*P226,5)</f>
        <v>0</v>
      </c>
      <c r="R226" s="61"/>
      <c r="S226" s="61"/>
      <c r="T226" s="62">
        <v>0</v>
      </c>
      <c r="U226" s="61">
        <f>ROUND(E226*T226,2)</f>
        <v>0</v>
      </c>
      <c r="V226" s="58"/>
      <c r="W226" s="58"/>
      <c r="X226" s="58"/>
      <c r="Y226" s="58"/>
      <c r="Z226" s="58"/>
      <c r="AA226" s="58"/>
      <c r="AB226" s="58"/>
      <c r="AC226" s="58"/>
      <c r="AD226" s="58"/>
      <c r="AE226" s="58" t="s">
        <v>114</v>
      </c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</row>
    <row r="227" spans="1:60" x14ac:dyDescent="0.2">
      <c r="A227" s="4"/>
      <c r="B227" s="5" t="s">
        <v>216</v>
      </c>
      <c r="C227" s="70" t="s">
        <v>216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AC227">
        <v>15</v>
      </c>
      <c r="AD227">
        <v>21</v>
      </c>
    </row>
    <row r="228" spans="1:60" x14ac:dyDescent="0.2">
      <c r="C228" s="71"/>
      <c r="AE228" t="s">
        <v>339</v>
      </c>
    </row>
  </sheetData>
  <sheetProtection algorithmName="SHA-512" hashValue="CYS2xVaDwexr/0Ty8s8CG1q4FHQWhiJOEpZWEeQLBZKiDpcqUiyzaB9zwPFaQNrIkC+Awpg3g7tKwkyEvzITnw==" saltValue="VcvC4CPi5qyormRVJHuoHw==" spinCount="100000" sheet="1" objects="1" scenarios="1"/>
  <protectedRanges>
    <protectedRange sqref="F205 F208 F218:F220 F222:F223" name="Oblast6"/>
    <protectedRange sqref="F129:F132 F135 F141 F144 F148 F164:F165" name="Oblast4"/>
    <protectedRange sqref="F30 F33 F36 F39 F41 F43 F52 F54:F59 F61 F63:F64 F66:F68" name="Oblast2"/>
    <protectedRange sqref="F9 F11 F20 F22 F24 F25:F26" name="Oblast1"/>
    <protectedRange sqref="F70 F73 F75 F77 F79 F81 F84 F87 F101 F118:F119 F121 F124" name="Oblast3"/>
    <protectedRange sqref="F168 F172:F173 F175 F181 F185 F189:F190 F192 F196 F199 F201" name="Oblast5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orientation="portrait" r:id="rId1"/>
  <headerFooter>
    <oddFooter>&amp;F&amp;Rstránka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showGridLines="0" zoomScaleNormal="100" zoomScaleSheetLayoutView="90" workbookViewId="0">
      <selection activeCell="J45" sqref="J45"/>
    </sheetView>
  </sheetViews>
  <sheetFormatPr defaultRowHeight="13.5" x14ac:dyDescent="0.2"/>
  <cols>
    <col min="1" max="1" width="7.140625" style="251" customWidth="1"/>
    <col min="2" max="2" width="1.42578125" style="251" customWidth="1"/>
    <col min="3" max="4" width="4.28515625" style="251" customWidth="1"/>
    <col min="5" max="5" width="10" style="251" customWidth="1"/>
    <col min="6" max="6" width="7.85546875" style="251" customWidth="1"/>
    <col min="7" max="7" width="4.28515625" style="251" customWidth="1"/>
    <col min="8" max="8" width="66.7109375" style="251" customWidth="1"/>
    <col min="9" max="10" width="17.140625" style="251" customWidth="1"/>
    <col min="11" max="11" width="1.42578125" style="251" customWidth="1"/>
    <col min="12" max="16384" width="9.140625" style="251"/>
  </cols>
  <sheetData>
    <row r="1" spans="2:11" ht="37.5" customHeight="1" x14ac:dyDescent="0.2"/>
    <row r="2" spans="2:11" ht="7.5" customHeight="1" x14ac:dyDescent="0.2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258" customFormat="1" ht="45" customHeight="1" x14ac:dyDescent="0.2">
      <c r="B3" s="255"/>
      <c r="C3" s="256" t="s">
        <v>381</v>
      </c>
      <c r="D3" s="256"/>
      <c r="E3" s="256"/>
      <c r="F3" s="256"/>
      <c r="G3" s="256"/>
      <c r="H3" s="256"/>
      <c r="I3" s="256"/>
      <c r="J3" s="256"/>
      <c r="K3" s="257"/>
    </row>
    <row r="4" spans="2:11" ht="25.5" customHeight="1" x14ac:dyDescent="0.25">
      <c r="B4" s="259"/>
      <c r="C4" s="260" t="s">
        <v>382</v>
      </c>
      <c r="D4" s="260"/>
      <c r="E4" s="260"/>
      <c r="F4" s="260"/>
      <c r="G4" s="260"/>
      <c r="H4" s="260"/>
      <c r="I4" s="260"/>
      <c r="J4" s="260"/>
      <c r="K4" s="261"/>
    </row>
    <row r="5" spans="2:11" ht="5.25" customHeight="1" x14ac:dyDescent="0.2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25.5" customHeight="1" x14ac:dyDescent="0.2">
      <c r="B6" s="259"/>
      <c r="C6" s="263" t="s">
        <v>383</v>
      </c>
      <c r="D6" s="263"/>
      <c r="E6" s="263"/>
      <c r="F6" s="263"/>
      <c r="G6" s="263"/>
      <c r="H6" s="263"/>
      <c r="I6" s="263"/>
      <c r="J6" s="263"/>
      <c r="K6" s="261"/>
    </row>
    <row r="7" spans="2:11" ht="15" customHeight="1" x14ac:dyDescent="0.2">
      <c r="B7" s="264"/>
      <c r="C7" s="263"/>
      <c r="D7" s="263"/>
      <c r="E7" s="263"/>
      <c r="F7" s="263"/>
      <c r="G7" s="263"/>
      <c r="H7" s="263"/>
      <c r="I7" s="263"/>
      <c r="J7" s="263"/>
      <c r="K7" s="261"/>
    </row>
    <row r="8" spans="2:11" ht="12.75" customHeight="1" x14ac:dyDescent="0.2">
      <c r="B8" s="264"/>
      <c r="C8" s="265"/>
      <c r="D8" s="265"/>
      <c r="E8" s="265"/>
      <c r="F8" s="265"/>
      <c r="G8" s="265"/>
      <c r="H8" s="265"/>
      <c r="I8" s="265"/>
      <c r="J8" s="265"/>
      <c r="K8" s="261"/>
    </row>
    <row r="9" spans="2:11" ht="15" customHeight="1" x14ac:dyDescent="0.2">
      <c r="B9" s="264"/>
      <c r="C9" s="266"/>
      <c r="D9" s="263" t="s">
        <v>384</v>
      </c>
      <c r="E9" s="263"/>
      <c r="F9" s="263"/>
      <c r="G9" s="263"/>
      <c r="H9" s="263"/>
      <c r="I9" s="263"/>
      <c r="J9" s="263"/>
      <c r="K9" s="261"/>
    </row>
    <row r="10" spans="2:11" ht="15" customHeight="1" x14ac:dyDescent="0.2">
      <c r="B10" s="264"/>
      <c r="C10" s="266"/>
      <c r="D10" s="263" t="s">
        <v>385</v>
      </c>
      <c r="E10" s="263"/>
      <c r="F10" s="263"/>
      <c r="G10" s="263"/>
      <c r="H10" s="263"/>
      <c r="I10" s="263"/>
      <c r="J10" s="263"/>
      <c r="K10" s="261"/>
    </row>
    <row r="11" spans="2:11" ht="15" customHeight="1" x14ac:dyDescent="0.2">
      <c r="B11" s="264"/>
      <c r="C11" s="266"/>
      <c r="D11" s="263" t="s">
        <v>386</v>
      </c>
      <c r="E11" s="263"/>
      <c r="F11" s="263"/>
      <c r="G11" s="263"/>
      <c r="H11" s="263"/>
      <c r="I11" s="263"/>
      <c r="J11" s="263"/>
      <c r="K11" s="261"/>
    </row>
    <row r="12" spans="2:11" ht="15" customHeight="1" x14ac:dyDescent="0.2">
      <c r="B12" s="264"/>
      <c r="C12" s="266"/>
      <c r="D12" s="265"/>
      <c r="E12" s="267" t="s">
        <v>387</v>
      </c>
      <c r="F12" s="265"/>
      <c r="G12" s="263" t="s">
        <v>388</v>
      </c>
      <c r="H12" s="263"/>
      <c r="I12" s="263"/>
      <c r="J12" s="263"/>
      <c r="K12" s="261"/>
    </row>
    <row r="13" spans="2:11" ht="15" customHeight="1" x14ac:dyDescent="0.2">
      <c r="B13" s="264"/>
      <c r="C13" s="266"/>
      <c r="D13" s="265"/>
      <c r="E13" s="267" t="s">
        <v>389</v>
      </c>
      <c r="F13" s="265"/>
      <c r="G13" s="263" t="s">
        <v>390</v>
      </c>
      <c r="H13" s="263"/>
      <c r="I13" s="263"/>
      <c r="J13" s="263"/>
      <c r="K13" s="261"/>
    </row>
    <row r="14" spans="2:11" ht="15" customHeight="1" x14ac:dyDescent="0.2">
      <c r="B14" s="264"/>
      <c r="C14" s="266"/>
      <c r="D14" s="265"/>
      <c r="E14" s="267" t="s">
        <v>391</v>
      </c>
      <c r="F14" s="265"/>
      <c r="G14" s="263" t="s">
        <v>392</v>
      </c>
      <c r="H14" s="263"/>
      <c r="I14" s="263"/>
      <c r="J14" s="263"/>
      <c r="K14" s="261"/>
    </row>
    <row r="15" spans="2:11" ht="15" customHeight="1" x14ac:dyDescent="0.2">
      <c r="B15" s="264"/>
      <c r="C15" s="266"/>
      <c r="D15" s="265"/>
      <c r="E15" s="267" t="s">
        <v>94</v>
      </c>
      <c r="F15" s="265"/>
      <c r="G15" s="263" t="s">
        <v>393</v>
      </c>
      <c r="H15" s="263"/>
      <c r="I15" s="263"/>
      <c r="J15" s="263"/>
      <c r="K15" s="261"/>
    </row>
    <row r="16" spans="2:11" ht="15" customHeight="1" x14ac:dyDescent="0.2">
      <c r="B16" s="264"/>
      <c r="C16" s="266"/>
      <c r="D16" s="265"/>
      <c r="E16" s="267" t="s">
        <v>394</v>
      </c>
      <c r="F16" s="265"/>
      <c r="G16" s="263" t="s">
        <v>395</v>
      </c>
      <c r="H16" s="263"/>
      <c r="I16" s="263"/>
      <c r="J16" s="263"/>
      <c r="K16" s="261"/>
    </row>
    <row r="17" spans="2:11" ht="15" customHeight="1" x14ac:dyDescent="0.2">
      <c r="B17" s="264"/>
      <c r="C17" s="266"/>
      <c r="D17" s="265"/>
      <c r="E17" s="267" t="s">
        <v>396</v>
      </c>
      <c r="F17" s="265"/>
      <c r="G17" s="263" t="s">
        <v>397</v>
      </c>
      <c r="H17" s="263"/>
      <c r="I17" s="263"/>
      <c r="J17" s="263"/>
      <c r="K17" s="261"/>
    </row>
    <row r="18" spans="2:11" ht="15" customHeight="1" x14ac:dyDescent="0.2">
      <c r="B18" s="264"/>
      <c r="C18" s="266"/>
      <c r="D18" s="265"/>
      <c r="E18" s="267"/>
      <c r="F18" s="265"/>
      <c r="G18" s="263" t="s">
        <v>398</v>
      </c>
      <c r="H18" s="263"/>
      <c r="I18" s="263"/>
      <c r="J18" s="263"/>
      <c r="K18" s="261"/>
    </row>
    <row r="19" spans="2:11" ht="15" customHeight="1" x14ac:dyDescent="0.2">
      <c r="B19" s="264"/>
      <c r="C19" s="266"/>
      <c r="D19" s="265"/>
      <c r="E19" s="267" t="s">
        <v>399</v>
      </c>
      <c r="F19" s="265"/>
      <c r="G19" s="263" t="s">
        <v>400</v>
      </c>
      <c r="H19" s="263"/>
      <c r="I19" s="263"/>
      <c r="J19" s="263"/>
      <c r="K19" s="261"/>
    </row>
    <row r="20" spans="2:11" ht="12.75" customHeight="1" x14ac:dyDescent="0.2">
      <c r="B20" s="264"/>
      <c r="C20" s="266"/>
      <c r="D20" s="265"/>
      <c r="E20" s="265"/>
      <c r="F20" s="265"/>
      <c r="G20" s="265"/>
      <c r="H20" s="265"/>
      <c r="I20" s="265"/>
      <c r="J20" s="265"/>
      <c r="K20" s="261"/>
    </row>
    <row r="21" spans="2:11" ht="15" customHeight="1" x14ac:dyDescent="0.2">
      <c r="B21" s="264"/>
      <c r="C21" s="266"/>
      <c r="D21" s="263" t="s">
        <v>401</v>
      </c>
      <c r="E21" s="263"/>
      <c r="F21" s="263"/>
      <c r="G21" s="263"/>
      <c r="H21" s="263"/>
      <c r="I21" s="263"/>
      <c r="J21" s="263"/>
      <c r="K21" s="261"/>
    </row>
    <row r="22" spans="2:11" ht="15" customHeight="1" x14ac:dyDescent="0.2">
      <c r="B22" s="264"/>
      <c r="C22" s="266"/>
      <c r="D22" s="266"/>
      <c r="E22" s="263" t="s">
        <v>402</v>
      </c>
      <c r="F22" s="263"/>
      <c r="G22" s="263"/>
      <c r="H22" s="263"/>
      <c r="I22" s="263"/>
      <c r="J22" s="263"/>
      <c r="K22" s="261"/>
    </row>
    <row r="23" spans="2:11" ht="15" customHeight="1" x14ac:dyDescent="0.2">
      <c r="B23" s="264"/>
      <c r="C23" s="266"/>
      <c r="D23" s="266"/>
      <c r="E23" s="263" t="s">
        <v>403</v>
      </c>
      <c r="F23" s="263"/>
      <c r="G23" s="263"/>
      <c r="H23" s="263"/>
      <c r="I23" s="263"/>
      <c r="J23" s="263"/>
      <c r="K23" s="261"/>
    </row>
    <row r="24" spans="2:11" ht="15" customHeight="1" x14ac:dyDescent="0.2">
      <c r="B24" s="264"/>
      <c r="C24" s="266"/>
      <c r="D24" s="266"/>
      <c r="E24" s="263" t="s">
        <v>404</v>
      </c>
      <c r="F24" s="263"/>
      <c r="G24" s="263"/>
      <c r="H24" s="263"/>
      <c r="I24" s="263"/>
      <c r="J24" s="263"/>
      <c r="K24" s="261"/>
    </row>
    <row r="25" spans="2:11" ht="25.5" customHeight="1" x14ac:dyDescent="0.25">
      <c r="B25" s="259"/>
      <c r="C25" s="260" t="s">
        <v>405</v>
      </c>
      <c r="D25" s="260"/>
      <c r="E25" s="260"/>
      <c r="F25" s="260"/>
      <c r="G25" s="260"/>
      <c r="H25" s="260"/>
      <c r="I25" s="260"/>
      <c r="J25" s="260"/>
      <c r="K25" s="261"/>
    </row>
    <row r="26" spans="2:11" ht="5.25" customHeight="1" x14ac:dyDescent="0.2">
      <c r="B26" s="259"/>
      <c r="C26" s="262"/>
      <c r="D26" s="262"/>
      <c r="E26" s="262"/>
      <c r="F26" s="262"/>
      <c r="G26" s="262"/>
      <c r="H26" s="262"/>
      <c r="I26" s="262"/>
      <c r="J26" s="262"/>
      <c r="K26" s="261"/>
    </row>
    <row r="27" spans="2:11" ht="15" customHeight="1" x14ac:dyDescent="0.2">
      <c r="B27" s="259"/>
      <c r="C27" s="268" t="s">
        <v>406</v>
      </c>
      <c r="D27" s="268"/>
      <c r="E27" s="268"/>
      <c r="F27" s="268"/>
      <c r="G27" s="268"/>
      <c r="H27" s="268"/>
      <c r="I27" s="268"/>
      <c r="J27" s="268"/>
      <c r="K27" s="261"/>
    </row>
    <row r="28" spans="2:11" ht="15" customHeight="1" x14ac:dyDescent="0.2">
      <c r="B28" s="259"/>
      <c r="C28" s="268" t="s">
        <v>407</v>
      </c>
      <c r="D28" s="268"/>
      <c r="E28" s="268"/>
      <c r="F28" s="268"/>
      <c r="G28" s="268"/>
      <c r="H28" s="268"/>
      <c r="I28" s="268"/>
      <c r="J28" s="268"/>
      <c r="K28" s="261"/>
    </row>
    <row r="29" spans="2:11" ht="12.75" customHeight="1" x14ac:dyDescent="0.2">
      <c r="B29" s="259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ht="15" customHeight="1" x14ac:dyDescent="0.2">
      <c r="B30" s="259"/>
      <c r="C30" s="268" t="s">
        <v>408</v>
      </c>
      <c r="D30" s="268"/>
      <c r="E30" s="268"/>
      <c r="F30" s="268"/>
      <c r="G30" s="268"/>
      <c r="H30" s="268"/>
      <c r="I30" s="268"/>
      <c r="J30" s="268"/>
      <c r="K30" s="261"/>
    </row>
    <row r="31" spans="2:11" ht="15" customHeight="1" x14ac:dyDescent="0.2">
      <c r="B31" s="259"/>
      <c r="C31" s="266"/>
      <c r="D31" s="263" t="s">
        <v>409</v>
      </c>
      <c r="E31" s="263"/>
      <c r="F31" s="263"/>
      <c r="G31" s="263"/>
      <c r="H31" s="263"/>
      <c r="I31" s="263"/>
      <c r="J31" s="263"/>
      <c r="K31" s="261"/>
    </row>
    <row r="32" spans="2:11" ht="15" customHeight="1" x14ac:dyDescent="0.2">
      <c r="B32" s="259"/>
      <c r="C32" s="266"/>
      <c r="D32" s="263" t="s">
        <v>410</v>
      </c>
      <c r="E32" s="263"/>
      <c r="F32" s="263"/>
      <c r="G32" s="263"/>
      <c r="H32" s="263"/>
      <c r="I32" s="263"/>
      <c r="J32" s="263"/>
      <c r="K32" s="261"/>
    </row>
    <row r="33" spans="2:11" ht="15" customHeight="1" x14ac:dyDescent="0.2">
      <c r="B33" s="259"/>
      <c r="C33" s="266"/>
      <c r="D33" s="263" t="s">
        <v>411</v>
      </c>
      <c r="E33" s="263"/>
      <c r="F33" s="263"/>
      <c r="G33" s="263"/>
      <c r="H33" s="263"/>
      <c r="I33" s="263"/>
      <c r="J33" s="263"/>
      <c r="K33" s="261"/>
    </row>
    <row r="34" spans="2:11" ht="15" customHeight="1" x14ac:dyDescent="0.2">
      <c r="B34" s="259"/>
      <c r="C34" s="266"/>
      <c r="D34" s="269" t="s">
        <v>412</v>
      </c>
      <c r="E34" s="269"/>
      <c r="F34" s="269"/>
      <c r="G34" s="269"/>
      <c r="H34" s="269"/>
      <c r="I34" s="269"/>
      <c r="J34" s="269"/>
      <c r="K34" s="261"/>
    </row>
    <row r="35" spans="2:11" ht="15" customHeight="1" x14ac:dyDescent="0.2">
      <c r="B35" s="259"/>
      <c r="C35" s="266"/>
      <c r="D35" s="263" t="s">
        <v>413</v>
      </c>
      <c r="E35" s="263"/>
      <c r="F35" s="263"/>
      <c r="G35" s="263"/>
      <c r="H35" s="263"/>
      <c r="I35" s="263"/>
      <c r="J35" s="263"/>
      <c r="K35" s="261"/>
    </row>
    <row r="36" spans="2:11" ht="12.75" customHeight="1" x14ac:dyDescent="0.2">
      <c r="B36" s="259"/>
      <c r="C36" s="266"/>
      <c r="D36" s="266"/>
      <c r="E36" s="270"/>
      <c r="F36" s="266"/>
      <c r="G36" s="266"/>
      <c r="H36" s="266"/>
      <c r="I36" s="266"/>
      <c r="J36" s="266"/>
      <c r="K36" s="261"/>
    </row>
    <row r="37" spans="2:11" ht="15" customHeight="1" x14ac:dyDescent="0.2">
      <c r="B37" s="259"/>
      <c r="C37" s="266"/>
      <c r="D37" s="263" t="s">
        <v>414</v>
      </c>
      <c r="E37" s="263"/>
      <c r="F37" s="263"/>
      <c r="G37" s="263"/>
      <c r="H37" s="263"/>
      <c r="I37" s="263"/>
      <c r="J37" s="263"/>
      <c r="K37" s="261"/>
    </row>
    <row r="38" spans="2:11" ht="15" customHeight="1" x14ac:dyDescent="0.2">
      <c r="B38" s="259"/>
      <c r="C38" s="266"/>
      <c r="D38" s="269" t="s">
        <v>415</v>
      </c>
      <c r="E38" s="269"/>
      <c r="F38" s="269"/>
      <c r="G38" s="269"/>
      <c r="H38" s="269"/>
      <c r="I38" s="269"/>
      <c r="J38" s="269"/>
      <c r="K38" s="261"/>
    </row>
    <row r="39" spans="2:11" ht="15" customHeight="1" x14ac:dyDescent="0.2">
      <c r="B39" s="259"/>
      <c r="C39" s="266"/>
      <c r="D39" s="263" t="s">
        <v>416</v>
      </c>
      <c r="E39" s="263"/>
      <c r="F39" s="263"/>
      <c r="G39" s="263"/>
      <c r="H39" s="263"/>
      <c r="I39" s="263"/>
      <c r="J39" s="263"/>
      <c r="K39" s="261"/>
    </row>
    <row r="40" spans="2:11" ht="15" customHeight="1" x14ac:dyDescent="0.2">
      <c r="B40" s="259"/>
      <c r="C40" s="266"/>
      <c r="D40" s="263" t="s">
        <v>417</v>
      </c>
      <c r="E40" s="263"/>
      <c r="F40" s="263"/>
      <c r="G40" s="263"/>
      <c r="H40" s="263"/>
      <c r="I40" s="263"/>
      <c r="J40" s="263"/>
      <c r="K40" s="261"/>
    </row>
    <row r="41" spans="2:11" ht="15" customHeight="1" x14ac:dyDescent="0.2">
      <c r="B41" s="259"/>
      <c r="C41" s="266"/>
      <c r="D41" s="263" t="s">
        <v>418</v>
      </c>
      <c r="E41" s="263"/>
      <c r="F41" s="263"/>
      <c r="G41" s="263"/>
      <c r="H41" s="263"/>
      <c r="I41" s="263"/>
      <c r="J41" s="263"/>
      <c r="K41" s="261"/>
    </row>
    <row r="42" spans="2:11" ht="15" customHeight="1" x14ac:dyDescent="0.2">
      <c r="B42" s="259"/>
      <c r="C42" s="266"/>
      <c r="D42" s="263" t="s">
        <v>419</v>
      </c>
      <c r="E42" s="263"/>
      <c r="F42" s="263"/>
      <c r="G42" s="263"/>
      <c r="H42" s="263"/>
      <c r="I42" s="263"/>
      <c r="J42" s="263"/>
      <c r="K42" s="261"/>
    </row>
    <row r="43" spans="2:11" ht="12.75" customHeight="1" x14ac:dyDescent="0.2">
      <c r="B43" s="271"/>
      <c r="C43" s="272"/>
      <c r="D43" s="272"/>
      <c r="E43" s="272"/>
      <c r="F43" s="272"/>
      <c r="G43" s="272"/>
      <c r="H43" s="272"/>
      <c r="I43" s="272"/>
      <c r="J43" s="272"/>
      <c r="K43" s="273"/>
    </row>
    <row r="44" spans="2:11" ht="18.75" customHeight="1" x14ac:dyDescent="0.2">
      <c r="B44" s="274"/>
      <c r="C44" s="275"/>
      <c r="D44" s="275"/>
      <c r="E44" s="275"/>
      <c r="F44" s="275"/>
      <c r="G44" s="275"/>
      <c r="H44" s="275"/>
      <c r="I44" s="275"/>
      <c r="J44" s="275"/>
      <c r="K44" s="276"/>
    </row>
  </sheetData>
  <protectedRanges>
    <protectedRange sqref="A3" name="Oblast1"/>
  </protectedRanges>
  <mergeCells count="34">
    <mergeCell ref="D39:J39"/>
    <mergeCell ref="D40:J40"/>
    <mergeCell ref="D41:J41"/>
    <mergeCell ref="D42:J42"/>
    <mergeCell ref="D32:J32"/>
    <mergeCell ref="D33:J33"/>
    <mergeCell ref="D34:J34"/>
    <mergeCell ref="D35:J35"/>
    <mergeCell ref="D37:J37"/>
    <mergeCell ref="D38:J38"/>
    <mergeCell ref="E24:J24"/>
    <mergeCell ref="C25:J25"/>
    <mergeCell ref="C27:J27"/>
    <mergeCell ref="C28:J28"/>
    <mergeCell ref="C30:J30"/>
    <mergeCell ref="D31:J31"/>
    <mergeCell ref="G17:J17"/>
    <mergeCell ref="G18:J18"/>
    <mergeCell ref="G19:J19"/>
    <mergeCell ref="D21:J21"/>
    <mergeCell ref="E22:J22"/>
    <mergeCell ref="E23:J23"/>
    <mergeCell ref="D11:J11"/>
    <mergeCell ref="G12:J12"/>
    <mergeCell ref="G13:J13"/>
    <mergeCell ref="G14:J14"/>
    <mergeCell ref="G15:J15"/>
    <mergeCell ref="G16:J16"/>
    <mergeCell ref="C3:J3"/>
    <mergeCell ref="C4:J4"/>
    <mergeCell ref="C6:J6"/>
    <mergeCell ref="C7:J7"/>
    <mergeCell ref="D9:J9"/>
    <mergeCell ref="D10:J10"/>
  </mergeCells>
  <pageMargins left="0.59055118110236227" right="0.59055118110236227" top="0.59055118110236227" bottom="0.59055118110236227" header="0" footer="0"/>
  <pageSetup paperSize="9" scale="64" orientation="portrait" r:id="rId1"/>
  <headerFooter>
    <oddFooter>&amp;F&amp;Rstránka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43</vt:i4>
      </vt:variant>
    </vt:vector>
  </HeadingPairs>
  <TitlesOfParts>
    <vt:vector size="48" baseType="lpstr">
      <vt:lpstr>Pokyny pro vyplnění</vt:lpstr>
      <vt:lpstr>Krycí list, rekapitulace dílů</vt:lpstr>
      <vt:lpstr>VzorPolozky</vt:lpstr>
      <vt:lpstr>Stavební řešení</vt:lpstr>
      <vt:lpstr>Pokyny</vt:lpstr>
      <vt:lpstr>'Krycí list, rekapitulace dílů'!CelkemDPHVypocet</vt:lpstr>
      <vt:lpstr>CenaCelkem</vt:lpstr>
      <vt:lpstr>'Krycí list, rekapitulace dílů'!CenaCelkemVypocet</vt:lpstr>
      <vt:lpstr>cisloobjektu</vt:lpstr>
      <vt:lpstr>'Krycí list, rekapitulace dílů'!CisloStavby</vt:lpstr>
      <vt:lpstr>CisloStavebnihoRozpoctu</vt:lpstr>
      <vt:lpstr>dadresa</vt:lpstr>
      <vt:lpstr>'Krycí list, rekapitulace dílů'!DIČ</vt:lpstr>
      <vt:lpstr>dmisto</vt:lpstr>
      <vt:lpstr>DPHSni</vt:lpstr>
      <vt:lpstr>DPHZakl</vt:lpstr>
      <vt:lpstr>'Krycí list, rekapitulace dílů'!dpsc</vt:lpstr>
      <vt:lpstr>'Krycí list, rekapitulace dílů'!IČO</vt:lpstr>
      <vt:lpstr>Mena</vt:lpstr>
      <vt:lpstr>MistoStavby</vt:lpstr>
      <vt:lpstr>nazevobjektu</vt:lpstr>
      <vt:lpstr>'Krycí list, rekapitulace dílů'!NazevStavby</vt:lpstr>
      <vt:lpstr>NazevStavebnihoRozpoctu</vt:lpstr>
      <vt:lpstr>oadresa</vt:lpstr>
      <vt:lpstr>'Krycí list, rekapitulace dílů'!Objednatel</vt:lpstr>
      <vt:lpstr>'Krycí list, rekapitulace dílů'!Objekt</vt:lpstr>
      <vt:lpstr>'Krycí list, rekapitulace dílů'!Oblast_tisku</vt:lpstr>
      <vt:lpstr>'Stavební řešení'!Oblast_tisku</vt:lpstr>
      <vt:lpstr>'Krycí list, rekapitulace dílů'!odic</vt:lpstr>
      <vt:lpstr>'Krycí list, rekapitulace dílů'!oico</vt:lpstr>
      <vt:lpstr>'Krycí list, rekapitulace dílů'!omisto</vt:lpstr>
      <vt:lpstr>'Krycí list, rekapitulace dílů'!onazev</vt:lpstr>
      <vt:lpstr>'Krycí list, rekapitulace dílů'!opsc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list, rekapitulace dílů'!SazbaDPH1</vt:lpstr>
      <vt:lpstr>'Krycí list, rekapitulace dílů'!SazbaDPH2</vt:lpstr>
      <vt:lpstr>Vypracoval</vt:lpstr>
      <vt:lpstr>ZakladDPHSni</vt:lpstr>
      <vt:lpstr>'Krycí list, rekapitulace dílů'!ZakladDPHSniVypocet</vt:lpstr>
      <vt:lpstr>ZakladDPHZakl</vt:lpstr>
      <vt:lpstr>'Krycí list, rekapitulace dílů'!ZakladDPHZaklVypocet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Pecka</dc:creator>
  <cp:lastModifiedBy>Oldřich Pecka</cp:lastModifiedBy>
  <cp:lastPrinted>2018-03-19T20:29:49Z</cp:lastPrinted>
  <dcterms:created xsi:type="dcterms:W3CDTF">2009-04-08T07:15:50Z</dcterms:created>
  <dcterms:modified xsi:type="dcterms:W3CDTF">2018-03-19T20:35:28Z</dcterms:modified>
</cp:coreProperties>
</file>