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201" sheetId="3" r:id="rId3"/>
    <sheet name="SO 401" sheetId="4" r:id="rId4"/>
    <sheet name="SO 404.1" sheetId="5" r:id="rId5"/>
    <sheet name="SO 404.2" sheetId="6" r:id="rId6"/>
    <sheet name="SO 405" sheetId="7" r:id="rId7"/>
    <sheet name="VON" sheetId="8" r:id="rId8"/>
  </sheets>
  <definedNames/>
  <calcPr fullCalcOnLoad="1"/>
</workbook>
</file>

<file path=xl/sharedStrings.xml><?xml version="1.0" encoding="utf-8"?>
<sst xmlns="http://schemas.openxmlformats.org/spreadsheetml/2006/main" count="1851" uniqueCount="616">
  <si>
    <t>Firma: PPU spol. s r.o.</t>
  </si>
  <si>
    <t>Rekapitulace ceny</t>
  </si>
  <si>
    <t>Stavba: 6655-2203 - Výstavba parkoviště P+R Olbramovice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</si>
  <si>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</si>
  <si>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</si>
  <si>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</si>
  <si>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</si>
  <si>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</si>
  <si>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</si>
  <si>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</si>
  <si>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</si>
  <si>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</si>
  <si>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</si>
  <si>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</si>
  <si>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</si>
  <si>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6655-2203</t>
  </si>
  <si>
    <t>Výstavba parkoviště P+R Olbramovice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</si>
  <si>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</si>
  <si>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</si>
  <si>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</si>
  <si>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</si>
  <si>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</si>
  <si>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</si>
  <si>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</si>
  <si>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</si>
  <si>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 a zpevněné plochy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</si>
  <si>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</si>
  <si>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</si>
  <si>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</si>
  <si>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</si>
  <si>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</si>
  <si>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</si>
  <si>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</si>
  <si>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</si>
  <si>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</si>
  <si>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</si>
  <si>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</si>
  <si>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</si>
  <si>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</si>
  <si>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</si>
  <si>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</si>
  <si>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</si>
  <si>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</si>
  <si>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</si>
  <si>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</si>
  <si>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</si>
  <si>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</si>
  <si>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</si>
  <si>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</si>
  <si>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</si>
  <si>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</si>
  <si>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beton, železobeton</t>
  </si>
  <si>
    <t>VV</t>
  </si>
  <si>
    <t>dle pol. 113188: 19,412*2,4=46,589 [A] 
dle pol. 11352: 68,5*0,205=14,043 [B] 
dle pol. 966118: 6,6*2,5=16,500 [C] 
Celkem: A+B+C=77,132 [D]</t>
  </si>
  <si>
    <t>b</t>
  </si>
  <si>
    <t>zemina, kamen, kamenivo</t>
  </si>
  <si>
    <t>dle pol. 113328: 68,5*2,1=143,850 [A] 
dle pol. 122838: 51,58*2,2=113,476 [B] 
dle pol. 123738: 88,1*1,8=158,580 [C] 
dle pol. 131738: 17,0*1,8=30,600 [D] 
dle pol. 132738: 390,0*1,8=702,000 [E] 
Celkem: A+B+C+D+E=1 148,506 [F]</t>
  </si>
  <si>
    <t>Zemní práce</t>
  </si>
  <si>
    <t>11120</t>
  </si>
  <si>
    <t/>
  </si>
  <si>
    <t>ODSTRANĚNÍ KŘOVIN</t>
  </si>
  <si>
    <t>M2</t>
  </si>
  <si>
    <t>vč. likvidace dřevní hmoty dle dispozic zhotovitele</t>
  </si>
  <si>
    <t>Smýcení keřů v prostoru za autobusovou zastávkou: 35,0=35,000 [A]</t>
  </si>
  <si>
    <t>11241</t>
  </si>
  <si>
    <t>ÚPRAVA STROMŮ D DO 0,5M ŘEZEM VĚTVÍ</t>
  </si>
  <si>
    <t>KUS</t>
  </si>
  <si>
    <t>po provedení výsadby, vč. následné péče po dobu 5-ti let, min. 4x zálivky</t>
  </si>
  <si>
    <t>Vysazené stromy - údržba: 56=56,000 [A]</t>
  </si>
  <si>
    <t>11252</t>
  </si>
  <si>
    <t>ODSTRANĚNÍ PAŘEZŮ FRÉZOVÁNÍM D DO 0,9M</t>
  </si>
  <si>
    <t>Odstranění stávajícího pařezu frézováním: 3=3,000 [A]</t>
  </si>
  <si>
    <t>113188</t>
  </si>
  <si>
    <t>ODSTRANĚNÍ KRYTU ZPEVNĚNÝCH PLOCH Z DLAŽDIC, ODVOZ DO 20KM</t>
  </si>
  <si>
    <t>M3</t>
  </si>
  <si>
    <t>vč. odvozu a uložení na recyklační středisko / trvalou skládku dle dispozic zhotovitele, vzdálenost uvedena orientačně</t>
  </si>
  <si>
    <t>Vybourání -  
- velkoformárové dlažby v místě stávajícího přístřešku 500/500/60 mm: 5,2*0,06=0,312 [A] 
- betonové dlažby - odhad 60 mm: 65,0*0,06=3,900 [B] 
- zatravňovací dlažby (vč. výplně) - odhad 80 mm: 190,0*0,08=15,200 [C] 
Celkem: A+B+C=19,412 [D]</t>
  </si>
  <si>
    <t>7</t>
  </si>
  <si>
    <t>113328</t>
  </si>
  <si>
    <t>ODSTRAN PODKL ZPEVNĚNÝCH PLOCH Z KAMENIVA NESTMEL, ODVOZ DO 20KM</t>
  </si>
  <si>
    <t>Odstranění středu stávajícího obratište (betonové skruže vyplěné štěrkem) - výplň: 1,3=1,300 [A] 
Vybourání konstrukčních vrstev - štěrkodrť tl. 200mm - 
- v prostoru budoucího ostrůvku (podklad): 57,0*0,2=11,400 [B] 
- v prostoru mezi zpevněnou plochou obratiště a závorou: 279,0*0,2=55,800 [C] 
Celkem: A+B+C=68,500 [D]</t>
  </si>
  <si>
    <t>8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</si>
  <si>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</si>
  <si>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</si>
  <si>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</si>
  <si>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</si>
  <si>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Vybourání stávajícího betonového obrubníku vč. bet. lože: 105,0=105,000 [A]</t>
  </si>
  <si>
    <t>11372</t>
  </si>
  <si>
    <t>FRÉZOVÁNÍ ZPEVNĚNÝCH PLOCH ASFALTOVÝCH</t>
  </si>
  <si>
    <t>vč. likvidace dle dispozic zhotovitele (malé množství)</t>
  </si>
  <si>
    <t>Obnova povrchu komunikace - odfrézování tl. 40mm: 138,7*0,04=5,548 [A]</t>
  </si>
  <si>
    <t>121101</t>
  </si>
  <si>
    <t>SEJMUTÍ ORNICE NEBO LESNÍ PŮDY S ODVOZEM DO 1KM</t>
  </si>
  <si>
    <t>vč. odvozu na meziskládku dle dispozic zhotovitele, vzdálenost uvedena orientačně 
Výpočet celkové skrývky ornice viz. pol. 121108. 
Součástí položky je i výběr vhodného materiálu!</t>
  </si>
  <si>
    <t>Materiál pro následné ohumusování (dle pol. 18223): 1464,1*0,2=292,820 [A]</t>
  </si>
  <si>
    <t>11</t>
  </si>
  <si>
    <t>121108</t>
  </si>
  <si>
    <t>SEJMUTÍ ORNICE NEBO LESNÍ PŮDY S ODVOZEM DO 20KM</t>
  </si>
  <si>
    <t>vč. odvozu na deponii ornice dle dispozic zhotovitele (bez poplatku), vzdálenost uvedena orientačně 
Předpoklad vyzískání kvalitní zeminy pro následné použití v souladu se Zákonem o ochraně zemědělského půdního fondu. Se zeminou dále nevhodnou pro ohumusování bude nakládáno jako s ostatním odpadem ze stavby (zemina, kamenivo).</t>
  </si>
  <si>
    <t>Skrývka humózní vrstvy tl. 200 mm: 5558,0*0,2=1 111,600 [A] 
Odpočet následně použitého materiálu (dle pol. 18223): -1464,1*0,2=- 292,820 [B] 
Celkem: A+B=818,780 [C]</t>
  </si>
  <si>
    <t>12</t>
  </si>
  <si>
    <t>122731</t>
  </si>
  <si>
    <t>ODKOPÁVKY A PROKOPÁVKY OBECNÉ TŘ. I, ODVOZ DO 1KM</t>
  </si>
  <si>
    <t>vč. odvozu na meziskládku dle dispozic zhotovitele, vzdálenost uvedena orientačně</t>
  </si>
  <si>
    <t>Zemní práce - výkopy (dle tabulky kabutar a dílčích dopočtů) - předpoklad 90% z celkového objemu - určeno ke zlepšení materiálu na meziskládce: 515,8*0,9=464,220 [A]</t>
  </si>
  <si>
    <t>13</t>
  </si>
  <si>
    <t>122838</t>
  </si>
  <si>
    <t>ODKOPÁVKY A PROKOPÁVKY OBECNÉ TŘ. II, ODVOZ DO 20KM</t>
  </si>
  <si>
    <t>vč. odvozu na recyklační středisko / trvalou skládku dle dispozic zhotovitele, vzdálenost uvedena orientačně</t>
  </si>
  <si>
    <t>Zemní práce - výkopy (dle tabulky kabutar a dílčích dopočtů) - předpoklad 10% z celkového objemu - odstranění velkých úlomků hornin: 515,8*0,1=51,580 [A]</t>
  </si>
  <si>
    <t>14</t>
  </si>
  <si>
    <t>123738</t>
  </si>
  <si>
    <t>ODKOP PRO SPOD STAVBU SILNIC A ŽELEZNIC TŘ. I, ODVOZ DO 20KM</t>
  </si>
  <si>
    <t>vč. odvozu na recyklační středisko / trvalou skládku dle dispozic zhotovitele, vzdálenost uvedena orientačně 
POZN.: Přesný způsob sanace (receptura) a její rozsah bude upřesněn dle skutečné situace na stavbě.</t>
  </si>
  <si>
    <t>Sanace zemní pláně v prostoru pojížděných ploch obratiště a okolí - odkop zeminy tl. 0,5m: 176,2*0,5=88,100 [A]</t>
  </si>
  <si>
    <t>15</t>
  </si>
  <si>
    <t>125731</t>
  </si>
  <si>
    <t>VYKOPÁVKY ZE ZEMNÍKŮ A SKLÁDEK TŘ. I, ODVOZ DO 1KM</t>
  </si>
  <si>
    <t>vč. dovozu z meziskládky dle dispozic zhotovitele, vzdálenost uvedena orientačně</t>
  </si>
  <si>
    <t>doprava - 
- vyzískané zlepšené zeminy z výkopů (dle pol. 17111): 464,22=464,220 [A] 
- vyzískané ornice / zeminy schopné zúrodnění (dle pol. 18223): 1464,1*0,2=292,820 [B] 
Celkem: A+B=757,040 [C]</t>
  </si>
  <si>
    <t>16</t>
  </si>
  <si>
    <t>131738</t>
  </si>
  <si>
    <t>HLOUBENÍ JAM ZAPAŽ I NEPAŽ TŘ. I, ODVOZ DO 20KM</t>
  </si>
  <si>
    <t>Výkop jam pro nové UV: 17*1,0=17,000 [A]</t>
  </si>
  <si>
    <t>17</t>
  </si>
  <si>
    <t>132738</t>
  </si>
  <si>
    <t>HLOUBENÍ RÝH ŠÍŘ DO 2M PAŽ I NEPAŽ TŘ. I, ODVOZ DO 20KM</t>
  </si>
  <si>
    <t>Výkop rýh pro zasakovací objekty: 390,0=390,000 [A]</t>
  </si>
  <si>
    <t>18</t>
  </si>
  <si>
    <t>17111</t>
  </si>
  <si>
    <t>ULOŽENÍ SYPANINY DO NÁSYPŮ SE ZLEPŠENÍM ZEMINY</t>
  </si>
  <si>
    <t>Stabilizace vykopané zeminy pro zpetné použití do násypů - předpoklad provedení na meziskládce, příp. v místě stavby (dle dispozic zhotovitele), hutněno po vrstvách 0,2m</t>
  </si>
  <si>
    <t>Zemní práce - uložení vyzískané zlepšené zeminy: 515,8*0,9=464,220 [A]</t>
  </si>
  <si>
    <t>19</t>
  </si>
  <si>
    <t>17120</t>
  </si>
  <si>
    <t>ULOŽENÍ SYPANINY DO NÁSYPŮ A NA SKLÁDKY BEZ ZHUTNĚNÍ</t>
  </si>
  <si>
    <t>meziskládka - 
- dle pol. 121101: 292,82=292,820 [A] 
- dle pol. 122731: 464,22=464,220 [B] 
Mezisoučet: A+B=757,040 [C] 
deponie ornice, recyklační středisko / trvalá skládka - 
- dle pol. 121108: 818,78=818,780 [D] 
- dle pol. 122838: 51,58=51,580 [E] 
- dle pol. 123738: 88,1=88,100 [F] 
- dle pol. 131738: 17,0=17,000 [G] 
- dle pol. 132738: 390,0=390,000 [H] 
Mezisoučet: D+E+F+G+H=1 365,460 [I] 
Celkem: D+I=2 184,240 [J]</t>
  </si>
  <si>
    <t>20</t>
  </si>
  <si>
    <t>17180</t>
  </si>
  <si>
    <t>ULOŽENÍ SYPANINY DO NÁSYPŮ Z NAKUPOVANÝCH MATERIÁLŮ</t>
  </si>
  <si>
    <t>zemina vhodná do násypu / zásypu, hutněno po vrstvách 0,2m</t>
  </si>
  <si>
    <t>Násyp pro provedení zemního tělesa (dle tabulky kubatur): 4645,0=4 645,000 [A] 
Odpočet vyzískané zlepšené zeminy z výkopů (dle pol. 17111): -464,22=- 464,220 [B] 
Celkem: A+B=4 180,780 [C]</t>
  </si>
  <si>
    <t>21</t>
  </si>
  <si>
    <t>17481</t>
  </si>
  <si>
    <t>ZÁSYP JAM A RÝH Z NAKUPOVANÝCH MATERIÁLŮ</t>
  </si>
  <si>
    <t>Zásyp za gabiony (dle tabulky kubatur): 349,47=349,470 [A]</t>
  </si>
  <si>
    <t>22</t>
  </si>
  <si>
    <t>18110</t>
  </si>
  <si>
    <t>ÚPRAVA PLÁNĚ SE ZHUTNĚNÍM V HORNINĚ TŘ. I</t>
  </si>
  <si>
    <t>Úprava a hutnění pláně vozovky, včetně případného zlepšení kvality podloží - Edef,2 = 45 MPa</t>
  </si>
  <si>
    <t>23</t>
  </si>
  <si>
    <t>Úprava a hutnění pláně chodníků, vjezdů - Edef,2 = 30 MPa</t>
  </si>
  <si>
    <t>24</t>
  </si>
  <si>
    <t>18130</t>
  </si>
  <si>
    <t>ÚPRAVA PLÁNĚ BEZ ZHUTNĚNÍ</t>
  </si>
  <si>
    <t>Urovnání plochy pro ohumusování – příprava podkladu</t>
  </si>
  <si>
    <t>dle pol. 18223: 1464,1=1 464,100 [A]</t>
  </si>
  <si>
    <t>25</t>
  </si>
  <si>
    <t>18223</t>
  </si>
  <si>
    <t>ROZPROSTŘENÍ ORNICE VE SVAHU V TL DO 0,20M</t>
  </si>
  <si>
    <t>materiál z výzisku stavby</t>
  </si>
  <si>
    <t>Rozprostření ornice v tl. 200mm: 1464,1=1 464,100 [A]</t>
  </si>
  <si>
    <t>26</t>
  </si>
  <si>
    <t>18242</t>
  </si>
  <si>
    <t>ZALOŽENÍ TRÁVNÍKU HYDROOSEVEM NA ORNICI</t>
  </si>
  <si>
    <t>příp. ruční osev</t>
  </si>
  <si>
    <t>27</t>
  </si>
  <si>
    <t>18247</t>
  </si>
  <si>
    <t>OŠETŘOVÁNÍ TRÁVNÍKU</t>
  </si>
  <si>
    <t>Údržba zatravněných ploch do předání správci</t>
  </si>
  <si>
    <t>28</t>
  </si>
  <si>
    <t>18351</t>
  </si>
  <si>
    <t>CHEMICKÉ ODPLEVELENÍ</t>
  </si>
  <si>
    <t>29</t>
  </si>
  <si>
    <t>18481</t>
  </si>
  <si>
    <t>OCHRANA STROMŮ BEDNĚNÍM</t>
  </si>
  <si>
    <t>Ochrana stromů - vypolštářované dřevěné bednění 2,0 x 2,0 m, výška 2,0 m - osazení a demontáž: 10*(4*2,0*2,0)=160,000 [A]</t>
  </si>
  <si>
    <t>30</t>
  </si>
  <si>
    <t>184B16</t>
  </si>
  <si>
    <t>VYSAZOVÁNÍ STROMŮ LISTNATÝCH S BALEM OBVOD KMENE DO 18CM, PODCHOZÍ VÝŠ MIN 2,4M</t>
  </si>
  <si>
    <t>Zahrnuje: 
Javor Babyka (Acer Campestre) - malokoruný (průměr koruny 3-6 m) , výsadbová velikost 16/18- výsadba v zeleni - sázení stromů vč. dodávky, výměny substrátu, zálivky a zakůlování 
Hloubení jamek 1/1/0,6 m pro výsadbu stromů včetně likvidace výkopku 
Výsadba dřeviny s balem 600-800mm- stromy 
Zhotovení závlahové mísy u solitérních dřevin v rovině nebo ve svahu do 1:5 o pr. kmene do 0,5m 
Hnojení umělým hnojivem s rozdělením k jednotlivým rostlinám 
Pomalu rozpustné tabletové hnojivo P-K-N-Mg 
Kůly (frézované, impregnované, se špicí,o 80mm, délka 2,5m) a příčky (u paty kmene řadou příček z půlené frézované kulatiny o 80 mm, délka 0,6m + na horním konci kůlů 4 ks z téhož materiálu) k ukotvení stromu, vč. kurty (černá barva, syntetická tkanina odolné vůči UV) 
Zálivka při výsadbě.</t>
  </si>
  <si>
    <t>Základy</t>
  </si>
  <si>
    <t>31</t>
  </si>
  <si>
    <t>21197</t>
  </si>
  <si>
    <t>OPLÁŠTĚNÍ ODVODŇOVACÍCH ŽEBER Z GEOTEXTILIE</t>
  </si>
  <si>
    <t>separační / filtrační geotextilie 500g/m2</t>
  </si>
  <si>
    <t>Zasakovací objekt: 1186,6=1 186,600 [A] 
Trativod: 203,0=203,000 [B] 
Celkem: A+B=1 389,600 [C]</t>
  </si>
  <si>
    <t>32</t>
  </si>
  <si>
    <t>21264</t>
  </si>
  <si>
    <t>TRATIVODY KOMPLET Z TRUB Z PLAST HMOT DN DO 200MM</t>
  </si>
  <si>
    <t>vč. odvozu a uložení výkopku rýhy na recyklační středisko / trvalou skládku dle dispozic zhotovitele</t>
  </si>
  <si>
    <t>Trativod s dren. trubkou DN 160mm, vč.výkopu rýhy, lože a obsypu: 140,0=140,000 [A]</t>
  </si>
  <si>
    <t>33</t>
  </si>
  <si>
    <t>21452</t>
  </si>
  <si>
    <t>SANAČNÍ VRSTVY Z KAMENIVA DRCENÉHO</t>
  </si>
  <si>
    <t>POZN.: Přesný způsob sanace (receptura) a její rozsah bude upřesněn dle skutečné situace na stavbě.</t>
  </si>
  <si>
    <t>Sanace zemní pláně v prostoru pojížděných ploch obratiště a okolí - výměna podloží tl. 0,5m: 176,2*0,5=88,100 [A]</t>
  </si>
  <si>
    <t>34</t>
  </si>
  <si>
    <t>21461D</t>
  </si>
  <si>
    <t>SEPARAČNÍ GEOTEXTILIE DO 400G/M2</t>
  </si>
  <si>
    <t>separační geotextilie (min.) 300 g/m2</t>
  </si>
  <si>
    <t>Uzavření prostoru - 
- mezi gabionem a silničním obrubníkem: 157,6=157,600 [A] 
- u protihlukové zdi: 128,6=128,600 [B] 
Celkem: A+B=286,200 [C]</t>
  </si>
  <si>
    <t>35</t>
  </si>
  <si>
    <t>215662</t>
  </si>
  <si>
    <t>ÚPRAVA PODLOŽÍ HYDRAULICKÝMI POJIVY DO 1,5% HL DO 0,5M</t>
  </si>
  <si>
    <t>Sanace zemní pláně na místě - pod násypovým tělesem a základy opěrných zídek vápenocementovým pojivem dle závěrů IGP, tl. 0,3m. 5558,0=5 558,000 [A]</t>
  </si>
  <si>
    <t>36</t>
  </si>
  <si>
    <t>215669</t>
  </si>
  <si>
    <t>ÚPRAVA PODLOŽÍ HYDRAULICKÝMI POJIVY HL DO 0,5M - PŘÍPLATEK ZA DALŠÍCH 0,5%</t>
  </si>
  <si>
    <t>Sanace zemní pláně na místě - pod násypovým tělesem a základy opěrných zídek vápenocementovým pojivem dle závěrů IGP, tl. 0,3m - příplatek ZKD 0,5%. 5558,0=5 558,000 [A]</t>
  </si>
  <si>
    <t>Svislé konstrukce</t>
  </si>
  <si>
    <t>37</t>
  </si>
  <si>
    <t>311314</t>
  </si>
  <si>
    <t>ZDI A STĚNY PODP A VOL Z PROST BET DO C25/30</t>
  </si>
  <si>
    <t>vč. provedení izolačního nátěru (ALP + 2x ALN) na plochách v místech styku se zeminou / kamenivem</t>
  </si>
  <si>
    <t>Bočnice schodište: 0,3*4,0*1,2=1,440 [A]</t>
  </si>
  <si>
    <t>Vodorovné konstrukce</t>
  </si>
  <si>
    <t>38</t>
  </si>
  <si>
    <t>451313</t>
  </si>
  <si>
    <t>PODKLADNÍ A VÝPLŇOVÉ VRSTVY Z PROSTÉHO BETONU C16/20</t>
  </si>
  <si>
    <t>Odvodňovací žlab typu ACODRAIN MULTIDRAIN V 150 vč- vpusti - lože a obetonoání: 23,5*0,15=3,525 [A]</t>
  </si>
  <si>
    <t>39</t>
  </si>
  <si>
    <t>451314</t>
  </si>
  <si>
    <t>PODKLADNÍ A VÝPLŇOVÉ VRSTVY Z PROSTÉHO BETONU C25/30</t>
  </si>
  <si>
    <t>Výplň prostoru mezi obrubami (ostrůvek s přechodem) betonovu směsí s pohledovou úpravou - tl 200 mm: 0,2*0,2=0,040 [A]</t>
  </si>
  <si>
    <t>40</t>
  </si>
  <si>
    <t>45152</t>
  </si>
  <si>
    <t>PODKLADNÍ A VÝPLŇOVÉ VRSTVY Z KAMENIVA DRCENÉHO</t>
  </si>
  <si>
    <t>štěrk fr. 32/64 - hutněný po vrstvách</t>
  </si>
  <si>
    <t>Zasakovací objekt - výplň: 390,0=390,000 [A]</t>
  </si>
  <si>
    <t>41</t>
  </si>
  <si>
    <t>45159</t>
  </si>
  <si>
    <t>PODKL A VÝPLŇ VRSTVY Z UPRAVENÉHO KAMENE</t>
  </si>
  <si>
    <t>kačírek praný 63/128 ; tl. 200 mm</t>
  </si>
  <si>
    <t>Uzavření prostoru mezi gabionem a silničním obrubníkem: 25,0*0,2=5,000 [A]</t>
  </si>
  <si>
    <t>42</t>
  </si>
  <si>
    <t>kačírek praný 32/63 ; tl. 200 mm</t>
  </si>
  <si>
    <t>Uzavření prostoru u protihlukové zdi: 36,1*0,2=7,220 [A]</t>
  </si>
  <si>
    <t>Komunikace</t>
  </si>
  <si>
    <t>43</t>
  </si>
  <si>
    <t>561431</t>
  </si>
  <si>
    <t>KAMENIVO ZPEVNĚNÉ CEMENTEM TŘ. I TL. DO 150MM</t>
  </si>
  <si>
    <t>SC C 8/10 ; tl. 120mm</t>
  </si>
  <si>
    <t>Vozovka: 2068,8=2 068,800 [A] 
Dlažba - obratiště: 45,8*1,05=48,090 [B] 
Celkem: A+B=2 116,890 [C]</t>
  </si>
  <si>
    <t>44</t>
  </si>
  <si>
    <t>SC C 8/10 ; tl. 130mm</t>
  </si>
  <si>
    <t>Vozovka - zesílená - obratiště: 130,4=130,400 [A]</t>
  </si>
  <si>
    <t>45</t>
  </si>
  <si>
    <t>56324</t>
  </si>
  <si>
    <t>VOZOVKOVÉ VRSTVY Z VIBROVANÉHO ŠTĚRKU TL. DO 200MM</t>
  </si>
  <si>
    <t>Vibrovaný štěrk ; tl. 200 mm</t>
  </si>
  <si>
    <t>navazující plocha: 37,8=37,800 [A]</t>
  </si>
  <si>
    <t>46</t>
  </si>
  <si>
    <t>56333</t>
  </si>
  <si>
    <t>VOZOVKOVÉ VRSTVY ZE ŠTĚRKODRTI TL. DO 150MM</t>
  </si>
  <si>
    <t>ŠDB ; tl. 150mm, vč. rozšíření podkladních vrstev pod obruby a na příp. nerovnost podkladu celkem 5%.</t>
  </si>
  <si>
    <t>Chodník - dlážděný kryt: (504,3+30,2+5,7)*1,05=567,210 [A]</t>
  </si>
  <si>
    <t>47</t>
  </si>
  <si>
    <t>56334</t>
  </si>
  <si>
    <t>VOZOVKOVÉ VRSTVY ZE ŠTĚRKODRTI TL. DO 200MM</t>
  </si>
  <si>
    <t>ŠDA ; tl. 180mm, vč. rozšíření podkladních vrstev pod obruby a na příp. nerovnost podkladu celkem 5%.</t>
  </si>
  <si>
    <t>Dlažba - obratiště: 45,8*1,05=48,090 [A]</t>
  </si>
  <si>
    <t>48</t>
  </si>
  <si>
    <t>56335</t>
  </si>
  <si>
    <t>VOZOVKOVÉ VRSTVY ZE ŠTĚRKODRTI TL. DO 250MM</t>
  </si>
  <si>
    <t>ŠDA ; tl. (min.) 200mm, vč. rozšíření podkladních vrstev pod obruby, rezervy na vyrovnání spádu komunikace a na příp. nerovnost podkladu celkem 10%.</t>
  </si>
  <si>
    <t>Vozovka: 2068,8*1,1=2 275,680 [A] 
Vozovka - zesílená - obratiště: 130,4*1,1=143,440 [B] 
Celkem: A+B=2 419,120 [C]</t>
  </si>
  <si>
    <t>49</t>
  </si>
  <si>
    <t>ŠDB ; tl. 250mm, vč. rozšíření podkladních vrstev pod obruby a na příp. nerovnost podkladu celkem 5%.</t>
  </si>
  <si>
    <t>Chodníkový přejezd: 26,7*1,05=28,035 [A]</t>
  </si>
  <si>
    <t>50</t>
  </si>
  <si>
    <t>56336</t>
  </si>
  <si>
    <t>VOZOVKOVÉ VRSTVY ZE ŠTĚRKODRTI TL. DO 300MM</t>
  </si>
  <si>
    <t>ŠDB ; tl. 300mm, vč. rozšíření podkladních vrstev pod obruby a na příp. nerovnost podkladu celkem 5%.</t>
  </si>
  <si>
    <t>Dlažba - parkovište: 152,5*1,05=160,125 [A] 
Dlažba distanční - parkovište: 1862,5*1,05=1 955,625 [B] 
Chodník - zesílený dlážděný kryt - parkoviště: 60,9*1,05=63,945 [C] 
Celkem: A+B+C=2 179,695 [D]</t>
  </si>
  <si>
    <t>51</t>
  </si>
  <si>
    <t>572121</t>
  </si>
  <si>
    <t>INFILTRAČNÍ POSTŘIK ASFALTOVÝ DO 1,0KG/M2</t>
  </si>
  <si>
    <t>PI ; 1,0 kg/m2</t>
  </si>
  <si>
    <t>Vozovka: 2068,8=2 068,800 [A] 
Vozovka - zesílená - obratiště: 130,4=130,400 [B] 
Celkem: A+B=2 199,200 [C]</t>
  </si>
  <si>
    <t>52</t>
  </si>
  <si>
    <t>572213</t>
  </si>
  <si>
    <t>SPOJOVACÍ POSTŘIK Z EMULZE DO 0,5KG/M2</t>
  </si>
  <si>
    <t>PS, C ; 0,5 kg/m2</t>
  </si>
  <si>
    <t>Vozovka: 2068,8=2 068,800 [A] 
Vozovka - zesílená - obratiště: 130,4=130,400 [B] 
Obnova povrchu komunikace: 138,7=138,700 [C] 
Celkem: A+B+C=2 337,900 [D]</t>
  </si>
  <si>
    <t>53</t>
  </si>
  <si>
    <t>574A33</t>
  </si>
  <si>
    <t>ASFALTOVÝ BETON PRO OBRUSNÉ VRSTVY ACO 11 TL. 40MM</t>
  </si>
  <si>
    <t>ACO 11 ; tl. 40mm</t>
  </si>
  <si>
    <t>54</t>
  </si>
  <si>
    <t>574E56</t>
  </si>
  <si>
    <t>ASFALTOVÝ BETON PRO PODKLADNÍ VRSTVY ACP 16+, 16S TL. 60MM</t>
  </si>
  <si>
    <t>ACP 16+ ; tl. 60mm</t>
  </si>
  <si>
    <t>Vozovka: 2068,8=2 068,800 [A]</t>
  </si>
  <si>
    <t>55</t>
  </si>
  <si>
    <t>574E66</t>
  </si>
  <si>
    <t>ASFALTOVÝ BETON PRO PODKLADNÍ VRSTVY ACP 16+, 16S TL. 70MM</t>
  </si>
  <si>
    <t>ACP 16+ ; tl. 70mm</t>
  </si>
  <si>
    <t>56</t>
  </si>
  <si>
    <t>5774AE</t>
  </si>
  <si>
    <t>VRSTVY PRO OBNOVU A OPRAVY Z ASF BETONU ACO 11+, 11S</t>
  </si>
  <si>
    <t>ACO 11 ; prům. tl. 20mm</t>
  </si>
  <si>
    <t>Obnova povrchu komunikace - asfaltová vyrovnáka z ACO 11 pro zajištění příčného sklonu a odvodnění - 50% plochy: 138,7*0,02*0,5=1,387 [A]</t>
  </si>
  <si>
    <t>57</t>
  </si>
  <si>
    <t>582611</t>
  </si>
  <si>
    <t>KRYTY Z BETON DLAŽDIC SE ZÁMKEM ŠEDÝCH TL 60MM DO LOŽE Z KAM</t>
  </si>
  <si>
    <t>Dlažba zámková / skladebná přírodní DL tl. 60mm ; lože z drceného kameniva fr. 4/8 L tl. 40mm</t>
  </si>
  <si>
    <t>Chodník - dlážděný kryt: 504,3=504,300 [A]</t>
  </si>
  <si>
    <t>58</t>
  </si>
  <si>
    <t>582612</t>
  </si>
  <si>
    <t>KRYTY Z BETON DLAŽDIC SE ZÁMKEM ŠEDÝCH TL 80MM DO LOŽE Z KAM</t>
  </si>
  <si>
    <t>Dlažba zámková přírodní DL tl. 80mm ; lože z drceného kameniva fr. 4/8 L tl. 40mm</t>
  </si>
  <si>
    <t>Chodníkový přejezd: 21,5=21,500 [A] 
Dlažba - parkovište: 152,5=152,500 [B] 
Chodník - zesílený dlážděný kryt (DL zámková / skladebná) - parkoviště: 60,9=60,900 [C] 
Celkem: A+B+C=234,900 [D]</t>
  </si>
  <si>
    <t>59</t>
  </si>
  <si>
    <t>582612.R</t>
  </si>
  <si>
    <t>KRYTY Z BETON DLAŽDIC DISTANČNÍCH ŠEDÝCH TL 80MM DO LOŽE Z KAM</t>
  </si>
  <si>
    <t>Dlažba distanční přírodní DL tl. 80mm ; lože z drceného kameniva fr. 4/8 L tl. 40mm (vč. výplně spar drobným kamenivem)</t>
  </si>
  <si>
    <t>Dlažba distanční - parkovište: 1862,5=1 862,500 [A]</t>
  </si>
  <si>
    <t>60</t>
  </si>
  <si>
    <t>582613</t>
  </si>
  <si>
    <t>KRYTY Z BETON DLAŽDIC SE ZÁMKEM ŠEDÝCH TL 100MM DO LOŽE Z KAM</t>
  </si>
  <si>
    <t>Dlažba zámková přírodní DL tl. 100mm ; lože z drceného kameniva fr. 4/8 L tl. 40mm</t>
  </si>
  <si>
    <t>Dlažba - obratiště: 45,8=45,800 [A]</t>
  </si>
  <si>
    <t>61</t>
  </si>
  <si>
    <t>582614</t>
  </si>
  <si>
    <t>KRYTY Z BETON DLAŽDIC SE ZÁMKEM BAREV TL 60MM DO LOŽE Z KAM</t>
  </si>
  <si>
    <t>Dlažba zámková / skladebná barevná (kontrastní pás) DL tl. 60mm ; lože z drceného kameniva fr. 4/8 L tl. 40mm</t>
  </si>
  <si>
    <t>Chodník - dlážděný kryt: 5,7=5,700 [A]</t>
  </si>
  <si>
    <t>62</t>
  </si>
  <si>
    <t>58261A</t>
  </si>
  <si>
    <t>KRYTY Z BETON DLAŽDIC SE ZÁMKEM BAREV RELIÉF TL 60MM DO LOŽE Z KAM</t>
  </si>
  <si>
    <t>Dlažba zámková / skladebná barevná reliéfní (varovný a signální pás pro nevidomé) DL tl. 60mm ; lože z drceného kameniva fr. 4/8 L tl. 40mm</t>
  </si>
  <si>
    <t>Chodník - dlážděný kryt: 30,2=30,200 [A]</t>
  </si>
  <si>
    <t>63</t>
  </si>
  <si>
    <t>58261B</t>
  </si>
  <si>
    <t>KRYTY Z BETON DLAŽDIC SE ZÁMKEM BAREV RELIÉF TL 80MM DO LOŽE Z KAM</t>
  </si>
  <si>
    <t>Dlažba zámková / skladebná barevná reliéfní (varovný a signální pás pro nevidomé) DL tl. 80mm ; lože z drceného kameniva fr. 4/8 L tl. 40mm</t>
  </si>
  <si>
    <t>Chodníkový přejezd: 5,2=5,200 [A]</t>
  </si>
  <si>
    <t>64</t>
  </si>
  <si>
    <t>58910</t>
  </si>
  <si>
    <t>VÝPLŇ SPAR ASFALTEM</t>
  </si>
  <si>
    <t>Zálivka živice - napojení na stav: 177,8=177,800 [A]</t>
  </si>
  <si>
    <t>Přidružená stavební výroba</t>
  </si>
  <si>
    <t>65</t>
  </si>
  <si>
    <t>745921.R</t>
  </si>
  <si>
    <t>KIOSEK PRO CHOD PARKOVIŠTĚ</t>
  </si>
  <si>
    <t>Kiosek obsahující hardware potřebný pro chod parkoviště včetně jeho dálkové propojení na infrastrukturu IDSK - komplexní dodávka včetně všech potřebných hardware a software součástí -  podrobnosti budou specifikovány IDSK  a jsou přiložené v příloze technické specifikace.</t>
  </si>
  <si>
    <t>66</t>
  </si>
  <si>
    <t>75H141</t>
  </si>
  <si>
    <t>STOŽÁR (SLOUP) OCELOVÝ DO 10 M</t>
  </si>
  <si>
    <t>Ocelový sloup pro kameru včetně betonového základu C16/20 - výška 6 m (výška po osazení min 4 m)</t>
  </si>
  <si>
    <t>67</t>
  </si>
  <si>
    <t>75L393.R</t>
  </si>
  <si>
    <t>INFORMAČNÍ PANEL JEDNODUCHÝ</t>
  </si>
  <si>
    <t>Informační panel minimálního rozměru 32 ´´, min fullHD, obsahující modem včetně gsm modulu pro zobrazování aktuálního času odjezdů vlaků vč. osazení informačního panelu do bočnice přístřešku včetně všech potřebných materiálů- podrobnosti budou specifikovány IDSK.</t>
  </si>
  <si>
    <t>68</t>
  </si>
  <si>
    <t>75L39X</t>
  </si>
  <si>
    <t>ELEKTRONICKÝ INFORMAČNÍ PANEL - MONTÁŽ</t>
  </si>
  <si>
    <t>nové svislé DZ - (IP13d +) digitální informační tabule ukazující počet volných parkovacích stání: 1=1,000 [A]</t>
  </si>
  <si>
    <t>69</t>
  </si>
  <si>
    <t>75L39X.R</t>
  </si>
  <si>
    <t>NAVIGAČNÍ INFORMAČNÍ PANEL</t>
  </si>
  <si>
    <t>Navigační informační tabule informující o obsazenosti parkoviště umístěna na příjezdových trasách formou IP 13d + digitální panel s aktuálním ukazataleme počtu volných míst - předpoklad solárního napájení. Podrobné místa budou specifikovány investorem. Součástí dodávky je zajištění potřebné IČ formou stanovení místní úpravy provozu na pozemních komunikacích.</t>
  </si>
  <si>
    <t>70</t>
  </si>
  <si>
    <t>75L441</t>
  </si>
  <si>
    <t>KAMERA SPECIÁLNÍ - DODÁVKA</t>
  </si>
  <si>
    <t>Bezpečnostní kamera - rozlišení minimálně 4k, dosah minimálně 50m, přísvit, day nad night režim, IP 66, IP 67, NEMA4X, IK 10, poskytnutí api - komplexní dodávka včetně pořízení montáže a zprovoznění včetně dodání potřebného dalšího hardwaru včetně záznamové jednotky - podrobnosti budou specifikovány IDSK.</t>
  </si>
  <si>
    <t>71</t>
  </si>
  <si>
    <t>75O821.R</t>
  </si>
  <si>
    <t>PARKOVACÍ SYSTÉM, ZÁVORA - VJEZDOVÝ A VÝJEZDOVÝ SYSTÉM</t>
  </si>
  <si>
    <t>Vjezdový systém obsahující 2ks závor, vjezdový a výjezdový inteligentní stojan - (výdej parkovacích lístků, čtečka lístků na výjezdů čtečka karet, čtečka qr kódů, komunikátor na prioncipu gsm na vjezdu i výjezdu), vjezdová a výjezdová čtečka SPZ, indukční smyčky, potřebná bezpečnostní čidla - komplexníí dodávka včetně pořízení osazení, zprovození a napojení na software IDSK - podrobnosti budou specifikovány IDSK a jsou přiložené v příloze technické specifikace.</t>
  </si>
  <si>
    <t>72</t>
  </si>
  <si>
    <t>75O891.R</t>
  </si>
  <si>
    <t>PARKOVACÍ SYSTÉM, POKLADNA</t>
  </si>
  <si>
    <t>Automatická pokladna umožňující platbu jak hotovostně, tak bezhotovostně včetně bezkontaktních plateb. Pokladna musí umožnit platby i osobám na vozíčku - komplexní dodávka včetně pořízení osazení, zprovození a napojení na software IDSK  - podrobnosti budou specifikovány IDSK  a jsou přiložené v příloze technické specifikace</t>
  </si>
  <si>
    <t>73</t>
  </si>
  <si>
    <t>767911.R</t>
  </si>
  <si>
    <t>OPLOCENÍ Z DRÁTĚNÉHO PLETIVA POZINKOVANÉHO STANDARDNÍHO KOMPLETNÍ V TERÉNU</t>
  </si>
  <si>
    <t>drátěné oplocení, výška 1,6 m, pletivočryřhranné pozink, sloupky výšky 2 m prům. 48 mm ve vzdálenosti 2,5 m - 25 ks, kotevní sloupek délka 2 m prům. 38 mm, sloupky osazeny do betonového základu C20/25-XF4 vč. zemních prací, 3x napínací drát vč, příchytek a napínáků</t>
  </si>
  <si>
    <t>Nový plot: 63,2=63,200 [A]</t>
  </si>
  <si>
    <t>74</t>
  </si>
  <si>
    <t>OPLOCENÍ Z DRÁTĚNÉHO PLETIVA POZINKOVANÉHO STANDARDNÍHO KOMPLETNÍ V GABIONU</t>
  </si>
  <si>
    <t>drátěné oplocení, výška 1 m, pletivočryřhranné pozink, sloupky výšky 1,5 m prům. 48 mm ve vzdálenosti 2,5 m - 25 ks, kotevní sloupek délka 1,5 m prům. 38 mm, sloupky osazeny do chrániček v gabionovém koši s betonovou výplní, 3x napínací drát vč, příchytek a napínáků</t>
  </si>
  <si>
    <t>Nový plot: 206,9=206,900 [A]</t>
  </si>
  <si>
    <t>Potrubí</t>
  </si>
  <si>
    <t>75</t>
  </si>
  <si>
    <t>87433.R</t>
  </si>
  <si>
    <t>PŘÍPOJKA Z POTRUBÍ Z TRUB PLASTOVÝCH ODPADNÍCH DN DO 150MM</t>
  </si>
  <si>
    <t>PVC SN 12 DN 150 - výkop, položení  vč.písk lože a obsyp pískem a zpětný zásyp hutněný po 300 mm, vč. příp. napojení / vyústění</t>
  </si>
  <si>
    <t>Nová přípojka pro UV a žlab: 68,5=68,500 [A]</t>
  </si>
  <si>
    <t>76</t>
  </si>
  <si>
    <t>875342</t>
  </si>
  <si>
    <t>POTRUBÍ DREN Z TRUB PLAST DN DO 200MM DĚROVANÝCH</t>
  </si>
  <si>
    <t>Zasakovací objekt - trubka PVC drenážní typu PIPELIFE DN 200: 181,0=181,000 [A]</t>
  </si>
  <si>
    <t>77</t>
  </si>
  <si>
    <t>87633</t>
  </si>
  <si>
    <t>CHRÁNIČKY Z TRUB PLASTOVÝCH DN DO 150MM</t>
  </si>
  <si>
    <t>Pořízení, dovoz a položení rezervní kabelové chráničky typu kopoflex DN 110 včetně zavíčkování konců: 5*7,0=35,000 [A]</t>
  </si>
  <si>
    <t>78</t>
  </si>
  <si>
    <t>87634</t>
  </si>
  <si>
    <t>CHRÁNIČKY Z TRUB PLASTOVÝCH DN DO 200MM</t>
  </si>
  <si>
    <t>Pořízení, dovoz a položení rezervní vodovodní trubky - PVC DE D160 - včetně zavíčkování obou konců: 76,1=76,100 [A]</t>
  </si>
  <si>
    <t>79</t>
  </si>
  <si>
    <t>894846</t>
  </si>
  <si>
    <t>ŠACHTY KANALIZAČNÍ PLASTOVÉ D 400MM</t>
  </si>
  <si>
    <t>Zasakovací objekt - revizní šachta na přípojce k zasakovacímu objektu - plast, DN 400, perforovaný poklop únosnosti C250 KN: 15=15,000 [A]</t>
  </si>
  <si>
    <t>80</t>
  </si>
  <si>
    <t>89712</t>
  </si>
  <si>
    <t>VPUSŤ KANALIZAČNÍ ULIČNÍ KOMPLETNÍ Z BETONOVÝCH DÍLCŮ</t>
  </si>
  <si>
    <t>osazení nové UV, včetně betonové desky pod UV, prstenců DN500, výstroje, celolitinového rámu s mříží D400, koše na splaveniny, obetonování a zpětného obsypu (po vrstvách tl. 300 mm napojení na zasakovací objekt) 
Uliční vpusti v prostoru parkoviště budou vybaveny sorbční vložkou - součást položky.</t>
  </si>
  <si>
    <t>Nová UV: 17=17,000 [A]</t>
  </si>
  <si>
    <t>81</t>
  </si>
  <si>
    <t>897543</t>
  </si>
  <si>
    <t>VPUSŤ ODVOD ŽLABŮ Z POLYMERBETONU SV. ŠÍŘKY DO 200MM</t>
  </si>
  <si>
    <t>Žlabová vpusť odvodňovací žlabu typu ACODRAIN MULTIDRAIN V 150 - délka 0,5 m: 1=1,000 [A]</t>
  </si>
  <si>
    <t>Ostatní konstrukce a práce</t>
  </si>
  <si>
    <t>82</t>
  </si>
  <si>
    <t>9111B1</t>
  </si>
  <si>
    <t>ZÁBRADLÍ SILNIČNÍ SE SVISLOU VÝPLNÍ - DODÁVKA A MONTÁŽ</t>
  </si>
  <si>
    <t>výška 1,0 m - Sloupek Jakl 50/50/3, Madlo 60/40/3, Zábradlí 20/30/2, spodní profil Jakl 20/30/2</t>
  </si>
  <si>
    <t>Schodišťové zábradlí: 8,0=8,000 [A]</t>
  </si>
  <si>
    <t>83</t>
  </si>
  <si>
    <t>912283</t>
  </si>
  <si>
    <t>SMĚROVÉ SLOUPKY Z PLAST HMOT - DEMONTÁŽ A ODVOZ</t>
  </si>
  <si>
    <t>vč. očištění a odvozu na sklad objednatele do 5km.</t>
  </si>
  <si>
    <t>Odstranění směrových sloupků podél komunikace: 13=13,000 [A]</t>
  </si>
  <si>
    <t>84</t>
  </si>
  <si>
    <t>914131</t>
  </si>
  <si>
    <t>DOPRAVNÍ ZNAČKY ZÁKLADNÍ VELIKOSTI OCELOVÉ FÓLIE TŘ 2 - DODÁVKA A MONTÁŽ</t>
  </si>
  <si>
    <t>nové svislé DZ - 
- B2: 1=1,000 [A] 
- IP4b+B1+E13: 3=3,000 [B] 
- IP12(+symbol 225/226)+E1+E7b: 2*3=6,000 [C] 
- IP11a: 1=1,000 [D] 
- IP13d (+ digitální informační tabule ukazující počet volných parkovacích stání): 1=1,000 [E] 
- C3a: 1=1,000 [F] 
- IJ7 (+symbol 406)+E8d: 2*2=4,000 [G] 
Celkem: A+B+C+D+E+F+G=17,000 [H]</t>
  </si>
  <si>
    <t>85</t>
  </si>
  <si>
    <t>914133</t>
  </si>
  <si>
    <t>DOPRAVNÍ ZNAČKY ZÁKLADNÍ VELIKOSTI OCELOVÉ FÓLIE TŘ 2 - DEMONTÁŽ</t>
  </si>
  <si>
    <t>vč. odvozu na sklad objednatele do 5km. Ostatní vč. likvidace dle dispozic zhotovitele.</t>
  </si>
  <si>
    <t>Odstranění stáv. svislých DZ - 
- A22+E13: 1+1=2,000 [A] 
- IP11b+E7b: 1+1=2,000 [B] 
- B29+E8b: 1+1=2,000 [C] 
- IP11c+E7b: 1+1=2,000 [D] 
- IP11a+E9: 1+1=2,000 [E] 
Celkem: A+B+C+D+E=10,000 [F]</t>
  </si>
  <si>
    <t>86</t>
  </si>
  <si>
    <t>914921</t>
  </si>
  <si>
    <t>SLOUPKY A STOJKY DOPRAVNÍCH ZNAČEK Z OCEL TRUBEK DO PATKY - DODÁVKA A MONTÁŽ</t>
  </si>
  <si>
    <t>nové svislé DZ - sloupky: 10=10,000 [A]</t>
  </si>
  <si>
    <t>87</t>
  </si>
  <si>
    <t>914923</t>
  </si>
  <si>
    <t>SLOUPKY A STOJKY DZ Z OCEL TRUBEK DO PATKY DEMONTÁŽ</t>
  </si>
  <si>
    <t>vč. očištění a odvozu na sklad objednatele do 5km. Ostatní vč. likvidace dle dispozic zhotovitele.</t>
  </si>
  <si>
    <t>Odstranění sloupků stáv. svislých DZ: 6=6,000 [A]</t>
  </si>
  <si>
    <t>88</t>
  </si>
  <si>
    <t>915111</t>
  </si>
  <si>
    <t>VODOROVNÉ DOPRAVNÍ ZNAČENÍ BARVOU HLADKÉ - DODÁVKA A POKLÁDKA</t>
  </si>
  <si>
    <t>vč. předznačení - bílá barva</t>
  </si>
  <si>
    <t>Nové vodorovné DZ - 
- V11a - čára tl. 0,125 m: 48,0*0,125=6,000 [A] 
- V11a - nápis BUS výška 1,0 m: 2*3*1,5=9,000 [B] 
- V7a, šířka 3 m: 16,0=16,000 [C] 
- V4 - čára tl. 0,25 m: 45,0*0,25=11,250 [D] 
- V10b - čára tl. 0,125 m: 687,5*0,125=85,938 [E] 
- V1a - čára tl. 0,125 m: 130,6*0,125=16,325 [F] 
- V10f - symbol invalida: 7*0,8=5,600 [G] 
- symbol číslo 226 (kočárek): 3*0,8=2,400 [H] 
- symbol číslo 406 (dobíjeci stanice elektromobilů): 18*1,0=18,000 [I] 
Celkem: A+B+C+D+E+F+G+H+I=170,513 [J]</t>
  </si>
  <si>
    <t>89</t>
  </si>
  <si>
    <t>vč. předznačení - ostatní barva</t>
  </si>
  <si>
    <t>Nové vodorovné DZ - 
- V12c - čára tl. 0,125 m, žlutá barva: 8,5*0,125=1,063 [A] 
- V10g - čára tl. 0,125 m, modrá barva: 50,4*0,125=6,300 [B] 
Celkem: A+B=7,363 [C]</t>
  </si>
  <si>
    <t>90</t>
  </si>
  <si>
    <t>915114</t>
  </si>
  <si>
    <t>VODOR DOPRAV ZNAČ BARVOU HLADKÉ - ODSTRANĚNÍ BROUŠENÍM</t>
  </si>
  <si>
    <t>vč. likvidace odpadu (malé množství)</t>
  </si>
  <si>
    <t>Odstranění stáv. VDZ (barvou) V11a: 63,0*0,125=7,875 [A]</t>
  </si>
  <si>
    <t>91</t>
  </si>
  <si>
    <t>916A1</t>
  </si>
  <si>
    <t>PARKOVACÍ SLOUPKY A ZÁBRANY KOVOVÉ</t>
  </si>
  <si>
    <t>vč. betonového základu  C16/20nXF1</t>
  </si>
  <si>
    <t>Zamezovací ocelový sloupek - sklopný - 60 x 100 x 1100 mm: 6=6,000 [A]</t>
  </si>
  <si>
    <t>92</t>
  </si>
  <si>
    <t>917212</t>
  </si>
  <si>
    <t>ZÁHONOVÉ OBRUBY Z BETONOVÝCH OBRUBNÍKŮ ŠÍŘ 80MM</t>
  </si>
  <si>
    <t>do betonového lože C16/20nXF1 s boční opěrou</t>
  </si>
  <si>
    <t>Obrubník betonový chodníkový ABO 19-10 (80/250mm) (vč. schodišťových st.): 866,1=866,100 [A]</t>
  </si>
  <si>
    <t>93</t>
  </si>
  <si>
    <t>917224</t>
  </si>
  <si>
    <t>SILNIČNÍ A CHODNÍKOVÉ OBRUBY Z BETONOVÝCH OBRUBNÍKŮ ŠÍŘ 150MM</t>
  </si>
  <si>
    <t>Obrubník betonový silniční ABO 1-15 (150/300mm): 4,2=4,200 [A]</t>
  </si>
  <si>
    <t>94</t>
  </si>
  <si>
    <t>Obrubník betonový silniční ABO 2-15 - 
- průběžný (150/250mm): 620,1=620,100 [A] 
- nájezdový (150/150mm): 41,0=41,000 [B] 
- přechodový (150/150-250mm) levý + pravý (ks):  6+6=12,000 [C] 
- obloukový R=1,0m (ks): 8=8,000 [D] 
Celkem: A+B+C+D=681,100 [E]</t>
  </si>
  <si>
    <t>95</t>
  </si>
  <si>
    <t>91725</t>
  </si>
  <si>
    <t>NÁSTUPIŠTNÍ OBRUBNÍKY BETONOVÉ</t>
  </si>
  <si>
    <t>Obrubník betonový zastávkový HK 400/330/1000 - 
- průběžný: 19,0=19,000 [A] 
- přechodový (z HK na ABO 2-15) pravý (ks): 1=1,000 [B] 
Celkem: A+B=20,000 [C]</t>
  </si>
  <si>
    <t>96</t>
  </si>
  <si>
    <t>919111</t>
  </si>
  <si>
    <t>ŘEZÁNÍ ASFALTOVÉHO KRYTU VOZOVEK TL DO 50MM</t>
  </si>
  <si>
    <t>Zaříznutí živice - napojení na stav: 177,8=177,800 [A]</t>
  </si>
  <si>
    <t>97</t>
  </si>
  <si>
    <t>919112</t>
  </si>
  <si>
    <t>ŘEZÁNÍ ASFALTOVÉHO KRYTU VOZOVEK TL DO 100MM</t>
  </si>
  <si>
    <t>Proříznutí živice: 44,5=44,500 [A]</t>
  </si>
  <si>
    <t>98</t>
  </si>
  <si>
    <t>923890</t>
  </si>
  <si>
    <t>BEZPEČNOSTNÍ NÁTĚR</t>
  </si>
  <si>
    <t>Kontrastní označení prvního a posledního stupně schodiště - nátěř barvou: 4,0*0,15=0,600 [A]</t>
  </si>
  <si>
    <t>99</t>
  </si>
  <si>
    <t>93543</t>
  </si>
  <si>
    <t>ŽLABY Z DÍLCŮ Z POLYMERBETONU SVĚTLÉ ŠÍŘKY DO 200MM VČETNĚ MŘÍŽÍ</t>
  </si>
  <si>
    <t>vč. příp. zemních prací</t>
  </si>
  <si>
    <t>Odvodňovací žlab typu ACODRAIN MULTIDRAIN V 150, mříž žlabu litinová třídy B125: 23,0=23,000 [A]</t>
  </si>
  <si>
    <t>100</t>
  </si>
  <si>
    <t>935832</t>
  </si>
  <si>
    <t>ŽLABY A RIGOLY DLÁŽDĚNÉ Z LOMOVÉHO KAMENE TL DO 250MMM DO BETONU TL 100MM</t>
  </si>
  <si>
    <t>Obložení výústní trubky kamenem do betonové lože včetně seříznutí: 1,0=1,000 [A]</t>
  </si>
  <si>
    <t>101</t>
  </si>
  <si>
    <t>93753</t>
  </si>
  <si>
    <t>MOBILIÁŘ - KOVOVÉ KOŠE NA ODPADKY</t>
  </si>
  <si>
    <t>Odpadkové koše u závor - pořízení + montáž - typ a barevné řešení bude odsouhlaseno investorem</t>
  </si>
  <si>
    <t>102</t>
  </si>
  <si>
    <t>vč. očištění a odvozu na sklad dle dispozic zhotovitele a následné zpětné osazení vč. příp. základových konstrukcí</t>
  </si>
  <si>
    <t>Dočasné odstranění stávajících košů u přístřešku BUS: 2=2,000 [A]</t>
  </si>
  <si>
    <t>103</t>
  </si>
  <si>
    <t>93754</t>
  </si>
  <si>
    <t>MOBILIÁŘ - KOVOVÉ STOJANY NA KOLA</t>
  </si>
  <si>
    <t>Solitérní nezastřešený stojan na kola typ obracene U - komplexní dodávka - pořízení + osazení do betonového lože - kontréktní typ bude odsouhlasem zástupcem investora</t>
  </si>
  <si>
    <t>104</t>
  </si>
  <si>
    <t>93756.R</t>
  </si>
  <si>
    <t>ZEMNÍ BUŇKY PRO STROMY</t>
  </si>
  <si>
    <t>pro 16 ks stromů ; 12 boxů do čtverce</t>
  </si>
  <si>
    <t>Prokořenitelné zemní buňky pro stromy v parkovacích stáních typu Treeparker - pořízení, dovoz, odborné osazení vč. veškerého příslušenství - 60x60x80 cm: 12*16=192,000 [A]</t>
  </si>
  <si>
    <t>105</t>
  </si>
  <si>
    <t>93765.R</t>
  </si>
  <si>
    <t>MOBILIÁŘ - PŘÍSTŘEŠKY PRO JÍZDNÍ KOLA</t>
  </si>
  <si>
    <t>Chráněné úložiště pro jízdní kola v uzavřeném prostoru zabezpečeném elektronickým zámkem a které je vybaveno bezkontaktním platebním terminálem a které je vybaveno možností pro nabíjení elektrokol  - komplexní dodávka - pořízení + osazení do betonového lože, zprovoznění - kontréktní typ bude odsouhlasem zástupcem investora - podrobnosti v TZ</t>
  </si>
  <si>
    <t>106</t>
  </si>
  <si>
    <t>Zastřešené stojany typu obrácené U  - komplexní dodávka - pořízení + osazení do betonového lože - kontréktní typ bude odsouhlasem zástupcem investora - rozměr cca 4 x 2,5m.</t>
  </si>
  <si>
    <t>107</t>
  </si>
  <si>
    <t>93767</t>
  </si>
  <si>
    <t>MOBILIÁŘ - PŘÍSTŘEŠKY PRO ZASTÁVKY VEŘEJNÉ DOPRAVY</t>
  </si>
  <si>
    <t>vč. očištění a odvozu na sklad dle dispozic zhotovitele a následné zpětné osazení vč. základových konstrukcí</t>
  </si>
  <si>
    <t>Dočasné odstranění stávajícího přístřešku BUS: 1=1,000 [A]</t>
  </si>
  <si>
    <t>108</t>
  </si>
  <si>
    <t>93767.R1</t>
  </si>
  <si>
    <t>MOBILIÁŘ - PŘÍSTŘEŠKY PRO OCHRANU VYBAVENÍ</t>
  </si>
  <si>
    <t>Ocelový přístřešek pro ochranu platebního automatu a dalších součástí před nepřízní počasí - minimální rozměr 3,0 m x 2,0 m - komplexní dodávka včetně pořízení a osazení do základů z betonového lože C16/20 - typ, barevné a materiálové řešení bude odsouhlaseno IDSK.</t>
  </si>
  <si>
    <t>109</t>
  </si>
  <si>
    <t>93767.R2</t>
  </si>
  <si>
    <t>MOBILIÁŘ - OZNAČNÍKY PRO ZASTÁVKY VEŘEJNÉ DOPRAVY</t>
  </si>
  <si>
    <t>Dočasné odstranění stávajícího označníku BUS (IJ4b): 1=1,000 [A]</t>
  </si>
  <si>
    <t>110</t>
  </si>
  <si>
    <t>966118</t>
  </si>
  <si>
    <t>BOURÁNÍ KONSTRUKCÍ Z BETON DÍLCŮ S ODVOZEM DO 20KM</t>
  </si>
  <si>
    <t>železobeton, příp prostý beton 
vč. odvozu a uložení na recyklační středisko / trvalou skládku dle dispozic zhotovitele, vzdálenost uvedena orientačně</t>
  </si>
  <si>
    <t>Odstranění středu stávajícího obratište (betonové skruže vyplěné štěrkem) - skruž: 4*0,3=1,200 [A] 
Vybourání betonových panelů, odhad tl. 200 mm: 27,0*0,2=5,400 [B] 
Celkem: A+B=6,600 [C]</t>
  </si>
  <si>
    <t>SO 201</t>
  </si>
  <si>
    <t>Opěrné zdi</t>
  </si>
  <si>
    <t>Plocha pod gabiony - zhutnění podloží: 210*2,5=525,000 [A]</t>
  </si>
  <si>
    <t>3272C7</t>
  </si>
  <si>
    <t>ZDI OPĚR, ZÁRUB, NÁBŘEŽ Z GABIONŮ ČÁSTEČNĚ ROVNANÝCH, DRÁT O4,0MM, POVRCHOVÁ ÚPRAVA Zn + Al</t>
  </si>
  <si>
    <t>Gabionové zdi (dle tabulky kubatur): 656,7=656,700 [A]</t>
  </si>
  <si>
    <t>ŠD /63 mm, min. tl. 200 mm</t>
  </si>
  <si>
    <t>Hutněný polštář ze štěrkodrti (dle tabulky kubatur): 158,3=158,300 [A]</t>
  </si>
  <si>
    <t>875332</t>
  </si>
  <si>
    <t>POTRUBÍ DREN Z TRUB PLAST DN DO 150MM DĚROVANÝCH</t>
  </si>
  <si>
    <t>Drenážní trubka DN 150 mm</t>
  </si>
  <si>
    <t>Odvodnění rubu gabionů vč. vyústění: 39,6+2,0+33,1+10,0=84,700 [A]</t>
  </si>
  <si>
    <t>SO 401</t>
  </si>
  <si>
    <t>Veřejné osvětlení</t>
  </si>
  <si>
    <t>02730</t>
  </si>
  <si>
    <t>POMOC PRÁCE ZŘÍZ NEBO ZAJIŠŤ OCHRANU INŽENÝRSKÝCH SÍTÍ</t>
  </si>
  <si>
    <t>KPL</t>
  </si>
  <si>
    <t>Provedení SO 401 dle přiložené dokumentace a soupisu prací 
Ocenění dle přílohy "příloha SO 400 _SP.xls" 
celková cena k doplnění do rozpočtu - pole z listu "rekapitulace" celkem cena bez DPH - pole AM/48 
Položka bude čerpána 1x měsíčně dle dílčí fakturace SO.</t>
  </si>
  <si>
    <t>SO 404.1</t>
  </si>
  <si>
    <t>Telematika - nabíječky cyklo</t>
  </si>
  <si>
    <t>Provedení SO 404.1 dle přiložené dokumentace a soupisu prací 
Ocenění dle přílohy "příloha SO 400 _SP.xls" 
celková cena k doplnění do rozpočtu - pole z listu "rekapitulace" celkem cena bez DPH - pole AM/49 
Položka bude čerpána 1x měsíčně dle dílčí fakturace SO.</t>
  </si>
  <si>
    <t>SO 404.2</t>
  </si>
  <si>
    <t>Telematika - nabíječky automobily</t>
  </si>
  <si>
    <t>Provedení SO 404.2 dle přiložené dokumentace a soupisu prací 
Ocenění dle přílohy "příloha SO 400 _SP.xls" 
celková cena k doplnění do rozpočtu - pole z listu "rekapitulace" celkem cena bez DPH - pole AM/50 
Položka bude čerpána 1x měsíčně dle dílčí fakturace SO.</t>
  </si>
  <si>
    <t>SO 405</t>
  </si>
  <si>
    <t>Rušení kabelu</t>
  </si>
  <si>
    <t>Provedení SO 405 dle přiložené dokumentace a soupisu prací 
Ocenění dle přílohy "příloha SO 400 _SP.xls" 
celková cena k doplnění do rozpočtu - pole z listu "rekapitulace" celkem cena bez DPH - pole AM/51 
Položka bude čerpána 1x měsíčně dle dílčí fakturace SO.</t>
  </si>
  <si>
    <t>VON</t>
  </si>
  <si>
    <t>Vedlejší a ostatní náklady</t>
  </si>
  <si>
    <t>02520</t>
  </si>
  <si>
    <t>ZKOUŠENÍ MATERIÁLŮ NEZÁVISLOU ZKUŠEBNOU</t>
  </si>
  <si>
    <t>Hutnící pokus a laboratorní zkoušky zemin - dle pokynu geotechnického dozoru</t>
  </si>
  <si>
    <t>02620</t>
  </si>
  <si>
    <t>ZKOUŠENÍ KONSTRUKCÍ A PRACÍ NEZÁVISLOU ZKUŠEBNOU</t>
  </si>
  <si>
    <t>Zatěžovací zkouška únosnosti pláně (statická deska)</t>
  </si>
  <si>
    <t>Ostatní potřebné kontrolní a průkazní zkoušky dle platných ČSN a TP</t>
  </si>
  <si>
    <t>02710</t>
  </si>
  <si>
    <t>POMOC PRÁCE ZŘÍZ NEBO ZAJIŠŤ OBJÍŽĎKY A PŘÍSTUP CESTY</t>
  </si>
  <si>
    <t>Dočasný přesun zastávky včetně označníku  - nová zastávka z palet - kompletní montáž, údržba, demontáž</t>
  </si>
  <si>
    <t>02720</t>
  </si>
  <si>
    <t>POMOC PRÁCE ZŘÍZ NEBO ZAJIŠŤ REGULACI A OCHRANU DOPRAVY</t>
  </si>
  <si>
    <t>Dopravně inženýrská opatření včetně zajištění DIR</t>
  </si>
  <si>
    <t>Vytýčení sítí vč. jejich příp. ochrany</t>
  </si>
  <si>
    <t>02910</t>
  </si>
  <si>
    <t>OSTATNÍ POŽADAVKY - ZEMĚMĚŘIČSKÁ MĚŘENÍ</t>
  </si>
  <si>
    <t>Práce geodeta na stavbě</t>
  </si>
  <si>
    <t>029113</t>
  </si>
  <si>
    <t>OSTATNÍ POŽADAVKY - GEODETICKÉ ZAMĚŘENÍ - CELKY</t>
  </si>
  <si>
    <t>Zaměření skutečného provedení stavby</t>
  </si>
  <si>
    <t>02940</t>
  </si>
  <si>
    <t>OSTATNÍ POŽADAVKY - VYPRACOVÁNÍ DOKUMENTACE</t>
  </si>
  <si>
    <t>Pasportizace - 
- stavu vzrostlé zeleně fotodokumentací před začátkem stavby 
- příjezdových komunikací fotodokumentací před začátkem stavby</t>
  </si>
  <si>
    <t>02943</t>
  </si>
  <si>
    <t>OSTATNÍ POŽADAVKY - VYPRACOVÁNÍ RDS</t>
  </si>
  <si>
    <t>RDS + Detaily a Dílenské dokumentace</t>
  </si>
  <si>
    <t>02944</t>
  </si>
  <si>
    <t>OSTAT POŽADAVKY - DOKUMENTACE SKUTEČ PROVEDENÍ V DIGIT FORMĚ</t>
  </si>
  <si>
    <t>vč. příp. tištěné formy, dle požadavku objednatele / dle SOD</t>
  </si>
  <si>
    <t>02945</t>
  </si>
  <si>
    <t>OSTAT POŽADAVKY - GEOMETRICKÝ PLÁN</t>
  </si>
  <si>
    <t>Geometrický plán pro majetkové vypořádání vlastnických vztahů, potrvzený katastrálním úřadem.</t>
  </si>
  <si>
    <t>02950</t>
  </si>
  <si>
    <t>OSTATNÍ POŽADAVKY - POSUDKY, KONTROLY, REVIZNÍ ZPRÁVY</t>
  </si>
  <si>
    <t>Veškeré potřebné revizní zprávy pro provoz všech částí parkoviště</t>
  </si>
  <si>
    <t>02960</t>
  </si>
  <si>
    <t>OSTATNÍ POŽADAVKY - ODBORNÝ DOZOR</t>
  </si>
  <si>
    <t>Přítomnost geotechnika na stavbě pro potřebu sanace zemní pláně a realizace násypů</t>
  </si>
  <si>
    <t>02990</t>
  </si>
  <si>
    <t>OSTATNÍ POŽADAVKY - INFORMAČNÍ TABULE</t>
  </si>
  <si>
    <t>Potřebná publicita projektu včetně pamětního kamene s destičkou</t>
  </si>
  <si>
    <t>02991</t>
  </si>
  <si>
    <t>Označení stavby</t>
  </si>
  <si>
    <t>03100</t>
  </si>
  <si>
    <t>ZAŘÍZENÍ STAVENIŠTĚ - ZŘÍZENÍ, PROVOZ, DEMONTÁŽ</t>
  </si>
  <si>
    <t>kompletní provedení ZS vč. zajištění BOZP a vč. následného uvedení ploch ZS do původního, resp. dohodnutého stavu 
zabezpečení stavby, oplocení, buňky, sanita, energie</t>
  </si>
  <si>
    <t>747704</t>
  </si>
  <si>
    <t>ZAŠKOLENÍ OBSLUHY</t>
  </si>
  <si>
    <t>Zaškolení personálu k obsluze jednotlivých prvků zařízení osazených na parkovišti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</si>
</sst>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538</v>
      </c>
      <c r="B11" s="20" t="s">
        <v>539</v>
      </c>
      <c r="C11" s="21">
        <f>'SO 201'!I3</f>
      </c>
      <c r="D11" s="21">
        <f>'SO 201'!O2</f>
      </c>
      <c r="E11" s="21">
        <f>C11+D11</f>
      </c>
    </row>
    <row r="12" spans="1:5" ht="12.75" customHeight="1">
      <c r="A12" s="20" t="s">
        <v>550</v>
      </c>
      <c r="B12" s="20" t="s">
        <v>551</v>
      </c>
      <c r="C12" s="21">
        <f>'SO 401'!I3</f>
      </c>
      <c r="D12" s="21">
        <f>'SO 401'!O2</f>
      </c>
      <c r="E12" s="21">
        <f>C12+D12</f>
      </c>
    </row>
    <row r="13" spans="1:5" ht="12.75" customHeight="1">
      <c r="A13" s="20" t="s">
        <v>556</v>
      </c>
      <c r="B13" s="20" t="s">
        <v>557</v>
      </c>
      <c r="C13" s="21">
        <f>'SO 404.1'!I3</f>
      </c>
      <c r="D13" s="21">
        <f>'SO 404.1'!O2</f>
      </c>
      <c r="E13" s="21">
        <f>C13+D13</f>
      </c>
    </row>
    <row r="14" spans="1:5" ht="12.75" customHeight="1">
      <c r="A14" s="20" t="s">
        <v>559</v>
      </c>
      <c r="B14" s="20" t="s">
        <v>560</v>
      </c>
      <c r="C14" s="21">
        <f>'SO 404.2'!I3</f>
      </c>
      <c r="D14" s="21">
        <f>'SO 404.2'!O2</f>
      </c>
      <c r="E14" s="21">
        <f>C14+D14</f>
      </c>
    </row>
    <row r="15" spans="1:5" ht="12.75" customHeight="1">
      <c r="A15" s="20" t="s">
        <v>562</v>
      </c>
      <c r="B15" s="20" t="s">
        <v>563</v>
      </c>
      <c r="C15" s="21">
        <f>'SO 405'!I3</f>
      </c>
      <c r="D15" s="21">
        <f>'SO 405'!O2</f>
      </c>
      <c r="E15" s="21">
        <f>C15+D15</f>
      </c>
    </row>
    <row r="16" spans="1:5" ht="12.75" customHeight="1">
      <c r="A16" s="20" t="s">
        <v>565</v>
      </c>
      <c r="B16" s="20" t="s">
        <v>566</v>
      </c>
      <c r="C16" s="21">
        <f>VON!I3</f>
      </c>
      <c r="D16" s="21">
        <f>VON!O2</f>
      </c>
      <c r="E16" s="21">
        <f>C16+D16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0+O8+O15+O100+O119+O123+O139+O206+O237+O259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0+I8+I15+I100+I119+I123+I139+I206+I237+I259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77.132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51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1148.506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55</v>
      </c>
    </row>
    <row r="14" spans="1:5" ht="76.5">
      <c r="A14" s="37" t="s">
        <v>52</v>
      </c>
      <c r="E14" s="38" t="s">
        <v>56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57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</f>
      </c>
      <c r="R15">
        <f>0+O16+O19+O22+O25+O28+O31+O34+O37+O40+O43+O46+O49+O52+O55+O58+O61+O64+O67+O70+O73+O76+O79+O82+O85+O88+O91+O94+O97</f>
      </c>
    </row>
    <row r="16" spans="1:16" ht="12.75">
      <c r="A16" s="25" t="s">
        <v>45</v>
      </c>
      <c r="B16" s="29" t="s">
        <v>22</v>
      </c>
      <c r="C16" s="29" t="s">
        <v>58</v>
      </c>
      <c r="D16" s="25" t="s">
        <v>59</v>
      </c>
      <c r="E16" s="30" t="s">
        <v>60</v>
      </c>
      <c r="F16" s="31" t="s">
        <v>61</v>
      </c>
      <c r="G16" s="32">
        <v>35</v>
      </c>
      <c r="H16" s="33">
        <v>0</v>
      </c>
      <c r="I16" s="34">
        <f>ROUND(ROUND(H16,2)*ROUND(G16,3),2)</f>
      </c>
      <c r="O16">
        <f>(I16*21)/100</f>
      </c>
      <c r="P16" t="s">
        <v>23</v>
      </c>
    </row>
    <row r="17" spans="1:5" ht="12.75">
      <c r="A17" s="35" t="s">
        <v>50</v>
      </c>
      <c r="E17" s="36" t="s">
        <v>62</v>
      </c>
    </row>
    <row r="18" spans="1:5" ht="12.75">
      <c r="A18" s="39" t="s">
        <v>52</v>
      </c>
      <c r="E18" s="38" t="s">
        <v>63</v>
      </c>
    </row>
    <row r="19" spans="1:16" ht="12.75">
      <c r="A19" s="25" t="s">
        <v>45</v>
      </c>
      <c r="B19" s="29" t="s">
        <v>33</v>
      </c>
      <c r="C19" s="29" t="s">
        <v>64</v>
      </c>
      <c r="D19" s="25" t="s">
        <v>59</v>
      </c>
      <c r="E19" s="30" t="s">
        <v>65</v>
      </c>
      <c r="F19" s="31" t="s">
        <v>66</v>
      </c>
      <c r="G19" s="32">
        <v>56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2.75">
      <c r="A20" s="35" t="s">
        <v>50</v>
      </c>
      <c r="E20" s="36" t="s">
        <v>67</v>
      </c>
    </row>
    <row r="21" spans="1:5" ht="12.75">
      <c r="A21" s="39" t="s">
        <v>52</v>
      </c>
      <c r="E21" s="38" t="s">
        <v>68</v>
      </c>
    </row>
    <row r="22" spans="1:16" ht="12.75">
      <c r="A22" s="25" t="s">
        <v>45</v>
      </c>
      <c r="B22" s="29" t="s">
        <v>35</v>
      </c>
      <c r="C22" s="29" t="s">
        <v>69</v>
      </c>
      <c r="D22" s="25" t="s">
        <v>59</v>
      </c>
      <c r="E22" s="30" t="s">
        <v>70</v>
      </c>
      <c r="F22" s="31" t="s">
        <v>66</v>
      </c>
      <c r="G22" s="32">
        <v>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62</v>
      </c>
    </row>
    <row r="24" spans="1:5" ht="12.75">
      <c r="A24" s="39" t="s">
        <v>52</v>
      </c>
      <c r="E24" s="38" t="s">
        <v>71</v>
      </c>
    </row>
    <row r="25" spans="1:16" ht="12.75">
      <c r="A25" s="25" t="s">
        <v>45</v>
      </c>
      <c r="B25" s="29" t="s">
        <v>37</v>
      </c>
      <c r="C25" s="29" t="s">
        <v>72</v>
      </c>
      <c r="D25" s="25" t="s">
        <v>59</v>
      </c>
      <c r="E25" s="30" t="s">
        <v>73</v>
      </c>
      <c r="F25" s="31" t="s">
        <v>74</v>
      </c>
      <c r="G25" s="32">
        <v>19.412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75</v>
      </c>
    </row>
    <row r="27" spans="1:5" ht="76.5">
      <c r="A27" s="39" t="s">
        <v>52</v>
      </c>
      <c r="E27" s="38" t="s">
        <v>76</v>
      </c>
    </row>
    <row r="28" spans="1:16" ht="25.5">
      <c r="A28" s="25" t="s">
        <v>45</v>
      </c>
      <c r="B28" s="29" t="s">
        <v>77</v>
      </c>
      <c r="C28" s="29" t="s">
        <v>78</v>
      </c>
      <c r="D28" s="25" t="s">
        <v>59</v>
      </c>
      <c r="E28" s="30" t="s">
        <v>79</v>
      </c>
      <c r="F28" s="31" t="s">
        <v>74</v>
      </c>
      <c r="G28" s="32">
        <v>68.5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25.5">
      <c r="A29" s="35" t="s">
        <v>50</v>
      </c>
      <c r="E29" s="36" t="s">
        <v>75</v>
      </c>
    </row>
    <row r="30" spans="1:5" ht="76.5">
      <c r="A30" s="39" t="s">
        <v>52</v>
      </c>
      <c r="E30" s="38" t="s">
        <v>80</v>
      </c>
    </row>
    <row r="31" spans="1:16" ht="12.75">
      <c r="A31" s="25" t="s">
        <v>45</v>
      </c>
      <c r="B31" s="29" t="s">
        <v>81</v>
      </c>
      <c r="C31" s="29" t="s">
        <v>82</v>
      </c>
      <c r="D31" s="25" t="s">
        <v>59</v>
      </c>
      <c r="E31" s="30" t="s">
        <v>83</v>
      </c>
      <c r="F31" s="31" t="s">
        <v>84</v>
      </c>
      <c r="G31" s="32">
        <v>105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85</v>
      </c>
    </row>
    <row r="33" spans="1:5" ht="12.75">
      <c r="A33" s="39" t="s">
        <v>52</v>
      </c>
      <c r="E33" s="38" t="s">
        <v>86</v>
      </c>
    </row>
    <row r="34" spans="1:16" ht="12.75">
      <c r="A34" s="25" t="s">
        <v>45</v>
      </c>
      <c r="B34" s="29" t="s">
        <v>40</v>
      </c>
      <c r="C34" s="29" t="s">
        <v>87</v>
      </c>
      <c r="D34" s="25" t="s">
        <v>59</v>
      </c>
      <c r="E34" s="30" t="s">
        <v>88</v>
      </c>
      <c r="F34" s="31" t="s">
        <v>74</v>
      </c>
      <c r="G34" s="32">
        <v>5.548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89</v>
      </c>
    </row>
    <row r="36" spans="1:5" ht="12.75">
      <c r="A36" s="39" t="s">
        <v>52</v>
      </c>
      <c r="E36" s="38" t="s">
        <v>90</v>
      </c>
    </row>
    <row r="37" spans="1:16" ht="12.75">
      <c r="A37" s="25" t="s">
        <v>45</v>
      </c>
      <c r="B37" s="29" t="s">
        <v>42</v>
      </c>
      <c r="C37" s="29" t="s">
        <v>91</v>
      </c>
      <c r="D37" s="25" t="s">
        <v>59</v>
      </c>
      <c r="E37" s="30" t="s">
        <v>92</v>
      </c>
      <c r="F37" s="31" t="s">
        <v>74</v>
      </c>
      <c r="G37" s="32">
        <v>292.82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93</v>
      </c>
    </row>
    <row r="39" spans="1:5" ht="12.75">
      <c r="A39" s="39" t="s">
        <v>52</v>
      </c>
      <c r="E39" s="38" t="s">
        <v>94</v>
      </c>
    </row>
    <row r="40" spans="1:16" ht="12.75">
      <c r="A40" s="25" t="s">
        <v>45</v>
      </c>
      <c r="B40" s="29" t="s">
        <v>95</v>
      </c>
      <c r="C40" s="29" t="s">
        <v>96</v>
      </c>
      <c r="D40" s="25" t="s">
        <v>59</v>
      </c>
      <c r="E40" s="30" t="s">
        <v>97</v>
      </c>
      <c r="F40" s="31" t="s">
        <v>74</v>
      </c>
      <c r="G40" s="32">
        <v>818.78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63.75">
      <c r="A41" s="35" t="s">
        <v>50</v>
      </c>
      <c r="E41" s="36" t="s">
        <v>98</v>
      </c>
    </row>
    <row r="42" spans="1:5" ht="38.25">
      <c r="A42" s="39" t="s">
        <v>52</v>
      </c>
      <c r="E42" s="38" t="s">
        <v>99</v>
      </c>
    </row>
    <row r="43" spans="1:16" ht="12.75">
      <c r="A43" s="25" t="s">
        <v>45</v>
      </c>
      <c r="B43" s="29" t="s">
        <v>100</v>
      </c>
      <c r="C43" s="29" t="s">
        <v>101</v>
      </c>
      <c r="D43" s="25" t="s">
        <v>59</v>
      </c>
      <c r="E43" s="30" t="s">
        <v>102</v>
      </c>
      <c r="F43" s="31" t="s">
        <v>74</v>
      </c>
      <c r="G43" s="32">
        <v>464.22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103</v>
      </c>
    </row>
    <row r="45" spans="1:5" ht="38.25">
      <c r="A45" s="39" t="s">
        <v>52</v>
      </c>
      <c r="E45" s="38" t="s">
        <v>104</v>
      </c>
    </row>
    <row r="46" spans="1:16" ht="12.75">
      <c r="A46" s="25" t="s">
        <v>45</v>
      </c>
      <c r="B46" s="29" t="s">
        <v>105</v>
      </c>
      <c r="C46" s="29" t="s">
        <v>106</v>
      </c>
      <c r="D46" s="25" t="s">
        <v>59</v>
      </c>
      <c r="E46" s="30" t="s">
        <v>107</v>
      </c>
      <c r="F46" s="31" t="s">
        <v>74</v>
      </c>
      <c r="G46" s="32">
        <v>51.58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108</v>
      </c>
    </row>
    <row r="48" spans="1:5" ht="25.5">
      <c r="A48" s="39" t="s">
        <v>52</v>
      </c>
      <c r="E48" s="38" t="s">
        <v>109</v>
      </c>
    </row>
    <row r="49" spans="1:16" ht="12.75">
      <c r="A49" s="25" t="s">
        <v>45</v>
      </c>
      <c r="B49" s="29" t="s">
        <v>110</v>
      </c>
      <c r="C49" s="29" t="s">
        <v>111</v>
      </c>
      <c r="D49" s="25" t="s">
        <v>59</v>
      </c>
      <c r="E49" s="30" t="s">
        <v>112</v>
      </c>
      <c r="F49" s="31" t="s">
        <v>74</v>
      </c>
      <c r="G49" s="32">
        <v>88.1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51">
      <c r="A50" s="35" t="s">
        <v>50</v>
      </c>
      <c r="E50" s="36" t="s">
        <v>113</v>
      </c>
    </row>
    <row r="51" spans="1:5" ht="25.5">
      <c r="A51" s="39" t="s">
        <v>52</v>
      </c>
      <c r="E51" s="38" t="s">
        <v>114</v>
      </c>
    </row>
    <row r="52" spans="1:16" ht="12.75">
      <c r="A52" s="25" t="s">
        <v>45</v>
      </c>
      <c r="B52" s="29" t="s">
        <v>115</v>
      </c>
      <c r="C52" s="29" t="s">
        <v>116</v>
      </c>
      <c r="D52" s="25" t="s">
        <v>59</v>
      </c>
      <c r="E52" s="30" t="s">
        <v>117</v>
      </c>
      <c r="F52" s="31" t="s">
        <v>74</v>
      </c>
      <c r="G52" s="32">
        <v>757.04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118</v>
      </c>
    </row>
    <row r="54" spans="1:5" ht="63.75">
      <c r="A54" s="39" t="s">
        <v>52</v>
      </c>
      <c r="E54" s="38" t="s">
        <v>119</v>
      </c>
    </row>
    <row r="55" spans="1:16" ht="12.75">
      <c r="A55" s="25" t="s">
        <v>45</v>
      </c>
      <c r="B55" s="29" t="s">
        <v>120</v>
      </c>
      <c r="C55" s="29" t="s">
        <v>121</v>
      </c>
      <c r="D55" s="25" t="s">
        <v>59</v>
      </c>
      <c r="E55" s="30" t="s">
        <v>122</v>
      </c>
      <c r="F55" s="31" t="s">
        <v>74</v>
      </c>
      <c r="G55" s="32">
        <v>17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108</v>
      </c>
    </row>
    <row r="57" spans="1:5" ht="12.75">
      <c r="A57" s="39" t="s">
        <v>52</v>
      </c>
      <c r="E57" s="38" t="s">
        <v>123</v>
      </c>
    </row>
    <row r="58" spans="1:16" ht="12.75">
      <c r="A58" s="25" t="s">
        <v>45</v>
      </c>
      <c r="B58" s="29" t="s">
        <v>124</v>
      </c>
      <c r="C58" s="29" t="s">
        <v>125</v>
      </c>
      <c r="D58" s="25" t="s">
        <v>59</v>
      </c>
      <c r="E58" s="30" t="s">
        <v>126</v>
      </c>
      <c r="F58" s="31" t="s">
        <v>74</v>
      </c>
      <c r="G58" s="32">
        <v>390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108</v>
      </c>
    </row>
    <row r="60" spans="1:5" ht="12.75">
      <c r="A60" s="39" t="s">
        <v>52</v>
      </c>
      <c r="E60" s="38" t="s">
        <v>127</v>
      </c>
    </row>
    <row r="61" spans="1:16" ht="12.75">
      <c r="A61" s="25" t="s">
        <v>45</v>
      </c>
      <c r="B61" s="29" t="s">
        <v>128</v>
      </c>
      <c r="C61" s="29" t="s">
        <v>129</v>
      </c>
      <c r="D61" s="25" t="s">
        <v>59</v>
      </c>
      <c r="E61" s="30" t="s">
        <v>130</v>
      </c>
      <c r="F61" s="31" t="s">
        <v>74</v>
      </c>
      <c r="G61" s="32">
        <v>464.22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38.25">
      <c r="A62" s="35" t="s">
        <v>50</v>
      </c>
      <c r="E62" s="36" t="s">
        <v>131</v>
      </c>
    </row>
    <row r="63" spans="1:5" ht="12.75">
      <c r="A63" s="39" t="s">
        <v>52</v>
      </c>
      <c r="E63" s="38" t="s">
        <v>132</v>
      </c>
    </row>
    <row r="64" spans="1:16" ht="12.75">
      <c r="A64" s="25" t="s">
        <v>45</v>
      </c>
      <c r="B64" s="29" t="s">
        <v>133</v>
      </c>
      <c r="C64" s="29" t="s">
        <v>134</v>
      </c>
      <c r="D64" s="25" t="s">
        <v>59</v>
      </c>
      <c r="E64" s="30" t="s">
        <v>135</v>
      </c>
      <c r="F64" s="31" t="s">
        <v>74</v>
      </c>
      <c r="G64" s="32">
        <v>2184.24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59</v>
      </c>
    </row>
    <row r="66" spans="1:5" ht="153">
      <c r="A66" s="39" t="s">
        <v>52</v>
      </c>
      <c r="E66" s="38" t="s">
        <v>136</v>
      </c>
    </row>
    <row r="67" spans="1:16" ht="12.75">
      <c r="A67" s="25" t="s">
        <v>45</v>
      </c>
      <c r="B67" s="29" t="s">
        <v>137</v>
      </c>
      <c r="C67" s="29" t="s">
        <v>138</v>
      </c>
      <c r="D67" s="25" t="s">
        <v>59</v>
      </c>
      <c r="E67" s="30" t="s">
        <v>139</v>
      </c>
      <c r="F67" s="31" t="s">
        <v>74</v>
      </c>
      <c r="G67" s="32">
        <v>4180.78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140</v>
      </c>
    </row>
    <row r="69" spans="1:5" ht="51">
      <c r="A69" s="39" t="s">
        <v>52</v>
      </c>
      <c r="E69" s="38" t="s">
        <v>141</v>
      </c>
    </row>
    <row r="70" spans="1:16" ht="12.75">
      <c r="A70" s="25" t="s">
        <v>45</v>
      </c>
      <c r="B70" s="29" t="s">
        <v>142</v>
      </c>
      <c r="C70" s="29" t="s">
        <v>143</v>
      </c>
      <c r="D70" s="25" t="s">
        <v>59</v>
      </c>
      <c r="E70" s="30" t="s">
        <v>144</v>
      </c>
      <c r="F70" s="31" t="s">
        <v>74</v>
      </c>
      <c r="G70" s="32">
        <v>349.47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140</v>
      </c>
    </row>
    <row r="72" spans="1:5" ht="12.75">
      <c r="A72" s="39" t="s">
        <v>52</v>
      </c>
      <c r="E72" s="38" t="s">
        <v>145</v>
      </c>
    </row>
    <row r="73" spans="1:16" ht="12.75">
      <c r="A73" s="25" t="s">
        <v>45</v>
      </c>
      <c r="B73" s="29" t="s">
        <v>146</v>
      </c>
      <c r="C73" s="29" t="s">
        <v>147</v>
      </c>
      <c r="D73" s="25" t="s">
        <v>47</v>
      </c>
      <c r="E73" s="30" t="s">
        <v>148</v>
      </c>
      <c r="F73" s="31" t="s">
        <v>61</v>
      </c>
      <c r="G73" s="32">
        <v>2469.5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25.5">
      <c r="A74" s="35" t="s">
        <v>50</v>
      </c>
      <c r="E74" s="36" t="s">
        <v>149</v>
      </c>
    </row>
    <row r="75" spans="1:5" ht="12.75">
      <c r="A75" s="39" t="s">
        <v>52</v>
      </c>
      <c r="E75" s="38" t="s">
        <v>59</v>
      </c>
    </row>
    <row r="76" spans="1:16" ht="12.75">
      <c r="A76" s="25" t="s">
        <v>45</v>
      </c>
      <c r="B76" s="29" t="s">
        <v>150</v>
      </c>
      <c r="C76" s="29" t="s">
        <v>147</v>
      </c>
      <c r="D76" s="25" t="s">
        <v>54</v>
      </c>
      <c r="E76" s="30" t="s">
        <v>148</v>
      </c>
      <c r="F76" s="31" t="s">
        <v>61</v>
      </c>
      <c r="G76" s="32">
        <v>2907.1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151</v>
      </c>
    </row>
    <row r="78" spans="1:5" ht="12.75">
      <c r="A78" s="39" t="s">
        <v>52</v>
      </c>
      <c r="E78" s="38" t="s">
        <v>59</v>
      </c>
    </row>
    <row r="79" spans="1:16" ht="12.75">
      <c r="A79" s="25" t="s">
        <v>45</v>
      </c>
      <c r="B79" s="29" t="s">
        <v>152</v>
      </c>
      <c r="C79" s="29" t="s">
        <v>153</v>
      </c>
      <c r="D79" s="25" t="s">
        <v>59</v>
      </c>
      <c r="E79" s="30" t="s">
        <v>154</v>
      </c>
      <c r="F79" s="31" t="s">
        <v>61</v>
      </c>
      <c r="G79" s="32">
        <v>1464.1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155</v>
      </c>
    </row>
    <row r="81" spans="1:5" ht="12.75">
      <c r="A81" s="39" t="s">
        <v>52</v>
      </c>
      <c r="E81" s="38" t="s">
        <v>156</v>
      </c>
    </row>
    <row r="82" spans="1:16" ht="12.75">
      <c r="A82" s="25" t="s">
        <v>45</v>
      </c>
      <c r="B82" s="29" t="s">
        <v>157</v>
      </c>
      <c r="C82" s="29" t="s">
        <v>158</v>
      </c>
      <c r="D82" s="25" t="s">
        <v>59</v>
      </c>
      <c r="E82" s="30" t="s">
        <v>159</v>
      </c>
      <c r="F82" s="31" t="s">
        <v>61</v>
      </c>
      <c r="G82" s="32">
        <v>1464.1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160</v>
      </c>
    </row>
    <row r="84" spans="1:5" ht="12.75">
      <c r="A84" s="39" t="s">
        <v>52</v>
      </c>
      <c r="E84" s="38" t="s">
        <v>161</v>
      </c>
    </row>
    <row r="85" spans="1:16" ht="12.75">
      <c r="A85" s="25" t="s">
        <v>45</v>
      </c>
      <c r="B85" s="29" t="s">
        <v>162</v>
      </c>
      <c r="C85" s="29" t="s">
        <v>163</v>
      </c>
      <c r="D85" s="25" t="s">
        <v>59</v>
      </c>
      <c r="E85" s="30" t="s">
        <v>164</v>
      </c>
      <c r="F85" s="31" t="s">
        <v>61</v>
      </c>
      <c r="G85" s="32">
        <v>1464.1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165</v>
      </c>
    </row>
    <row r="87" spans="1:5" ht="12.75">
      <c r="A87" s="39" t="s">
        <v>52</v>
      </c>
      <c r="E87" s="38" t="s">
        <v>156</v>
      </c>
    </row>
    <row r="88" spans="1:16" ht="12.75">
      <c r="A88" s="25" t="s">
        <v>45</v>
      </c>
      <c r="B88" s="29" t="s">
        <v>166</v>
      </c>
      <c r="C88" s="29" t="s">
        <v>167</v>
      </c>
      <c r="D88" s="25" t="s">
        <v>59</v>
      </c>
      <c r="E88" s="30" t="s">
        <v>168</v>
      </c>
      <c r="F88" s="31" t="s">
        <v>61</v>
      </c>
      <c r="G88" s="32">
        <v>1464.1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169</v>
      </c>
    </row>
    <row r="90" spans="1:5" ht="12.75">
      <c r="A90" s="39" t="s">
        <v>52</v>
      </c>
      <c r="E90" s="38" t="s">
        <v>156</v>
      </c>
    </row>
    <row r="91" spans="1:16" ht="12.75">
      <c r="A91" s="25" t="s">
        <v>45</v>
      </c>
      <c r="B91" s="29" t="s">
        <v>170</v>
      </c>
      <c r="C91" s="29" t="s">
        <v>171</v>
      </c>
      <c r="D91" s="25" t="s">
        <v>59</v>
      </c>
      <c r="E91" s="30" t="s">
        <v>172</v>
      </c>
      <c r="F91" s="31" t="s">
        <v>61</v>
      </c>
      <c r="G91" s="32">
        <v>1464.1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59</v>
      </c>
    </row>
    <row r="93" spans="1:5" ht="12.75">
      <c r="A93" s="39" t="s">
        <v>52</v>
      </c>
      <c r="E93" s="38" t="s">
        <v>156</v>
      </c>
    </row>
    <row r="94" spans="1:16" ht="12.75">
      <c r="A94" s="25" t="s">
        <v>45</v>
      </c>
      <c r="B94" s="29" t="s">
        <v>173</v>
      </c>
      <c r="C94" s="29" t="s">
        <v>174</v>
      </c>
      <c r="D94" s="25" t="s">
        <v>59</v>
      </c>
      <c r="E94" s="30" t="s">
        <v>175</v>
      </c>
      <c r="F94" s="31" t="s">
        <v>61</v>
      </c>
      <c r="G94" s="32">
        <v>160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59</v>
      </c>
    </row>
    <row r="96" spans="1:5" ht="25.5">
      <c r="A96" s="39" t="s">
        <v>52</v>
      </c>
      <c r="E96" s="38" t="s">
        <v>176</v>
      </c>
    </row>
    <row r="97" spans="1:16" ht="25.5">
      <c r="A97" s="25" t="s">
        <v>45</v>
      </c>
      <c r="B97" s="29" t="s">
        <v>177</v>
      </c>
      <c r="C97" s="29" t="s">
        <v>178</v>
      </c>
      <c r="D97" s="25" t="s">
        <v>59</v>
      </c>
      <c r="E97" s="30" t="s">
        <v>179</v>
      </c>
      <c r="F97" s="31" t="s">
        <v>66</v>
      </c>
      <c r="G97" s="32">
        <v>56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91.25">
      <c r="A98" s="35" t="s">
        <v>50</v>
      </c>
      <c r="E98" s="36" t="s">
        <v>180</v>
      </c>
    </row>
    <row r="99" spans="1:5" ht="12.75">
      <c r="A99" s="37" t="s">
        <v>52</v>
      </c>
      <c r="E99" s="38" t="s">
        <v>59</v>
      </c>
    </row>
    <row r="100" spans="1:18" ht="12.75" customHeight="1">
      <c r="A100" s="6" t="s">
        <v>43</v>
      </c>
      <c r="B100" s="6"/>
      <c r="C100" s="41" t="s">
        <v>23</v>
      </c>
      <c r="D100" s="6"/>
      <c r="E100" s="27" t="s">
        <v>181</v>
      </c>
      <c r="F100" s="6"/>
      <c r="G100" s="6"/>
      <c r="H100" s="6"/>
      <c r="I100" s="42">
        <f>0+Q100</f>
      </c>
      <c r="O100">
        <f>0+R100</f>
      </c>
      <c r="Q100">
        <f>0+I101+I104+I107+I110+I113+I116</f>
      </c>
      <c r="R100">
        <f>0+O101+O104+O107+O110+O113+O116</f>
      </c>
    </row>
    <row r="101" spans="1:16" ht="12.75">
      <c r="A101" s="25" t="s">
        <v>45</v>
      </c>
      <c r="B101" s="29" t="s">
        <v>182</v>
      </c>
      <c r="C101" s="29" t="s">
        <v>183</v>
      </c>
      <c r="D101" s="25" t="s">
        <v>59</v>
      </c>
      <c r="E101" s="30" t="s">
        <v>184</v>
      </c>
      <c r="F101" s="31" t="s">
        <v>61</v>
      </c>
      <c r="G101" s="32">
        <v>1389.6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185</v>
      </c>
    </row>
    <row r="103" spans="1:5" ht="38.25">
      <c r="A103" s="39" t="s">
        <v>52</v>
      </c>
      <c r="E103" s="38" t="s">
        <v>186</v>
      </c>
    </row>
    <row r="104" spans="1:16" ht="12.75">
      <c r="A104" s="25" t="s">
        <v>45</v>
      </c>
      <c r="B104" s="29" t="s">
        <v>187</v>
      </c>
      <c r="C104" s="29" t="s">
        <v>188</v>
      </c>
      <c r="D104" s="25" t="s">
        <v>59</v>
      </c>
      <c r="E104" s="30" t="s">
        <v>189</v>
      </c>
      <c r="F104" s="31" t="s">
        <v>84</v>
      </c>
      <c r="G104" s="32">
        <v>140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25.5">
      <c r="A105" s="35" t="s">
        <v>50</v>
      </c>
      <c r="E105" s="36" t="s">
        <v>190</v>
      </c>
    </row>
    <row r="106" spans="1:5" ht="25.5">
      <c r="A106" s="39" t="s">
        <v>52</v>
      </c>
      <c r="E106" s="38" t="s">
        <v>191</v>
      </c>
    </row>
    <row r="107" spans="1:16" ht="12.75">
      <c r="A107" s="25" t="s">
        <v>45</v>
      </c>
      <c r="B107" s="29" t="s">
        <v>192</v>
      </c>
      <c r="C107" s="29" t="s">
        <v>193</v>
      </c>
      <c r="D107" s="25" t="s">
        <v>59</v>
      </c>
      <c r="E107" s="30" t="s">
        <v>194</v>
      </c>
      <c r="F107" s="31" t="s">
        <v>74</v>
      </c>
      <c r="G107" s="32">
        <v>88.1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25.5">
      <c r="A108" s="35" t="s">
        <v>50</v>
      </c>
      <c r="E108" s="36" t="s">
        <v>195</v>
      </c>
    </row>
    <row r="109" spans="1:5" ht="25.5">
      <c r="A109" s="39" t="s">
        <v>52</v>
      </c>
      <c r="E109" s="38" t="s">
        <v>196</v>
      </c>
    </row>
    <row r="110" spans="1:16" ht="12.75">
      <c r="A110" s="25" t="s">
        <v>45</v>
      </c>
      <c r="B110" s="29" t="s">
        <v>197</v>
      </c>
      <c r="C110" s="29" t="s">
        <v>198</v>
      </c>
      <c r="D110" s="25" t="s">
        <v>59</v>
      </c>
      <c r="E110" s="30" t="s">
        <v>199</v>
      </c>
      <c r="F110" s="31" t="s">
        <v>61</v>
      </c>
      <c r="G110" s="32">
        <v>286.2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200</v>
      </c>
    </row>
    <row r="112" spans="1:5" ht="51">
      <c r="A112" s="39" t="s">
        <v>52</v>
      </c>
      <c r="E112" s="38" t="s">
        <v>201</v>
      </c>
    </row>
    <row r="113" spans="1:16" ht="12.75">
      <c r="A113" s="25" t="s">
        <v>45</v>
      </c>
      <c r="B113" s="29" t="s">
        <v>202</v>
      </c>
      <c r="C113" s="29" t="s">
        <v>203</v>
      </c>
      <c r="D113" s="25" t="s">
        <v>59</v>
      </c>
      <c r="E113" s="30" t="s">
        <v>204</v>
      </c>
      <c r="F113" s="31" t="s">
        <v>61</v>
      </c>
      <c r="G113" s="32">
        <v>5558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25.5">
      <c r="A114" s="35" t="s">
        <v>50</v>
      </c>
      <c r="E114" s="36" t="s">
        <v>195</v>
      </c>
    </row>
    <row r="115" spans="1:5" ht="25.5">
      <c r="A115" s="39" t="s">
        <v>52</v>
      </c>
      <c r="E115" s="38" t="s">
        <v>205</v>
      </c>
    </row>
    <row r="116" spans="1:16" ht="25.5">
      <c r="A116" s="25" t="s">
        <v>45</v>
      </c>
      <c r="B116" s="29" t="s">
        <v>206</v>
      </c>
      <c r="C116" s="29" t="s">
        <v>207</v>
      </c>
      <c r="D116" s="25" t="s">
        <v>59</v>
      </c>
      <c r="E116" s="30" t="s">
        <v>208</v>
      </c>
      <c r="F116" s="31" t="s">
        <v>61</v>
      </c>
      <c r="G116" s="32">
        <v>5558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25.5">
      <c r="A117" s="35" t="s">
        <v>50</v>
      </c>
      <c r="E117" s="36" t="s">
        <v>195</v>
      </c>
    </row>
    <row r="118" spans="1:5" ht="38.25">
      <c r="A118" s="37" t="s">
        <v>52</v>
      </c>
      <c r="E118" s="38" t="s">
        <v>209</v>
      </c>
    </row>
    <row r="119" spans="1:18" ht="12.75" customHeight="1">
      <c r="A119" s="6" t="s">
        <v>43</v>
      </c>
      <c r="B119" s="6"/>
      <c r="C119" s="41" t="s">
        <v>22</v>
      </c>
      <c r="D119" s="6"/>
      <c r="E119" s="27" t="s">
        <v>210</v>
      </c>
      <c r="F119" s="6"/>
      <c r="G119" s="6"/>
      <c r="H119" s="6"/>
      <c r="I119" s="42">
        <f>0+Q119</f>
      </c>
      <c r="O119">
        <f>0+R119</f>
      </c>
      <c r="Q119">
        <f>0+I120</f>
      </c>
      <c r="R119">
        <f>0+O120</f>
      </c>
    </row>
    <row r="120" spans="1:16" ht="12.75">
      <c r="A120" s="25" t="s">
        <v>45</v>
      </c>
      <c r="B120" s="29" t="s">
        <v>211</v>
      </c>
      <c r="C120" s="29" t="s">
        <v>212</v>
      </c>
      <c r="D120" s="25" t="s">
        <v>59</v>
      </c>
      <c r="E120" s="30" t="s">
        <v>213</v>
      </c>
      <c r="F120" s="31" t="s">
        <v>74</v>
      </c>
      <c r="G120" s="32">
        <v>1.44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25.5">
      <c r="A121" s="35" t="s">
        <v>50</v>
      </c>
      <c r="E121" s="36" t="s">
        <v>214</v>
      </c>
    </row>
    <row r="122" spans="1:5" ht="12.75">
      <c r="A122" s="37" t="s">
        <v>52</v>
      </c>
      <c r="E122" s="38" t="s">
        <v>215</v>
      </c>
    </row>
    <row r="123" spans="1:18" ht="12.75" customHeight="1">
      <c r="A123" s="6" t="s">
        <v>43</v>
      </c>
      <c r="B123" s="6"/>
      <c r="C123" s="41" t="s">
        <v>33</v>
      </c>
      <c r="D123" s="6"/>
      <c r="E123" s="27" t="s">
        <v>216</v>
      </c>
      <c r="F123" s="6"/>
      <c r="G123" s="6"/>
      <c r="H123" s="6"/>
      <c r="I123" s="42">
        <f>0+Q123</f>
      </c>
      <c r="O123">
        <f>0+R123</f>
      </c>
      <c r="Q123">
        <f>0+I124+I127+I130+I133+I136</f>
      </c>
      <c r="R123">
        <f>0+O124+O127+O130+O133+O136</f>
      </c>
    </row>
    <row r="124" spans="1:16" ht="12.75">
      <c r="A124" s="25" t="s">
        <v>45</v>
      </c>
      <c r="B124" s="29" t="s">
        <v>217</v>
      </c>
      <c r="C124" s="29" t="s">
        <v>218</v>
      </c>
      <c r="D124" s="25" t="s">
        <v>59</v>
      </c>
      <c r="E124" s="30" t="s">
        <v>219</v>
      </c>
      <c r="F124" s="31" t="s">
        <v>74</v>
      </c>
      <c r="G124" s="32">
        <v>3.525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59</v>
      </c>
    </row>
    <row r="126" spans="1:5" ht="25.5">
      <c r="A126" s="39" t="s">
        <v>52</v>
      </c>
      <c r="E126" s="38" t="s">
        <v>220</v>
      </c>
    </row>
    <row r="127" spans="1:16" ht="12.75">
      <c r="A127" s="25" t="s">
        <v>45</v>
      </c>
      <c r="B127" s="29" t="s">
        <v>221</v>
      </c>
      <c r="C127" s="29" t="s">
        <v>222</v>
      </c>
      <c r="D127" s="25" t="s">
        <v>59</v>
      </c>
      <c r="E127" s="30" t="s">
        <v>223</v>
      </c>
      <c r="F127" s="31" t="s">
        <v>74</v>
      </c>
      <c r="G127" s="32">
        <v>0.04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59</v>
      </c>
    </row>
    <row r="129" spans="1:5" ht="25.5">
      <c r="A129" s="39" t="s">
        <v>52</v>
      </c>
      <c r="E129" s="38" t="s">
        <v>224</v>
      </c>
    </row>
    <row r="130" spans="1:16" ht="12.75">
      <c r="A130" s="25" t="s">
        <v>45</v>
      </c>
      <c r="B130" s="29" t="s">
        <v>225</v>
      </c>
      <c r="C130" s="29" t="s">
        <v>226</v>
      </c>
      <c r="D130" s="25" t="s">
        <v>59</v>
      </c>
      <c r="E130" s="30" t="s">
        <v>227</v>
      </c>
      <c r="F130" s="31" t="s">
        <v>74</v>
      </c>
      <c r="G130" s="32">
        <v>390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228</v>
      </c>
    </row>
    <row r="132" spans="1:5" ht="12.75">
      <c r="A132" s="39" t="s">
        <v>52</v>
      </c>
      <c r="E132" s="38" t="s">
        <v>229</v>
      </c>
    </row>
    <row r="133" spans="1:16" ht="12.75">
      <c r="A133" s="25" t="s">
        <v>45</v>
      </c>
      <c r="B133" s="29" t="s">
        <v>230</v>
      </c>
      <c r="C133" s="29" t="s">
        <v>231</v>
      </c>
      <c r="D133" s="25" t="s">
        <v>47</v>
      </c>
      <c r="E133" s="30" t="s">
        <v>232</v>
      </c>
      <c r="F133" s="31" t="s">
        <v>74</v>
      </c>
      <c r="G133" s="32">
        <v>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233</v>
      </c>
    </row>
    <row r="135" spans="1:5" ht="12.75">
      <c r="A135" s="39" t="s">
        <v>52</v>
      </c>
      <c r="E135" s="38" t="s">
        <v>234</v>
      </c>
    </row>
    <row r="136" spans="1:16" ht="12.75">
      <c r="A136" s="25" t="s">
        <v>45</v>
      </c>
      <c r="B136" s="29" t="s">
        <v>235</v>
      </c>
      <c r="C136" s="29" t="s">
        <v>231</v>
      </c>
      <c r="D136" s="25" t="s">
        <v>54</v>
      </c>
      <c r="E136" s="30" t="s">
        <v>232</v>
      </c>
      <c r="F136" s="31" t="s">
        <v>74</v>
      </c>
      <c r="G136" s="32">
        <v>7.22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236</v>
      </c>
    </row>
    <row r="138" spans="1:5" ht="12.75">
      <c r="A138" s="37" t="s">
        <v>52</v>
      </c>
      <c r="E138" s="38" t="s">
        <v>237</v>
      </c>
    </row>
    <row r="139" spans="1:18" ht="12.75" customHeight="1">
      <c r="A139" s="6" t="s">
        <v>43</v>
      </c>
      <c r="B139" s="6"/>
      <c r="C139" s="41" t="s">
        <v>35</v>
      </c>
      <c r="D139" s="6"/>
      <c r="E139" s="27" t="s">
        <v>238</v>
      </c>
      <c r="F139" s="6"/>
      <c r="G139" s="6"/>
      <c r="H139" s="6"/>
      <c r="I139" s="42">
        <f>0+Q139</f>
      </c>
      <c r="O139">
        <f>0+R139</f>
      </c>
      <c r="Q139">
        <f>0+I140+I143+I146+I149+I152+I155+I158+I161+I164+I167+I170+I173+I176+I179+I182+I185+I188+I191+I194+I197+I200+I203</f>
      </c>
      <c r="R139">
        <f>0+O140+O143+O146+O149+O152+O155+O158+O161+O164+O167+O170+O173+O176+O179+O182+O185+O188+O191+O194+O197+O200+O203</f>
      </c>
    </row>
    <row r="140" spans="1:16" ht="12.75">
      <c r="A140" s="25" t="s">
        <v>45</v>
      </c>
      <c r="B140" s="29" t="s">
        <v>239</v>
      </c>
      <c r="C140" s="29" t="s">
        <v>240</v>
      </c>
      <c r="D140" s="25" t="s">
        <v>47</v>
      </c>
      <c r="E140" s="30" t="s">
        <v>241</v>
      </c>
      <c r="F140" s="31" t="s">
        <v>61</v>
      </c>
      <c r="G140" s="32">
        <v>2116.89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242</v>
      </c>
    </row>
    <row r="142" spans="1:5" ht="38.25">
      <c r="A142" s="39" t="s">
        <v>52</v>
      </c>
      <c r="E142" s="38" t="s">
        <v>243</v>
      </c>
    </row>
    <row r="143" spans="1:16" ht="12.75">
      <c r="A143" s="25" t="s">
        <v>45</v>
      </c>
      <c r="B143" s="29" t="s">
        <v>244</v>
      </c>
      <c r="C143" s="29" t="s">
        <v>240</v>
      </c>
      <c r="D143" s="25" t="s">
        <v>54</v>
      </c>
      <c r="E143" s="30" t="s">
        <v>241</v>
      </c>
      <c r="F143" s="31" t="s">
        <v>61</v>
      </c>
      <c r="G143" s="32">
        <v>130.4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245</v>
      </c>
    </row>
    <row r="145" spans="1:5" ht="12.75">
      <c r="A145" s="39" t="s">
        <v>52</v>
      </c>
      <c r="E145" s="38" t="s">
        <v>246</v>
      </c>
    </row>
    <row r="146" spans="1:16" ht="12.75">
      <c r="A146" s="25" t="s">
        <v>45</v>
      </c>
      <c r="B146" s="29" t="s">
        <v>247</v>
      </c>
      <c r="C146" s="29" t="s">
        <v>248</v>
      </c>
      <c r="D146" s="25" t="s">
        <v>59</v>
      </c>
      <c r="E146" s="30" t="s">
        <v>249</v>
      </c>
      <c r="F146" s="31" t="s">
        <v>61</v>
      </c>
      <c r="G146" s="32">
        <v>37.8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250</v>
      </c>
    </row>
    <row r="148" spans="1:5" ht="12.75">
      <c r="A148" s="39" t="s">
        <v>52</v>
      </c>
      <c r="E148" s="38" t="s">
        <v>251</v>
      </c>
    </row>
    <row r="149" spans="1:16" ht="12.75">
      <c r="A149" s="25" t="s">
        <v>45</v>
      </c>
      <c r="B149" s="29" t="s">
        <v>252</v>
      </c>
      <c r="C149" s="29" t="s">
        <v>253</v>
      </c>
      <c r="D149" s="25" t="s">
        <v>59</v>
      </c>
      <c r="E149" s="30" t="s">
        <v>254</v>
      </c>
      <c r="F149" s="31" t="s">
        <v>61</v>
      </c>
      <c r="G149" s="32">
        <v>567.21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25.5">
      <c r="A150" s="35" t="s">
        <v>50</v>
      </c>
      <c r="E150" s="36" t="s">
        <v>255</v>
      </c>
    </row>
    <row r="151" spans="1:5" ht="12.75">
      <c r="A151" s="39" t="s">
        <v>52</v>
      </c>
      <c r="E151" s="38" t="s">
        <v>256</v>
      </c>
    </row>
    <row r="152" spans="1:16" ht="12.75">
      <c r="A152" s="25" t="s">
        <v>45</v>
      </c>
      <c r="B152" s="29" t="s">
        <v>257</v>
      </c>
      <c r="C152" s="29" t="s">
        <v>258</v>
      </c>
      <c r="D152" s="25" t="s">
        <v>59</v>
      </c>
      <c r="E152" s="30" t="s">
        <v>259</v>
      </c>
      <c r="F152" s="31" t="s">
        <v>61</v>
      </c>
      <c r="G152" s="32">
        <v>48.09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25.5">
      <c r="A153" s="35" t="s">
        <v>50</v>
      </c>
      <c r="E153" s="36" t="s">
        <v>260</v>
      </c>
    </row>
    <row r="154" spans="1:5" ht="12.75">
      <c r="A154" s="39" t="s">
        <v>52</v>
      </c>
      <c r="E154" s="38" t="s">
        <v>261</v>
      </c>
    </row>
    <row r="155" spans="1:16" ht="12.75">
      <c r="A155" s="25" t="s">
        <v>45</v>
      </c>
      <c r="B155" s="29" t="s">
        <v>262</v>
      </c>
      <c r="C155" s="29" t="s">
        <v>263</v>
      </c>
      <c r="D155" s="25" t="s">
        <v>47</v>
      </c>
      <c r="E155" s="30" t="s">
        <v>264</v>
      </c>
      <c r="F155" s="31" t="s">
        <v>61</v>
      </c>
      <c r="G155" s="32">
        <v>2419.12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25.5">
      <c r="A156" s="35" t="s">
        <v>50</v>
      </c>
      <c r="E156" s="36" t="s">
        <v>265</v>
      </c>
    </row>
    <row r="157" spans="1:5" ht="38.25">
      <c r="A157" s="39" t="s">
        <v>52</v>
      </c>
      <c r="E157" s="38" t="s">
        <v>266</v>
      </c>
    </row>
    <row r="158" spans="1:16" ht="12.75">
      <c r="A158" s="25" t="s">
        <v>45</v>
      </c>
      <c r="B158" s="29" t="s">
        <v>267</v>
      </c>
      <c r="C158" s="29" t="s">
        <v>263</v>
      </c>
      <c r="D158" s="25" t="s">
        <v>54</v>
      </c>
      <c r="E158" s="30" t="s">
        <v>264</v>
      </c>
      <c r="F158" s="31" t="s">
        <v>61</v>
      </c>
      <c r="G158" s="32">
        <v>28.035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25.5">
      <c r="A159" s="35" t="s">
        <v>50</v>
      </c>
      <c r="E159" s="36" t="s">
        <v>268</v>
      </c>
    </row>
    <row r="160" spans="1:5" ht="12.75">
      <c r="A160" s="39" t="s">
        <v>52</v>
      </c>
      <c r="E160" s="38" t="s">
        <v>269</v>
      </c>
    </row>
    <row r="161" spans="1:16" ht="12.75">
      <c r="A161" s="25" t="s">
        <v>45</v>
      </c>
      <c r="B161" s="29" t="s">
        <v>270</v>
      </c>
      <c r="C161" s="29" t="s">
        <v>271</v>
      </c>
      <c r="D161" s="25" t="s">
        <v>59</v>
      </c>
      <c r="E161" s="30" t="s">
        <v>272</v>
      </c>
      <c r="F161" s="31" t="s">
        <v>61</v>
      </c>
      <c r="G161" s="32">
        <v>2179.695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25.5">
      <c r="A162" s="35" t="s">
        <v>50</v>
      </c>
      <c r="E162" s="36" t="s">
        <v>273</v>
      </c>
    </row>
    <row r="163" spans="1:5" ht="51">
      <c r="A163" s="39" t="s">
        <v>52</v>
      </c>
      <c r="E163" s="38" t="s">
        <v>274</v>
      </c>
    </row>
    <row r="164" spans="1:16" ht="12.75">
      <c r="A164" s="25" t="s">
        <v>45</v>
      </c>
      <c r="B164" s="29" t="s">
        <v>275</v>
      </c>
      <c r="C164" s="29" t="s">
        <v>276</v>
      </c>
      <c r="D164" s="25" t="s">
        <v>59</v>
      </c>
      <c r="E164" s="30" t="s">
        <v>277</v>
      </c>
      <c r="F164" s="31" t="s">
        <v>61</v>
      </c>
      <c r="G164" s="32">
        <v>2199.2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278</v>
      </c>
    </row>
    <row r="166" spans="1:5" ht="38.25">
      <c r="A166" s="39" t="s">
        <v>52</v>
      </c>
      <c r="E166" s="38" t="s">
        <v>279</v>
      </c>
    </row>
    <row r="167" spans="1:16" ht="12.75">
      <c r="A167" s="25" t="s">
        <v>45</v>
      </c>
      <c r="B167" s="29" t="s">
        <v>280</v>
      </c>
      <c r="C167" s="29" t="s">
        <v>281</v>
      </c>
      <c r="D167" s="25" t="s">
        <v>59</v>
      </c>
      <c r="E167" s="30" t="s">
        <v>282</v>
      </c>
      <c r="F167" s="31" t="s">
        <v>61</v>
      </c>
      <c r="G167" s="32">
        <v>2337.9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283</v>
      </c>
    </row>
    <row r="169" spans="1:5" ht="51">
      <c r="A169" s="39" t="s">
        <v>52</v>
      </c>
      <c r="E169" s="38" t="s">
        <v>284</v>
      </c>
    </row>
    <row r="170" spans="1:16" ht="12.75">
      <c r="A170" s="25" t="s">
        <v>45</v>
      </c>
      <c r="B170" s="29" t="s">
        <v>285</v>
      </c>
      <c r="C170" s="29" t="s">
        <v>286</v>
      </c>
      <c r="D170" s="25" t="s">
        <v>59</v>
      </c>
      <c r="E170" s="30" t="s">
        <v>287</v>
      </c>
      <c r="F170" s="31" t="s">
        <v>61</v>
      </c>
      <c r="G170" s="32">
        <v>2337.9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288</v>
      </c>
    </row>
    <row r="172" spans="1:5" ht="51">
      <c r="A172" s="39" t="s">
        <v>52</v>
      </c>
      <c r="E172" s="38" t="s">
        <v>284</v>
      </c>
    </row>
    <row r="173" spans="1:16" ht="12.75">
      <c r="A173" s="25" t="s">
        <v>45</v>
      </c>
      <c r="B173" s="29" t="s">
        <v>289</v>
      </c>
      <c r="C173" s="29" t="s">
        <v>290</v>
      </c>
      <c r="D173" s="25" t="s">
        <v>59</v>
      </c>
      <c r="E173" s="30" t="s">
        <v>291</v>
      </c>
      <c r="F173" s="31" t="s">
        <v>61</v>
      </c>
      <c r="G173" s="32">
        <v>2068.8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292</v>
      </c>
    </row>
    <row r="175" spans="1:5" ht="12.75">
      <c r="A175" s="39" t="s">
        <v>52</v>
      </c>
      <c r="E175" s="38" t="s">
        <v>293</v>
      </c>
    </row>
    <row r="176" spans="1:16" ht="12.75">
      <c r="A176" s="25" t="s">
        <v>45</v>
      </c>
      <c r="B176" s="29" t="s">
        <v>294</v>
      </c>
      <c r="C176" s="29" t="s">
        <v>295</v>
      </c>
      <c r="D176" s="25" t="s">
        <v>59</v>
      </c>
      <c r="E176" s="30" t="s">
        <v>296</v>
      </c>
      <c r="F176" s="31" t="s">
        <v>61</v>
      </c>
      <c r="G176" s="32">
        <v>130.4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297</v>
      </c>
    </row>
    <row r="178" spans="1:5" ht="12.75">
      <c r="A178" s="39" t="s">
        <v>52</v>
      </c>
      <c r="E178" s="38" t="s">
        <v>246</v>
      </c>
    </row>
    <row r="179" spans="1:16" ht="12.75">
      <c r="A179" s="25" t="s">
        <v>45</v>
      </c>
      <c r="B179" s="29" t="s">
        <v>298</v>
      </c>
      <c r="C179" s="29" t="s">
        <v>299</v>
      </c>
      <c r="D179" s="25" t="s">
        <v>59</v>
      </c>
      <c r="E179" s="30" t="s">
        <v>300</v>
      </c>
      <c r="F179" s="31" t="s">
        <v>74</v>
      </c>
      <c r="G179" s="32">
        <v>1.387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301</v>
      </c>
    </row>
    <row r="181" spans="1:5" ht="25.5">
      <c r="A181" s="39" t="s">
        <v>52</v>
      </c>
      <c r="E181" s="38" t="s">
        <v>302</v>
      </c>
    </row>
    <row r="182" spans="1:16" ht="12.75">
      <c r="A182" s="25" t="s">
        <v>45</v>
      </c>
      <c r="B182" s="29" t="s">
        <v>303</v>
      </c>
      <c r="C182" s="29" t="s">
        <v>304</v>
      </c>
      <c r="D182" s="25" t="s">
        <v>59</v>
      </c>
      <c r="E182" s="30" t="s">
        <v>305</v>
      </c>
      <c r="F182" s="31" t="s">
        <v>61</v>
      </c>
      <c r="G182" s="32">
        <v>504.3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25.5">
      <c r="A183" s="35" t="s">
        <v>50</v>
      </c>
      <c r="E183" s="36" t="s">
        <v>306</v>
      </c>
    </row>
    <row r="184" spans="1:5" ht="12.75">
      <c r="A184" s="39" t="s">
        <v>52</v>
      </c>
      <c r="E184" s="38" t="s">
        <v>307</v>
      </c>
    </row>
    <row r="185" spans="1:16" ht="12.75">
      <c r="A185" s="25" t="s">
        <v>45</v>
      </c>
      <c r="B185" s="29" t="s">
        <v>308</v>
      </c>
      <c r="C185" s="29" t="s">
        <v>309</v>
      </c>
      <c r="D185" s="25" t="s">
        <v>59</v>
      </c>
      <c r="E185" s="30" t="s">
        <v>310</v>
      </c>
      <c r="F185" s="31" t="s">
        <v>61</v>
      </c>
      <c r="G185" s="32">
        <v>234.9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311</v>
      </c>
    </row>
    <row r="187" spans="1:5" ht="63.75">
      <c r="A187" s="39" t="s">
        <v>52</v>
      </c>
      <c r="E187" s="38" t="s">
        <v>312</v>
      </c>
    </row>
    <row r="188" spans="1:16" ht="12.75">
      <c r="A188" s="25" t="s">
        <v>45</v>
      </c>
      <c r="B188" s="29" t="s">
        <v>313</v>
      </c>
      <c r="C188" s="29" t="s">
        <v>314</v>
      </c>
      <c r="D188" s="25" t="s">
        <v>59</v>
      </c>
      <c r="E188" s="30" t="s">
        <v>315</v>
      </c>
      <c r="F188" s="31" t="s">
        <v>61</v>
      </c>
      <c r="G188" s="32">
        <v>1862.5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25.5">
      <c r="A189" s="35" t="s">
        <v>50</v>
      </c>
      <c r="E189" s="36" t="s">
        <v>316</v>
      </c>
    </row>
    <row r="190" spans="1:5" ht="12.75">
      <c r="A190" s="39" t="s">
        <v>52</v>
      </c>
      <c r="E190" s="38" t="s">
        <v>317</v>
      </c>
    </row>
    <row r="191" spans="1:16" ht="12.75">
      <c r="A191" s="25" t="s">
        <v>45</v>
      </c>
      <c r="B191" s="29" t="s">
        <v>318</v>
      </c>
      <c r="C191" s="29" t="s">
        <v>319</v>
      </c>
      <c r="D191" s="25" t="s">
        <v>59</v>
      </c>
      <c r="E191" s="30" t="s">
        <v>320</v>
      </c>
      <c r="F191" s="31" t="s">
        <v>61</v>
      </c>
      <c r="G191" s="32">
        <v>45.8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321</v>
      </c>
    </row>
    <row r="193" spans="1:5" ht="12.75">
      <c r="A193" s="39" t="s">
        <v>52</v>
      </c>
      <c r="E193" s="38" t="s">
        <v>322</v>
      </c>
    </row>
    <row r="194" spans="1:16" ht="12.75">
      <c r="A194" s="25" t="s">
        <v>45</v>
      </c>
      <c r="B194" s="29" t="s">
        <v>323</v>
      </c>
      <c r="C194" s="29" t="s">
        <v>324</v>
      </c>
      <c r="D194" s="25" t="s">
        <v>59</v>
      </c>
      <c r="E194" s="30" t="s">
        <v>325</v>
      </c>
      <c r="F194" s="31" t="s">
        <v>61</v>
      </c>
      <c r="G194" s="32">
        <v>5.7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25.5">
      <c r="A195" s="35" t="s">
        <v>50</v>
      </c>
      <c r="E195" s="36" t="s">
        <v>326</v>
      </c>
    </row>
    <row r="196" spans="1:5" ht="12.75">
      <c r="A196" s="39" t="s">
        <v>52</v>
      </c>
      <c r="E196" s="38" t="s">
        <v>327</v>
      </c>
    </row>
    <row r="197" spans="1:16" ht="25.5">
      <c r="A197" s="25" t="s">
        <v>45</v>
      </c>
      <c r="B197" s="29" t="s">
        <v>328</v>
      </c>
      <c r="C197" s="29" t="s">
        <v>329</v>
      </c>
      <c r="D197" s="25" t="s">
        <v>59</v>
      </c>
      <c r="E197" s="30" t="s">
        <v>330</v>
      </c>
      <c r="F197" s="31" t="s">
        <v>61</v>
      </c>
      <c r="G197" s="32">
        <v>30.2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25.5">
      <c r="A198" s="35" t="s">
        <v>50</v>
      </c>
      <c r="E198" s="36" t="s">
        <v>331</v>
      </c>
    </row>
    <row r="199" spans="1:5" ht="12.75">
      <c r="A199" s="39" t="s">
        <v>52</v>
      </c>
      <c r="E199" s="38" t="s">
        <v>332</v>
      </c>
    </row>
    <row r="200" spans="1:16" ht="25.5">
      <c r="A200" s="25" t="s">
        <v>45</v>
      </c>
      <c r="B200" s="29" t="s">
        <v>333</v>
      </c>
      <c r="C200" s="29" t="s">
        <v>334</v>
      </c>
      <c r="D200" s="25" t="s">
        <v>59</v>
      </c>
      <c r="E200" s="30" t="s">
        <v>335</v>
      </c>
      <c r="F200" s="31" t="s">
        <v>61</v>
      </c>
      <c r="G200" s="32">
        <v>5.2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25.5">
      <c r="A201" s="35" t="s">
        <v>50</v>
      </c>
      <c r="E201" s="36" t="s">
        <v>336</v>
      </c>
    </row>
    <row r="202" spans="1:5" ht="12.75">
      <c r="A202" s="39" t="s">
        <v>52</v>
      </c>
      <c r="E202" s="38" t="s">
        <v>337</v>
      </c>
    </row>
    <row r="203" spans="1:16" ht="12.75">
      <c r="A203" s="25" t="s">
        <v>45</v>
      </c>
      <c r="B203" s="29" t="s">
        <v>338</v>
      </c>
      <c r="C203" s="29" t="s">
        <v>339</v>
      </c>
      <c r="D203" s="25" t="s">
        <v>59</v>
      </c>
      <c r="E203" s="30" t="s">
        <v>340</v>
      </c>
      <c r="F203" s="31" t="s">
        <v>84</v>
      </c>
      <c r="G203" s="32">
        <v>177.8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59</v>
      </c>
    </row>
    <row r="205" spans="1:5" ht="12.75">
      <c r="A205" s="37" t="s">
        <v>52</v>
      </c>
      <c r="E205" s="38" t="s">
        <v>341</v>
      </c>
    </row>
    <row r="206" spans="1:18" ht="12.75" customHeight="1">
      <c r="A206" s="6" t="s">
        <v>43</v>
      </c>
      <c r="B206" s="6"/>
      <c r="C206" s="41" t="s">
        <v>77</v>
      </c>
      <c r="D206" s="6"/>
      <c r="E206" s="27" t="s">
        <v>342</v>
      </c>
      <c r="F206" s="6"/>
      <c r="G206" s="6"/>
      <c r="H206" s="6"/>
      <c r="I206" s="42">
        <f>0+Q206</f>
      </c>
      <c r="O206">
        <f>0+R206</f>
      </c>
      <c r="Q206">
        <f>0+I207+I210+I213+I216+I219+I222+I225+I228+I231+I234</f>
      </c>
      <c r="R206">
        <f>0+O207+O210+O213+O216+O219+O222+O225+O228+O231+O234</f>
      </c>
    </row>
    <row r="207" spans="1:16" ht="12.75">
      <c r="A207" s="25" t="s">
        <v>45</v>
      </c>
      <c r="B207" s="29" t="s">
        <v>343</v>
      </c>
      <c r="C207" s="29" t="s">
        <v>344</v>
      </c>
      <c r="D207" s="25" t="s">
        <v>59</v>
      </c>
      <c r="E207" s="30" t="s">
        <v>345</v>
      </c>
      <c r="F207" s="31" t="s">
        <v>66</v>
      </c>
      <c r="G207" s="32">
        <v>2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51">
      <c r="A208" s="35" t="s">
        <v>50</v>
      </c>
      <c r="E208" s="36" t="s">
        <v>346</v>
      </c>
    </row>
    <row r="209" spans="1:5" ht="12.75">
      <c r="A209" s="39" t="s">
        <v>52</v>
      </c>
      <c r="E209" s="38" t="s">
        <v>59</v>
      </c>
    </row>
    <row r="210" spans="1:16" ht="12.75">
      <c r="A210" s="25" t="s">
        <v>45</v>
      </c>
      <c r="B210" s="29" t="s">
        <v>347</v>
      </c>
      <c r="C210" s="29" t="s">
        <v>348</v>
      </c>
      <c r="D210" s="25" t="s">
        <v>59</v>
      </c>
      <c r="E210" s="30" t="s">
        <v>349</v>
      </c>
      <c r="F210" s="31" t="s">
        <v>66</v>
      </c>
      <c r="G210" s="32">
        <v>5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25.5">
      <c r="A211" s="35" t="s">
        <v>50</v>
      </c>
      <c r="E211" s="36" t="s">
        <v>350</v>
      </c>
    </row>
    <row r="212" spans="1:5" ht="12.75">
      <c r="A212" s="39" t="s">
        <v>52</v>
      </c>
      <c r="E212" s="38" t="s">
        <v>59</v>
      </c>
    </row>
    <row r="213" spans="1:16" ht="12.75">
      <c r="A213" s="25" t="s">
        <v>45</v>
      </c>
      <c r="B213" s="29" t="s">
        <v>351</v>
      </c>
      <c r="C213" s="29" t="s">
        <v>352</v>
      </c>
      <c r="D213" s="25" t="s">
        <v>59</v>
      </c>
      <c r="E213" s="30" t="s">
        <v>353</v>
      </c>
      <c r="F213" s="31" t="s">
        <v>66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51">
      <c r="A214" s="35" t="s">
        <v>50</v>
      </c>
      <c r="E214" s="36" t="s">
        <v>354</v>
      </c>
    </row>
    <row r="215" spans="1:5" ht="12.75">
      <c r="A215" s="39" t="s">
        <v>52</v>
      </c>
      <c r="E215" s="38" t="s">
        <v>59</v>
      </c>
    </row>
    <row r="216" spans="1:16" ht="12.75">
      <c r="A216" s="25" t="s">
        <v>45</v>
      </c>
      <c r="B216" s="29" t="s">
        <v>355</v>
      </c>
      <c r="C216" s="29" t="s">
        <v>356</v>
      </c>
      <c r="D216" s="25" t="s">
        <v>59</v>
      </c>
      <c r="E216" s="30" t="s">
        <v>357</v>
      </c>
      <c r="F216" s="31" t="s">
        <v>66</v>
      </c>
      <c r="G216" s="32">
        <v>1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59</v>
      </c>
    </row>
    <row r="218" spans="1:5" ht="25.5">
      <c r="A218" s="39" t="s">
        <v>52</v>
      </c>
      <c r="E218" s="38" t="s">
        <v>358</v>
      </c>
    </row>
    <row r="219" spans="1:16" ht="12.75">
      <c r="A219" s="25" t="s">
        <v>45</v>
      </c>
      <c r="B219" s="29" t="s">
        <v>359</v>
      </c>
      <c r="C219" s="29" t="s">
        <v>360</v>
      </c>
      <c r="D219" s="25" t="s">
        <v>59</v>
      </c>
      <c r="E219" s="30" t="s">
        <v>361</v>
      </c>
      <c r="F219" s="31" t="s">
        <v>66</v>
      </c>
      <c r="G219" s="32">
        <v>3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63.75">
      <c r="A220" s="35" t="s">
        <v>50</v>
      </c>
      <c r="E220" s="36" t="s">
        <v>362</v>
      </c>
    </row>
    <row r="221" spans="1:5" ht="12.75">
      <c r="A221" s="39" t="s">
        <v>52</v>
      </c>
      <c r="E221" s="38" t="s">
        <v>59</v>
      </c>
    </row>
    <row r="222" spans="1:16" ht="12.75">
      <c r="A222" s="25" t="s">
        <v>45</v>
      </c>
      <c r="B222" s="29" t="s">
        <v>363</v>
      </c>
      <c r="C222" s="29" t="s">
        <v>364</v>
      </c>
      <c r="D222" s="25" t="s">
        <v>59</v>
      </c>
      <c r="E222" s="30" t="s">
        <v>365</v>
      </c>
      <c r="F222" s="31" t="s">
        <v>66</v>
      </c>
      <c r="G222" s="32">
        <v>6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51">
      <c r="A223" s="35" t="s">
        <v>50</v>
      </c>
      <c r="E223" s="36" t="s">
        <v>366</v>
      </c>
    </row>
    <row r="224" spans="1:5" ht="12.75">
      <c r="A224" s="39" t="s">
        <v>52</v>
      </c>
      <c r="E224" s="38" t="s">
        <v>59</v>
      </c>
    </row>
    <row r="225" spans="1:16" ht="12.75">
      <c r="A225" s="25" t="s">
        <v>45</v>
      </c>
      <c r="B225" s="29" t="s">
        <v>367</v>
      </c>
      <c r="C225" s="29" t="s">
        <v>368</v>
      </c>
      <c r="D225" s="25" t="s">
        <v>59</v>
      </c>
      <c r="E225" s="30" t="s">
        <v>369</v>
      </c>
      <c r="F225" s="31" t="s">
        <v>66</v>
      </c>
      <c r="G225" s="32">
        <v>2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76.5">
      <c r="A226" s="35" t="s">
        <v>50</v>
      </c>
      <c r="E226" s="36" t="s">
        <v>370</v>
      </c>
    </row>
    <row r="227" spans="1:5" ht="12.75">
      <c r="A227" s="39" t="s">
        <v>52</v>
      </c>
      <c r="E227" s="38" t="s">
        <v>59</v>
      </c>
    </row>
    <row r="228" spans="1:16" ht="12.75">
      <c r="A228" s="25" t="s">
        <v>45</v>
      </c>
      <c r="B228" s="29" t="s">
        <v>371</v>
      </c>
      <c r="C228" s="29" t="s">
        <v>372</v>
      </c>
      <c r="D228" s="25" t="s">
        <v>59</v>
      </c>
      <c r="E228" s="30" t="s">
        <v>373</v>
      </c>
      <c r="F228" s="31" t="s">
        <v>66</v>
      </c>
      <c r="G228" s="32">
        <v>2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63.75">
      <c r="A229" s="35" t="s">
        <v>50</v>
      </c>
      <c r="E229" s="36" t="s">
        <v>374</v>
      </c>
    </row>
    <row r="230" spans="1:5" ht="12.75">
      <c r="A230" s="39" t="s">
        <v>52</v>
      </c>
      <c r="E230" s="38" t="s">
        <v>59</v>
      </c>
    </row>
    <row r="231" spans="1:16" ht="25.5">
      <c r="A231" s="25" t="s">
        <v>45</v>
      </c>
      <c r="B231" s="29" t="s">
        <v>375</v>
      </c>
      <c r="C231" s="29" t="s">
        <v>376</v>
      </c>
      <c r="D231" s="25" t="s">
        <v>47</v>
      </c>
      <c r="E231" s="30" t="s">
        <v>377</v>
      </c>
      <c r="F231" s="31" t="s">
        <v>84</v>
      </c>
      <c r="G231" s="32">
        <v>63.2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51">
      <c r="A232" s="35" t="s">
        <v>50</v>
      </c>
      <c r="E232" s="36" t="s">
        <v>378</v>
      </c>
    </row>
    <row r="233" spans="1:5" ht="12.75">
      <c r="A233" s="39" t="s">
        <v>52</v>
      </c>
      <c r="E233" s="38" t="s">
        <v>379</v>
      </c>
    </row>
    <row r="234" spans="1:16" ht="25.5">
      <c r="A234" s="25" t="s">
        <v>45</v>
      </c>
      <c r="B234" s="29" t="s">
        <v>380</v>
      </c>
      <c r="C234" s="29" t="s">
        <v>376</v>
      </c>
      <c r="D234" s="25" t="s">
        <v>54</v>
      </c>
      <c r="E234" s="30" t="s">
        <v>381</v>
      </c>
      <c r="F234" s="31" t="s">
        <v>84</v>
      </c>
      <c r="G234" s="32">
        <v>206.9</v>
      </c>
      <c r="H234" s="33">
        <v>0</v>
      </c>
      <c r="I234" s="34">
        <f>ROUND(ROUND(H234,2)*ROUND(G234,3),2)</f>
      </c>
      <c r="O234">
        <f>(I234*21)/100</f>
      </c>
      <c r="P234" t="s">
        <v>23</v>
      </c>
    </row>
    <row r="235" spans="1:5" ht="51">
      <c r="A235" s="35" t="s">
        <v>50</v>
      </c>
      <c r="E235" s="36" t="s">
        <v>382</v>
      </c>
    </row>
    <row r="236" spans="1:5" ht="12.75">
      <c r="A236" s="37" t="s">
        <v>52</v>
      </c>
      <c r="E236" s="38" t="s">
        <v>383</v>
      </c>
    </row>
    <row r="237" spans="1:18" ht="12.75" customHeight="1">
      <c r="A237" s="6" t="s">
        <v>43</v>
      </c>
      <c r="B237" s="6"/>
      <c r="C237" s="41" t="s">
        <v>81</v>
      </c>
      <c r="D237" s="6"/>
      <c r="E237" s="27" t="s">
        <v>384</v>
      </c>
      <c r="F237" s="6"/>
      <c r="G237" s="6"/>
      <c r="H237" s="6"/>
      <c r="I237" s="42">
        <f>0+Q237</f>
      </c>
      <c r="O237">
        <f>0+R237</f>
      </c>
      <c r="Q237">
        <f>0+I238+I241+I244+I247+I250+I253+I256</f>
      </c>
      <c r="R237">
        <f>0+O238+O241+O244+O247+O250+O253+O256</f>
      </c>
    </row>
    <row r="238" spans="1:16" ht="12.75">
      <c r="A238" s="25" t="s">
        <v>45</v>
      </c>
      <c r="B238" s="29" t="s">
        <v>385</v>
      </c>
      <c r="C238" s="29" t="s">
        <v>386</v>
      </c>
      <c r="D238" s="25" t="s">
        <v>59</v>
      </c>
      <c r="E238" s="30" t="s">
        <v>387</v>
      </c>
      <c r="F238" s="31" t="s">
        <v>84</v>
      </c>
      <c r="G238" s="32">
        <v>68.5</v>
      </c>
      <c r="H238" s="33">
        <v>0</v>
      </c>
      <c r="I238" s="34">
        <f>ROUND(ROUND(H238,2)*ROUND(G238,3),2)</f>
      </c>
      <c r="O238">
        <f>(I238*21)/100</f>
      </c>
      <c r="P238" t="s">
        <v>23</v>
      </c>
    </row>
    <row r="239" spans="1:5" ht="25.5">
      <c r="A239" s="35" t="s">
        <v>50</v>
      </c>
      <c r="E239" s="36" t="s">
        <v>388</v>
      </c>
    </row>
    <row r="240" spans="1:5" ht="12.75">
      <c r="A240" s="39" t="s">
        <v>52</v>
      </c>
      <c r="E240" s="38" t="s">
        <v>389</v>
      </c>
    </row>
    <row r="241" spans="1:16" ht="12.75">
      <c r="A241" s="25" t="s">
        <v>45</v>
      </c>
      <c r="B241" s="29" t="s">
        <v>390</v>
      </c>
      <c r="C241" s="29" t="s">
        <v>391</v>
      </c>
      <c r="D241" s="25" t="s">
        <v>59</v>
      </c>
      <c r="E241" s="30" t="s">
        <v>392</v>
      </c>
      <c r="F241" s="31" t="s">
        <v>84</v>
      </c>
      <c r="G241" s="32">
        <v>181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59</v>
      </c>
    </row>
    <row r="243" spans="1:5" ht="25.5">
      <c r="A243" s="39" t="s">
        <v>52</v>
      </c>
      <c r="E243" s="38" t="s">
        <v>393</v>
      </c>
    </row>
    <row r="244" spans="1:16" ht="12.75">
      <c r="A244" s="25" t="s">
        <v>45</v>
      </c>
      <c r="B244" s="29" t="s">
        <v>394</v>
      </c>
      <c r="C244" s="29" t="s">
        <v>395</v>
      </c>
      <c r="D244" s="25" t="s">
        <v>59</v>
      </c>
      <c r="E244" s="30" t="s">
        <v>396</v>
      </c>
      <c r="F244" s="31" t="s">
        <v>84</v>
      </c>
      <c r="G244" s="32">
        <v>35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59</v>
      </c>
    </row>
    <row r="246" spans="1:5" ht="25.5">
      <c r="A246" s="39" t="s">
        <v>52</v>
      </c>
      <c r="E246" s="38" t="s">
        <v>397</v>
      </c>
    </row>
    <row r="247" spans="1:16" ht="12.75">
      <c r="A247" s="25" t="s">
        <v>45</v>
      </c>
      <c r="B247" s="29" t="s">
        <v>398</v>
      </c>
      <c r="C247" s="29" t="s">
        <v>399</v>
      </c>
      <c r="D247" s="25" t="s">
        <v>59</v>
      </c>
      <c r="E247" s="30" t="s">
        <v>400</v>
      </c>
      <c r="F247" s="31" t="s">
        <v>84</v>
      </c>
      <c r="G247" s="32">
        <v>76.1</v>
      </c>
      <c r="H247" s="33">
        <v>0</v>
      </c>
      <c r="I247" s="34">
        <f>ROUND(ROUND(H247,2)*ROUND(G247,3),2)</f>
      </c>
      <c r="O247">
        <f>(I247*21)/100</f>
      </c>
      <c r="P247" t="s">
        <v>23</v>
      </c>
    </row>
    <row r="248" spans="1:5" ht="12.75">
      <c r="A248" s="35" t="s">
        <v>50</v>
      </c>
      <c r="E248" s="36" t="s">
        <v>59</v>
      </c>
    </row>
    <row r="249" spans="1:5" ht="25.5">
      <c r="A249" s="39" t="s">
        <v>52</v>
      </c>
      <c r="E249" s="38" t="s">
        <v>401</v>
      </c>
    </row>
    <row r="250" spans="1:16" ht="12.75">
      <c r="A250" s="25" t="s">
        <v>45</v>
      </c>
      <c r="B250" s="29" t="s">
        <v>402</v>
      </c>
      <c r="C250" s="29" t="s">
        <v>403</v>
      </c>
      <c r="D250" s="25" t="s">
        <v>59</v>
      </c>
      <c r="E250" s="30" t="s">
        <v>404</v>
      </c>
      <c r="F250" s="31" t="s">
        <v>66</v>
      </c>
      <c r="G250" s="32">
        <v>15</v>
      </c>
      <c r="H250" s="33">
        <v>0</v>
      </c>
      <c r="I250" s="34">
        <f>ROUND(ROUND(H250,2)*ROUND(G250,3),2)</f>
      </c>
      <c r="O250">
        <f>(I250*21)/100</f>
      </c>
      <c r="P250" t="s">
        <v>23</v>
      </c>
    </row>
    <row r="251" spans="1:5" ht="12.75">
      <c r="A251" s="35" t="s">
        <v>50</v>
      </c>
      <c r="E251" s="36" t="s">
        <v>59</v>
      </c>
    </row>
    <row r="252" spans="1:5" ht="25.5">
      <c r="A252" s="39" t="s">
        <v>52</v>
      </c>
      <c r="E252" s="38" t="s">
        <v>405</v>
      </c>
    </row>
    <row r="253" spans="1:16" ht="12.75">
      <c r="A253" s="25" t="s">
        <v>45</v>
      </c>
      <c r="B253" s="29" t="s">
        <v>406</v>
      </c>
      <c r="C253" s="29" t="s">
        <v>407</v>
      </c>
      <c r="D253" s="25" t="s">
        <v>59</v>
      </c>
      <c r="E253" s="30" t="s">
        <v>408</v>
      </c>
      <c r="F253" s="31" t="s">
        <v>66</v>
      </c>
      <c r="G253" s="32">
        <v>17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51">
      <c r="A254" s="35" t="s">
        <v>50</v>
      </c>
      <c r="E254" s="36" t="s">
        <v>409</v>
      </c>
    </row>
    <row r="255" spans="1:5" ht="12.75">
      <c r="A255" s="39" t="s">
        <v>52</v>
      </c>
      <c r="E255" s="38" t="s">
        <v>410</v>
      </c>
    </row>
    <row r="256" spans="1:16" ht="12.75">
      <c r="A256" s="25" t="s">
        <v>45</v>
      </c>
      <c r="B256" s="29" t="s">
        <v>411</v>
      </c>
      <c r="C256" s="29" t="s">
        <v>412</v>
      </c>
      <c r="D256" s="25" t="s">
        <v>59</v>
      </c>
      <c r="E256" s="30" t="s">
        <v>413</v>
      </c>
      <c r="F256" s="31" t="s">
        <v>66</v>
      </c>
      <c r="G256" s="32">
        <v>1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59</v>
      </c>
    </row>
    <row r="258" spans="1:5" ht="25.5">
      <c r="A258" s="37" t="s">
        <v>52</v>
      </c>
      <c r="E258" s="38" t="s">
        <v>414</v>
      </c>
    </row>
    <row r="259" spans="1:18" ht="12.75" customHeight="1">
      <c r="A259" s="6" t="s">
        <v>43</v>
      </c>
      <c r="B259" s="6"/>
      <c r="C259" s="41" t="s">
        <v>40</v>
      </c>
      <c r="D259" s="6"/>
      <c r="E259" s="27" t="s">
        <v>415</v>
      </c>
      <c r="F259" s="6"/>
      <c r="G259" s="6"/>
      <c r="H259" s="6"/>
      <c r="I259" s="42">
        <f>0+Q259</f>
      </c>
      <c r="O259">
        <f>0+R259</f>
      </c>
      <c r="Q259">
        <f>0+I260+I263+I266+I269+I272+I275+I278+I281+I284+I287+I290+I293+I296+I299+I302+I305+I308+I311+I314+I317+I320+I323+I326+I329+I332+I335+I338+I341+I344</f>
      </c>
      <c r="R259">
        <f>0+O260+O263+O266+O269+O272+O275+O278+O281+O284+O287+O290+O293+O296+O299+O302+O305+O308+O311+O314+O317+O320+O323+O326+O329+O332+O335+O338+O341+O344</f>
      </c>
    </row>
    <row r="260" spans="1:16" ht="12.75">
      <c r="A260" s="25" t="s">
        <v>45</v>
      </c>
      <c r="B260" s="29" t="s">
        <v>416</v>
      </c>
      <c r="C260" s="29" t="s">
        <v>417</v>
      </c>
      <c r="D260" s="25" t="s">
        <v>59</v>
      </c>
      <c r="E260" s="30" t="s">
        <v>418</v>
      </c>
      <c r="F260" s="31" t="s">
        <v>84</v>
      </c>
      <c r="G260" s="32">
        <v>8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25.5">
      <c r="A261" s="35" t="s">
        <v>50</v>
      </c>
      <c r="E261" s="36" t="s">
        <v>419</v>
      </c>
    </row>
    <row r="262" spans="1:5" ht="12.75">
      <c r="A262" s="39" t="s">
        <v>52</v>
      </c>
      <c r="E262" s="38" t="s">
        <v>420</v>
      </c>
    </row>
    <row r="263" spans="1:16" ht="12.75">
      <c r="A263" s="25" t="s">
        <v>45</v>
      </c>
      <c r="B263" s="29" t="s">
        <v>421</v>
      </c>
      <c r="C263" s="29" t="s">
        <v>422</v>
      </c>
      <c r="D263" s="25" t="s">
        <v>59</v>
      </c>
      <c r="E263" s="30" t="s">
        <v>423</v>
      </c>
      <c r="F263" s="31" t="s">
        <v>66</v>
      </c>
      <c r="G263" s="32">
        <v>13</v>
      </c>
      <c r="H263" s="33">
        <v>0</v>
      </c>
      <c r="I263" s="34">
        <f>ROUND(ROUND(H263,2)*ROUND(G263,3),2)</f>
      </c>
      <c r="O263">
        <f>(I263*21)/100</f>
      </c>
      <c r="P263" t="s">
        <v>23</v>
      </c>
    </row>
    <row r="264" spans="1:5" ht="12.75">
      <c r="A264" s="35" t="s">
        <v>50</v>
      </c>
      <c r="E264" s="36" t="s">
        <v>424</v>
      </c>
    </row>
    <row r="265" spans="1:5" ht="12.75">
      <c r="A265" s="39" t="s">
        <v>52</v>
      </c>
      <c r="E265" s="38" t="s">
        <v>425</v>
      </c>
    </row>
    <row r="266" spans="1:16" ht="25.5">
      <c r="A266" s="25" t="s">
        <v>45</v>
      </c>
      <c r="B266" s="29" t="s">
        <v>426</v>
      </c>
      <c r="C266" s="29" t="s">
        <v>427</v>
      </c>
      <c r="D266" s="25" t="s">
        <v>59</v>
      </c>
      <c r="E266" s="30" t="s">
        <v>428</v>
      </c>
      <c r="F266" s="31" t="s">
        <v>66</v>
      </c>
      <c r="G266" s="32">
        <v>17</v>
      </c>
      <c r="H266" s="33">
        <v>0</v>
      </c>
      <c r="I266" s="34">
        <f>ROUND(ROUND(H266,2)*ROUND(G266,3),2)</f>
      </c>
      <c r="O266">
        <f>(I266*21)/100</f>
      </c>
      <c r="P266" t="s">
        <v>23</v>
      </c>
    </row>
    <row r="267" spans="1:5" ht="12.75">
      <c r="A267" s="35" t="s">
        <v>50</v>
      </c>
      <c r="E267" s="36" t="s">
        <v>59</v>
      </c>
    </row>
    <row r="268" spans="1:5" ht="127.5">
      <c r="A268" s="39" t="s">
        <v>52</v>
      </c>
      <c r="E268" s="38" t="s">
        <v>429</v>
      </c>
    </row>
    <row r="269" spans="1:16" ht="12.75">
      <c r="A269" s="25" t="s">
        <v>45</v>
      </c>
      <c r="B269" s="29" t="s">
        <v>430</v>
      </c>
      <c r="C269" s="29" t="s">
        <v>431</v>
      </c>
      <c r="D269" s="25" t="s">
        <v>59</v>
      </c>
      <c r="E269" s="30" t="s">
        <v>432</v>
      </c>
      <c r="F269" s="31" t="s">
        <v>66</v>
      </c>
      <c r="G269" s="32">
        <v>10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25.5">
      <c r="A270" s="35" t="s">
        <v>50</v>
      </c>
      <c r="E270" s="36" t="s">
        <v>433</v>
      </c>
    </row>
    <row r="271" spans="1:5" ht="89.25">
      <c r="A271" s="39" t="s">
        <v>52</v>
      </c>
      <c r="E271" s="38" t="s">
        <v>434</v>
      </c>
    </row>
    <row r="272" spans="1:16" ht="25.5">
      <c r="A272" s="25" t="s">
        <v>45</v>
      </c>
      <c r="B272" s="29" t="s">
        <v>435</v>
      </c>
      <c r="C272" s="29" t="s">
        <v>436</v>
      </c>
      <c r="D272" s="25" t="s">
        <v>59</v>
      </c>
      <c r="E272" s="30" t="s">
        <v>437</v>
      </c>
      <c r="F272" s="31" t="s">
        <v>66</v>
      </c>
      <c r="G272" s="32">
        <v>10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59</v>
      </c>
    </row>
    <row r="274" spans="1:5" ht="12.75">
      <c r="A274" s="39" t="s">
        <v>52</v>
      </c>
      <c r="E274" s="38" t="s">
        <v>438</v>
      </c>
    </row>
    <row r="275" spans="1:16" ht="12.75">
      <c r="A275" s="25" t="s">
        <v>45</v>
      </c>
      <c r="B275" s="29" t="s">
        <v>439</v>
      </c>
      <c r="C275" s="29" t="s">
        <v>440</v>
      </c>
      <c r="D275" s="25" t="s">
        <v>59</v>
      </c>
      <c r="E275" s="30" t="s">
        <v>441</v>
      </c>
      <c r="F275" s="31" t="s">
        <v>66</v>
      </c>
      <c r="G275" s="32">
        <v>6</v>
      </c>
      <c r="H275" s="33">
        <v>0</v>
      </c>
      <c r="I275" s="34">
        <f>ROUND(ROUND(H275,2)*ROUND(G275,3),2)</f>
      </c>
      <c r="O275">
        <f>(I275*21)/100</f>
      </c>
      <c r="P275" t="s">
        <v>23</v>
      </c>
    </row>
    <row r="276" spans="1:5" ht="25.5">
      <c r="A276" s="35" t="s">
        <v>50</v>
      </c>
      <c r="E276" s="36" t="s">
        <v>442</v>
      </c>
    </row>
    <row r="277" spans="1:5" ht="12.75">
      <c r="A277" s="39" t="s">
        <v>52</v>
      </c>
      <c r="E277" s="38" t="s">
        <v>443</v>
      </c>
    </row>
    <row r="278" spans="1:16" ht="25.5">
      <c r="A278" s="25" t="s">
        <v>45</v>
      </c>
      <c r="B278" s="29" t="s">
        <v>444</v>
      </c>
      <c r="C278" s="29" t="s">
        <v>445</v>
      </c>
      <c r="D278" s="25" t="s">
        <v>47</v>
      </c>
      <c r="E278" s="30" t="s">
        <v>446</v>
      </c>
      <c r="F278" s="31" t="s">
        <v>61</v>
      </c>
      <c r="G278" s="32">
        <v>170.513</v>
      </c>
      <c r="H278" s="33">
        <v>0</v>
      </c>
      <c r="I278" s="34">
        <f>ROUND(ROUND(H278,2)*ROUND(G278,3),2)</f>
      </c>
      <c r="O278">
        <f>(I278*21)/100</f>
      </c>
      <c r="P278" t="s">
        <v>23</v>
      </c>
    </row>
    <row r="279" spans="1:5" ht="12.75">
      <c r="A279" s="35" t="s">
        <v>50</v>
      </c>
      <c r="E279" s="36" t="s">
        <v>447</v>
      </c>
    </row>
    <row r="280" spans="1:5" ht="140.25">
      <c r="A280" s="39" t="s">
        <v>52</v>
      </c>
      <c r="E280" s="38" t="s">
        <v>448</v>
      </c>
    </row>
    <row r="281" spans="1:16" ht="25.5">
      <c r="A281" s="25" t="s">
        <v>45</v>
      </c>
      <c r="B281" s="29" t="s">
        <v>449</v>
      </c>
      <c r="C281" s="29" t="s">
        <v>445</v>
      </c>
      <c r="D281" s="25" t="s">
        <v>54</v>
      </c>
      <c r="E281" s="30" t="s">
        <v>446</v>
      </c>
      <c r="F281" s="31" t="s">
        <v>61</v>
      </c>
      <c r="G281" s="32">
        <v>7.363</v>
      </c>
      <c r="H281" s="33">
        <v>0</v>
      </c>
      <c r="I281" s="34">
        <f>ROUND(ROUND(H281,2)*ROUND(G281,3),2)</f>
      </c>
      <c r="O281">
        <f>(I281*21)/100</f>
      </c>
      <c r="P281" t="s">
        <v>23</v>
      </c>
    </row>
    <row r="282" spans="1:5" ht="12.75">
      <c r="A282" s="35" t="s">
        <v>50</v>
      </c>
      <c r="E282" s="36" t="s">
        <v>450</v>
      </c>
    </row>
    <row r="283" spans="1:5" ht="51">
      <c r="A283" s="39" t="s">
        <v>52</v>
      </c>
      <c r="E283" s="38" t="s">
        <v>451</v>
      </c>
    </row>
    <row r="284" spans="1:16" ht="12.75">
      <c r="A284" s="25" t="s">
        <v>45</v>
      </c>
      <c r="B284" s="29" t="s">
        <v>452</v>
      </c>
      <c r="C284" s="29" t="s">
        <v>453</v>
      </c>
      <c r="D284" s="25" t="s">
        <v>59</v>
      </c>
      <c r="E284" s="30" t="s">
        <v>454</v>
      </c>
      <c r="F284" s="31" t="s">
        <v>61</v>
      </c>
      <c r="G284" s="32">
        <v>7.875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455</v>
      </c>
    </row>
    <row r="286" spans="1:5" ht="12.75">
      <c r="A286" s="39" t="s">
        <v>52</v>
      </c>
      <c r="E286" s="38" t="s">
        <v>456</v>
      </c>
    </row>
    <row r="287" spans="1:16" ht="12.75">
      <c r="A287" s="25" t="s">
        <v>45</v>
      </c>
      <c r="B287" s="29" t="s">
        <v>457</v>
      </c>
      <c r="C287" s="29" t="s">
        <v>458</v>
      </c>
      <c r="D287" s="25" t="s">
        <v>59</v>
      </c>
      <c r="E287" s="30" t="s">
        <v>459</v>
      </c>
      <c r="F287" s="31" t="s">
        <v>66</v>
      </c>
      <c r="G287" s="32">
        <v>6</v>
      </c>
      <c r="H287" s="33">
        <v>0</v>
      </c>
      <c r="I287" s="34">
        <f>ROUND(ROUND(H287,2)*ROUND(G287,3),2)</f>
      </c>
      <c r="O287">
        <f>(I287*21)/100</f>
      </c>
      <c r="P287" t="s">
        <v>23</v>
      </c>
    </row>
    <row r="288" spans="1:5" ht="12.75">
      <c r="A288" s="35" t="s">
        <v>50</v>
      </c>
      <c r="E288" s="36" t="s">
        <v>460</v>
      </c>
    </row>
    <row r="289" spans="1:5" ht="12.75">
      <c r="A289" s="39" t="s">
        <v>52</v>
      </c>
      <c r="E289" s="38" t="s">
        <v>461</v>
      </c>
    </row>
    <row r="290" spans="1:16" ht="12.75">
      <c r="A290" s="25" t="s">
        <v>45</v>
      </c>
      <c r="B290" s="29" t="s">
        <v>462</v>
      </c>
      <c r="C290" s="29" t="s">
        <v>463</v>
      </c>
      <c r="D290" s="25" t="s">
        <v>59</v>
      </c>
      <c r="E290" s="30" t="s">
        <v>464</v>
      </c>
      <c r="F290" s="31" t="s">
        <v>84</v>
      </c>
      <c r="G290" s="32">
        <v>866.1</v>
      </c>
      <c r="H290" s="33">
        <v>0</v>
      </c>
      <c r="I290" s="34">
        <f>ROUND(ROUND(H290,2)*ROUND(G290,3),2)</f>
      </c>
      <c r="O290">
        <f>(I290*21)/100</f>
      </c>
      <c r="P290" t="s">
        <v>23</v>
      </c>
    </row>
    <row r="291" spans="1:5" ht="12.75">
      <c r="A291" s="35" t="s">
        <v>50</v>
      </c>
      <c r="E291" s="36" t="s">
        <v>465</v>
      </c>
    </row>
    <row r="292" spans="1:5" ht="25.5">
      <c r="A292" s="39" t="s">
        <v>52</v>
      </c>
      <c r="E292" s="38" t="s">
        <v>466</v>
      </c>
    </row>
    <row r="293" spans="1:16" ht="12.75">
      <c r="A293" s="25" t="s">
        <v>45</v>
      </c>
      <c r="B293" s="29" t="s">
        <v>467</v>
      </c>
      <c r="C293" s="29" t="s">
        <v>468</v>
      </c>
      <c r="D293" s="25" t="s">
        <v>47</v>
      </c>
      <c r="E293" s="30" t="s">
        <v>469</v>
      </c>
      <c r="F293" s="31" t="s">
        <v>84</v>
      </c>
      <c r="G293" s="32">
        <v>4.2</v>
      </c>
      <c r="H293" s="33">
        <v>0</v>
      </c>
      <c r="I293" s="34">
        <f>ROUND(ROUND(H293,2)*ROUND(G293,3),2)</f>
      </c>
      <c r="O293">
        <f>(I293*21)/100</f>
      </c>
      <c r="P293" t="s">
        <v>23</v>
      </c>
    </row>
    <row r="294" spans="1:5" ht="12.75">
      <c r="A294" s="35" t="s">
        <v>50</v>
      </c>
      <c r="E294" s="36" t="s">
        <v>465</v>
      </c>
    </row>
    <row r="295" spans="1:5" ht="12.75">
      <c r="A295" s="39" t="s">
        <v>52</v>
      </c>
      <c r="E295" s="38" t="s">
        <v>470</v>
      </c>
    </row>
    <row r="296" spans="1:16" ht="12.75">
      <c r="A296" s="25" t="s">
        <v>45</v>
      </c>
      <c r="B296" s="29" t="s">
        <v>471</v>
      </c>
      <c r="C296" s="29" t="s">
        <v>468</v>
      </c>
      <c r="D296" s="25" t="s">
        <v>54</v>
      </c>
      <c r="E296" s="30" t="s">
        <v>469</v>
      </c>
      <c r="F296" s="31" t="s">
        <v>84</v>
      </c>
      <c r="G296" s="32">
        <v>681.1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12.75">
      <c r="A297" s="35" t="s">
        <v>50</v>
      </c>
      <c r="E297" s="36" t="s">
        <v>465</v>
      </c>
    </row>
    <row r="298" spans="1:5" ht="76.5">
      <c r="A298" s="39" t="s">
        <v>52</v>
      </c>
      <c r="E298" s="38" t="s">
        <v>472</v>
      </c>
    </row>
    <row r="299" spans="1:16" ht="12.75">
      <c r="A299" s="25" t="s">
        <v>45</v>
      </c>
      <c r="B299" s="29" t="s">
        <v>473</v>
      </c>
      <c r="C299" s="29" t="s">
        <v>474</v>
      </c>
      <c r="D299" s="25" t="s">
        <v>59</v>
      </c>
      <c r="E299" s="30" t="s">
        <v>475</v>
      </c>
      <c r="F299" s="31" t="s">
        <v>84</v>
      </c>
      <c r="G299" s="32">
        <v>20</v>
      </c>
      <c r="H299" s="33">
        <v>0</v>
      </c>
      <c r="I299" s="34">
        <f>ROUND(ROUND(H299,2)*ROUND(G299,3),2)</f>
      </c>
      <c r="O299">
        <f>(I299*21)/100</f>
      </c>
      <c r="P299" t="s">
        <v>23</v>
      </c>
    </row>
    <row r="300" spans="1:5" ht="12.75">
      <c r="A300" s="35" t="s">
        <v>50</v>
      </c>
      <c r="E300" s="36" t="s">
        <v>465</v>
      </c>
    </row>
    <row r="301" spans="1:5" ht="51">
      <c r="A301" s="39" t="s">
        <v>52</v>
      </c>
      <c r="E301" s="38" t="s">
        <v>476</v>
      </c>
    </row>
    <row r="302" spans="1:16" ht="12.75">
      <c r="A302" s="25" t="s">
        <v>45</v>
      </c>
      <c r="B302" s="29" t="s">
        <v>477</v>
      </c>
      <c r="C302" s="29" t="s">
        <v>478</v>
      </c>
      <c r="D302" s="25" t="s">
        <v>59</v>
      </c>
      <c r="E302" s="30" t="s">
        <v>479</v>
      </c>
      <c r="F302" s="31" t="s">
        <v>84</v>
      </c>
      <c r="G302" s="32">
        <v>177.8</v>
      </c>
      <c r="H302" s="33">
        <v>0</v>
      </c>
      <c r="I302" s="34">
        <f>ROUND(ROUND(H302,2)*ROUND(G302,3),2)</f>
      </c>
      <c r="O302">
        <f>(I302*21)/100</f>
      </c>
      <c r="P302" t="s">
        <v>23</v>
      </c>
    </row>
    <row r="303" spans="1:5" ht="12.75">
      <c r="A303" s="35" t="s">
        <v>50</v>
      </c>
      <c r="E303" s="36" t="s">
        <v>59</v>
      </c>
    </row>
    <row r="304" spans="1:5" ht="12.75">
      <c r="A304" s="39" t="s">
        <v>52</v>
      </c>
      <c r="E304" s="38" t="s">
        <v>480</v>
      </c>
    </row>
    <row r="305" spans="1:16" ht="12.75">
      <c r="A305" s="25" t="s">
        <v>45</v>
      </c>
      <c r="B305" s="29" t="s">
        <v>481</v>
      </c>
      <c r="C305" s="29" t="s">
        <v>482</v>
      </c>
      <c r="D305" s="25" t="s">
        <v>59</v>
      </c>
      <c r="E305" s="30" t="s">
        <v>483</v>
      </c>
      <c r="F305" s="31" t="s">
        <v>84</v>
      </c>
      <c r="G305" s="32">
        <v>44.5</v>
      </c>
      <c r="H305" s="33">
        <v>0</v>
      </c>
      <c r="I305" s="34">
        <f>ROUND(ROUND(H305,2)*ROUND(G305,3),2)</f>
      </c>
      <c r="O305">
        <f>(I305*21)/100</f>
      </c>
      <c r="P305" t="s">
        <v>23</v>
      </c>
    </row>
    <row r="306" spans="1:5" ht="12.75">
      <c r="A306" s="35" t="s">
        <v>50</v>
      </c>
      <c r="E306" s="36" t="s">
        <v>59</v>
      </c>
    </row>
    <row r="307" spans="1:5" ht="12.75">
      <c r="A307" s="39" t="s">
        <v>52</v>
      </c>
      <c r="E307" s="38" t="s">
        <v>484</v>
      </c>
    </row>
    <row r="308" spans="1:16" ht="12.75">
      <c r="A308" s="25" t="s">
        <v>45</v>
      </c>
      <c r="B308" s="29" t="s">
        <v>485</v>
      </c>
      <c r="C308" s="29" t="s">
        <v>486</v>
      </c>
      <c r="D308" s="25" t="s">
        <v>59</v>
      </c>
      <c r="E308" s="30" t="s">
        <v>487</v>
      </c>
      <c r="F308" s="31" t="s">
        <v>61</v>
      </c>
      <c r="G308" s="32">
        <v>0.6</v>
      </c>
      <c r="H308" s="33">
        <v>0</v>
      </c>
      <c r="I308" s="34">
        <f>ROUND(ROUND(H308,2)*ROUND(G308,3),2)</f>
      </c>
      <c r="O308">
        <f>(I308*21)/100</f>
      </c>
      <c r="P308" t="s">
        <v>23</v>
      </c>
    </row>
    <row r="309" spans="1:5" ht="12.75">
      <c r="A309" s="35" t="s">
        <v>50</v>
      </c>
      <c r="E309" s="36" t="s">
        <v>59</v>
      </c>
    </row>
    <row r="310" spans="1:5" ht="25.5">
      <c r="A310" s="39" t="s">
        <v>52</v>
      </c>
      <c r="E310" s="38" t="s">
        <v>488</v>
      </c>
    </row>
    <row r="311" spans="1:16" ht="12.75">
      <c r="A311" s="25" t="s">
        <v>45</v>
      </c>
      <c r="B311" s="29" t="s">
        <v>489</v>
      </c>
      <c r="C311" s="29" t="s">
        <v>490</v>
      </c>
      <c r="D311" s="25" t="s">
        <v>59</v>
      </c>
      <c r="E311" s="30" t="s">
        <v>491</v>
      </c>
      <c r="F311" s="31" t="s">
        <v>84</v>
      </c>
      <c r="G311" s="32">
        <v>23</v>
      </c>
      <c r="H311" s="33">
        <v>0</v>
      </c>
      <c r="I311" s="34">
        <f>ROUND(ROUND(H311,2)*ROUND(G311,3),2)</f>
      </c>
      <c r="O311">
        <f>(I311*21)/100</f>
      </c>
      <c r="P311" t="s">
        <v>23</v>
      </c>
    </row>
    <row r="312" spans="1:5" ht="12.75">
      <c r="A312" s="35" t="s">
        <v>50</v>
      </c>
      <c r="E312" s="36" t="s">
        <v>492</v>
      </c>
    </row>
    <row r="313" spans="1:5" ht="25.5">
      <c r="A313" s="39" t="s">
        <v>52</v>
      </c>
      <c r="E313" s="38" t="s">
        <v>493</v>
      </c>
    </row>
    <row r="314" spans="1:16" ht="25.5">
      <c r="A314" s="25" t="s">
        <v>45</v>
      </c>
      <c r="B314" s="29" t="s">
        <v>494</v>
      </c>
      <c r="C314" s="29" t="s">
        <v>495</v>
      </c>
      <c r="D314" s="25" t="s">
        <v>59</v>
      </c>
      <c r="E314" s="30" t="s">
        <v>496</v>
      </c>
      <c r="F314" s="31" t="s">
        <v>61</v>
      </c>
      <c r="G314" s="32">
        <v>1</v>
      </c>
      <c r="H314" s="33">
        <v>0</v>
      </c>
      <c r="I314" s="34">
        <f>ROUND(ROUND(H314,2)*ROUND(G314,3),2)</f>
      </c>
      <c r="O314">
        <f>(I314*21)/100</f>
      </c>
      <c r="P314" t="s">
        <v>23</v>
      </c>
    </row>
    <row r="315" spans="1:5" ht="12.75">
      <c r="A315" s="35" t="s">
        <v>50</v>
      </c>
      <c r="E315" s="36" t="s">
        <v>59</v>
      </c>
    </row>
    <row r="316" spans="1:5" ht="12.75">
      <c r="A316" s="39" t="s">
        <v>52</v>
      </c>
      <c r="E316" s="38" t="s">
        <v>497</v>
      </c>
    </row>
    <row r="317" spans="1:16" ht="12.75">
      <c r="A317" s="25" t="s">
        <v>45</v>
      </c>
      <c r="B317" s="29" t="s">
        <v>498</v>
      </c>
      <c r="C317" s="29" t="s">
        <v>499</v>
      </c>
      <c r="D317" s="25" t="s">
        <v>47</v>
      </c>
      <c r="E317" s="30" t="s">
        <v>500</v>
      </c>
      <c r="F317" s="31" t="s">
        <v>66</v>
      </c>
      <c r="G317" s="32">
        <v>2</v>
      </c>
      <c r="H317" s="33">
        <v>0</v>
      </c>
      <c r="I317" s="34">
        <f>ROUND(ROUND(H317,2)*ROUND(G317,3),2)</f>
      </c>
      <c r="O317">
        <f>(I317*21)/100</f>
      </c>
      <c r="P317" t="s">
        <v>23</v>
      </c>
    </row>
    <row r="318" spans="1:5" ht="25.5">
      <c r="A318" s="35" t="s">
        <v>50</v>
      </c>
      <c r="E318" s="36" t="s">
        <v>501</v>
      </c>
    </row>
    <row r="319" spans="1:5" ht="12.75">
      <c r="A319" s="39" t="s">
        <v>52</v>
      </c>
      <c r="E319" s="38" t="s">
        <v>59</v>
      </c>
    </row>
    <row r="320" spans="1:16" ht="12.75">
      <c r="A320" s="25" t="s">
        <v>45</v>
      </c>
      <c r="B320" s="29" t="s">
        <v>502</v>
      </c>
      <c r="C320" s="29" t="s">
        <v>499</v>
      </c>
      <c r="D320" s="25" t="s">
        <v>54</v>
      </c>
      <c r="E320" s="30" t="s">
        <v>500</v>
      </c>
      <c r="F320" s="31" t="s">
        <v>66</v>
      </c>
      <c r="G320" s="32">
        <v>2</v>
      </c>
      <c r="H320" s="33">
        <v>0</v>
      </c>
      <c r="I320" s="34">
        <f>ROUND(ROUND(H320,2)*ROUND(G320,3),2)</f>
      </c>
      <c r="O320">
        <f>(I320*21)/100</f>
      </c>
      <c r="P320" t="s">
        <v>23</v>
      </c>
    </row>
    <row r="321" spans="1:5" ht="25.5">
      <c r="A321" s="35" t="s">
        <v>50</v>
      </c>
      <c r="E321" s="36" t="s">
        <v>503</v>
      </c>
    </row>
    <row r="322" spans="1:5" ht="12.75">
      <c r="A322" s="39" t="s">
        <v>52</v>
      </c>
      <c r="E322" s="38" t="s">
        <v>504</v>
      </c>
    </row>
    <row r="323" spans="1:16" ht="12.75">
      <c r="A323" s="25" t="s">
        <v>45</v>
      </c>
      <c r="B323" s="29" t="s">
        <v>505</v>
      </c>
      <c r="C323" s="29" t="s">
        <v>506</v>
      </c>
      <c r="D323" s="25" t="s">
        <v>59</v>
      </c>
      <c r="E323" s="30" t="s">
        <v>507</v>
      </c>
      <c r="F323" s="31" t="s">
        <v>66</v>
      </c>
      <c r="G323" s="32">
        <v>14</v>
      </c>
      <c r="H323" s="33">
        <v>0</v>
      </c>
      <c r="I323" s="34">
        <f>ROUND(ROUND(H323,2)*ROUND(G323,3),2)</f>
      </c>
      <c r="O323">
        <f>(I323*21)/100</f>
      </c>
      <c r="P323" t="s">
        <v>23</v>
      </c>
    </row>
    <row r="324" spans="1:5" ht="38.25">
      <c r="A324" s="35" t="s">
        <v>50</v>
      </c>
      <c r="E324" s="36" t="s">
        <v>508</v>
      </c>
    </row>
    <row r="325" spans="1:5" ht="12.75">
      <c r="A325" s="39" t="s">
        <v>52</v>
      </c>
      <c r="E325" s="38" t="s">
        <v>59</v>
      </c>
    </row>
    <row r="326" spans="1:16" ht="12.75">
      <c r="A326" s="25" t="s">
        <v>45</v>
      </c>
      <c r="B326" s="29" t="s">
        <v>509</v>
      </c>
      <c r="C326" s="29" t="s">
        <v>510</v>
      </c>
      <c r="D326" s="25" t="s">
        <v>59</v>
      </c>
      <c r="E326" s="30" t="s">
        <v>511</v>
      </c>
      <c r="F326" s="31" t="s">
        <v>66</v>
      </c>
      <c r="G326" s="32">
        <v>192</v>
      </c>
      <c r="H326" s="33">
        <v>0</v>
      </c>
      <c r="I326" s="34">
        <f>ROUND(ROUND(H326,2)*ROUND(G326,3),2)</f>
      </c>
      <c r="O326">
        <f>(I326*21)/100</f>
      </c>
      <c r="P326" t="s">
        <v>23</v>
      </c>
    </row>
    <row r="327" spans="1:5" ht="12.75">
      <c r="A327" s="35" t="s">
        <v>50</v>
      </c>
      <c r="E327" s="36" t="s">
        <v>512</v>
      </c>
    </row>
    <row r="328" spans="1:5" ht="38.25">
      <c r="A328" s="39" t="s">
        <v>52</v>
      </c>
      <c r="E328" s="38" t="s">
        <v>513</v>
      </c>
    </row>
    <row r="329" spans="1:16" ht="12.75">
      <c r="A329" s="25" t="s">
        <v>45</v>
      </c>
      <c r="B329" s="29" t="s">
        <v>514</v>
      </c>
      <c r="C329" s="29" t="s">
        <v>515</v>
      </c>
      <c r="D329" s="25" t="s">
        <v>47</v>
      </c>
      <c r="E329" s="30" t="s">
        <v>516</v>
      </c>
      <c r="F329" s="31" t="s">
        <v>66</v>
      </c>
      <c r="G329" s="32">
        <v>23</v>
      </c>
      <c r="H329" s="33">
        <v>0</v>
      </c>
      <c r="I329" s="34">
        <f>ROUND(ROUND(H329,2)*ROUND(G329,3),2)</f>
      </c>
      <c r="O329">
        <f>(I329*21)/100</f>
      </c>
      <c r="P329" t="s">
        <v>23</v>
      </c>
    </row>
    <row r="330" spans="1:5" ht="63.75">
      <c r="A330" s="35" t="s">
        <v>50</v>
      </c>
      <c r="E330" s="36" t="s">
        <v>517</v>
      </c>
    </row>
    <row r="331" spans="1:5" ht="12.75">
      <c r="A331" s="39" t="s">
        <v>52</v>
      </c>
      <c r="E331" s="38" t="s">
        <v>59</v>
      </c>
    </row>
    <row r="332" spans="1:16" ht="12.75">
      <c r="A332" s="25" t="s">
        <v>45</v>
      </c>
      <c r="B332" s="29" t="s">
        <v>518</v>
      </c>
      <c r="C332" s="29" t="s">
        <v>515</v>
      </c>
      <c r="D332" s="25" t="s">
        <v>54</v>
      </c>
      <c r="E332" s="30" t="s">
        <v>516</v>
      </c>
      <c r="F332" s="31" t="s">
        <v>66</v>
      </c>
      <c r="G332" s="32">
        <v>4</v>
      </c>
      <c r="H332" s="33">
        <v>0</v>
      </c>
      <c r="I332" s="34">
        <f>ROUND(ROUND(H332,2)*ROUND(G332,3),2)</f>
      </c>
      <c r="O332">
        <f>(I332*21)/100</f>
      </c>
      <c r="P332" t="s">
        <v>23</v>
      </c>
    </row>
    <row r="333" spans="1:5" ht="38.25">
      <c r="A333" s="35" t="s">
        <v>50</v>
      </c>
      <c r="E333" s="36" t="s">
        <v>519</v>
      </c>
    </row>
    <row r="334" spans="1:5" ht="12.75">
      <c r="A334" s="39" t="s">
        <v>52</v>
      </c>
      <c r="E334" s="38" t="s">
        <v>59</v>
      </c>
    </row>
    <row r="335" spans="1:16" ht="12.75">
      <c r="A335" s="25" t="s">
        <v>45</v>
      </c>
      <c r="B335" s="29" t="s">
        <v>520</v>
      </c>
      <c r="C335" s="29" t="s">
        <v>521</v>
      </c>
      <c r="D335" s="25" t="s">
        <v>59</v>
      </c>
      <c r="E335" s="30" t="s">
        <v>522</v>
      </c>
      <c r="F335" s="31" t="s">
        <v>66</v>
      </c>
      <c r="G335" s="32">
        <v>1</v>
      </c>
      <c r="H335" s="33">
        <v>0</v>
      </c>
      <c r="I335" s="34">
        <f>ROUND(ROUND(H335,2)*ROUND(G335,3),2)</f>
      </c>
      <c r="O335">
        <f>(I335*21)/100</f>
      </c>
      <c r="P335" t="s">
        <v>23</v>
      </c>
    </row>
    <row r="336" spans="1:5" ht="25.5">
      <c r="A336" s="35" t="s">
        <v>50</v>
      </c>
      <c r="E336" s="36" t="s">
        <v>523</v>
      </c>
    </row>
    <row r="337" spans="1:5" ht="12.75">
      <c r="A337" s="39" t="s">
        <v>52</v>
      </c>
      <c r="E337" s="38" t="s">
        <v>524</v>
      </c>
    </row>
    <row r="338" spans="1:16" ht="12.75">
      <c r="A338" s="25" t="s">
        <v>45</v>
      </c>
      <c r="B338" s="29" t="s">
        <v>525</v>
      </c>
      <c r="C338" s="29" t="s">
        <v>526</v>
      </c>
      <c r="D338" s="25" t="s">
        <v>59</v>
      </c>
      <c r="E338" s="30" t="s">
        <v>527</v>
      </c>
      <c r="F338" s="31" t="s">
        <v>66</v>
      </c>
      <c r="G338" s="32">
        <v>2</v>
      </c>
      <c r="H338" s="33">
        <v>0</v>
      </c>
      <c r="I338" s="34">
        <f>ROUND(ROUND(H338,2)*ROUND(G338,3),2)</f>
      </c>
      <c r="O338">
        <f>(I338*21)/100</f>
      </c>
      <c r="P338" t="s">
        <v>23</v>
      </c>
    </row>
    <row r="339" spans="1:5" ht="51">
      <c r="A339" s="35" t="s">
        <v>50</v>
      </c>
      <c r="E339" s="36" t="s">
        <v>528</v>
      </c>
    </row>
    <row r="340" spans="1:5" ht="12.75">
      <c r="A340" s="39" t="s">
        <v>52</v>
      </c>
      <c r="E340" s="38" t="s">
        <v>59</v>
      </c>
    </row>
    <row r="341" spans="1:16" ht="12.75">
      <c r="A341" s="25" t="s">
        <v>45</v>
      </c>
      <c r="B341" s="29" t="s">
        <v>529</v>
      </c>
      <c r="C341" s="29" t="s">
        <v>530</v>
      </c>
      <c r="D341" s="25" t="s">
        <v>59</v>
      </c>
      <c r="E341" s="30" t="s">
        <v>531</v>
      </c>
      <c r="F341" s="31" t="s">
        <v>66</v>
      </c>
      <c r="G341" s="32">
        <v>1</v>
      </c>
      <c r="H341" s="33">
        <v>0</v>
      </c>
      <c r="I341" s="34">
        <f>ROUND(ROUND(H341,2)*ROUND(G341,3),2)</f>
      </c>
      <c r="O341">
        <f>(I341*21)/100</f>
      </c>
      <c r="P341" t="s">
        <v>23</v>
      </c>
    </row>
    <row r="342" spans="1:5" ht="25.5">
      <c r="A342" s="35" t="s">
        <v>50</v>
      </c>
      <c r="E342" s="36" t="s">
        <v>523</v>
      </c>
    </row>
    <row r="343" spans="1:5" ht="12.75">
      <c r="A343" s="39" t="s">
        <v>52</v>
      </c>
      <c r="E343" s="38" t="s">
        <v>532</v>
      </c>
    </row>
    <row r="344" spans="1:16" ht="12.75">
      <c r="A344" s="25" t="s">
        <v>45</v>
      </c>
      <c r="B344" s="29" t="s">
        <v>533</v>
      </c>
      <c r="C344" s="29" t="s">
        <v>534</v>
      </c>
      <c r="D344" s="25" t="s">
        <v>59</v>
      </c>
      <c r="E344" s="30" t="s">
        <v>535</v>
      </c>
      <c r="F344" s="31" t="s">
        <v>74</v>
      </c>
      <c r="G344" s="32">
        <v>6.6</v>
      </c>
      <c r="H344" s="33">
        <v>0</v>
      </c>
      <c r="I344" s="34">
        <f>ROUND(ROUND(H344,2)*ROUND(G344,3),2)</f>
      </c>
      <c r="O344">
        <f>(I344*21)/100</f>
      </c>
      <c r="P344" t="s">
        <v>23</v>
      </c>
    </row>
    <row r="345" spans="1:5" ht="38.25">
      <c r="A345" s="35" t="s">
        <v>50</v>
      </c>
      <c r="E345" s="36" t="s">
        <v>536</v>
      </c>
    </row>
    <row r="346" spans="1:5" ht="51">
      <c r="A346" s="37" t="s">
        <v>52</v>
      </c>
      <c r="E346" s="38" t="s">
        <v>537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0+O8+O12+O16+O20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538</v>
      </c>
      <c r="I3" s="43">
        <f>0+I8+I12+I16+I20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538</v>
      </c>
      <c r="D4" s="6"/>
      <c r="E4" s="18" t="s">
        <v>539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57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147</v>
      </c>
      <c r="D9" s="25" t="s">
        <v>59</v>
      </c>
      <c r="E9" s="30" t="s">
        <v>148</v>
      </c>
      <c r="F9" s="31" t="s">
        <v>61</v>
      </c>
      <c r="G9" s="32">
        <v>525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59</v>
      </c>
    </row>
    <row r="11" spans="1:5" ht="12.75">
      <c r="A11" s="37" t="s">
        <v>52</v>
      </c>
      <c r="E11" s="38" t="s">
        <v>540</v>
      </c>
    </row>
    <row r="12" spans="1:18" ht="12.75" customHeight="1">
      <c r="A12" s="6" t="s">
        <v>43</v>
      </c>
      <c r="B12" s="6"/>
      <c r="C12" s="41" t="s">
        <v>22</v>
      </c>
      <c r="D12" s="6"/>
      <c r="E12" s="27" t="s">
        <v>210</v>
      </c>
      <c r="F12" s="6"/>
      <c r="G12" s="6"/>
      <c r="H12" s="6"/>
      <c r="I12" s="42">
        <f>0+Q12</f>
      </c>
      <c r="O12">
        <f>0+R12</f>
      </c>
      <c r="Q12">
        <f>0+I13</f>
      </c>
      <c r="R12">
        <f>0+O13</f>
      </c>
    </row>
    <row r="13" spans="1:16" ht="25.5">
      <c r="A13" s="25" t="s">
        <v>45</v>
      </c>
      <c r="B13" s="29" t="s">
        <v>23</v>
      </c>
      <c r="C13" s="29" t="s">
        <v>541</v>
      </c>
      <c r="D13" s="25" t="s">
        <v>59</v>
      </c>
      <c r="E13" s="30" t="s">
        <v>542</v>
      </c>
      <c r="F13" s="31" t="s">
        <v>74</v>
      </c>
      <c r="G13" s="32">
        <v>656.7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59</v>
      </c>
    </row>
    <row r="15" spans="1:5" ht="12.75">
      <c r="A15" s="37" t="s">
        <v>52</v>
      </c>
      <c r="E15" s="38" t="s">
        <v>543</v>
      </c>
    </row>
    <row r="16" spans="1:18" ht="12.75" customHeight="1">
      <c r="A16" s="6" t="s">
        <v>43</v>
      </c>
      <c r="B16" s="6"/>
      <c r="C16" s="41" t="s">
        <v>33</v>
      </c>
      <c r="D16" s="6"/>
      <c r="E16" s="27" t="s">
        <v>216</v>
      </c>
      <c r="F16" s="6"/>
      <c r="G16" s="6"/>
      <c r="H16" s="6"/>
      <c r="I16" s="42">
        <f>0+Q16</f>
      </c>
      <c r="O16">
        <f>0+R16</f>
      </c>
      <c r="Q16">
        <f>0+I17</f>
      </c>
      <c r="R16">
        <f>0+O17</f>
      </c>
    </row>
    <row r="17" spans="1:16" ht="12.75">
      <c r="A17" s="25" t="s">
        <v>45</v>
      </c>
      <c r="B17" s="29" t="s">
        <v>22</v>
      </c>
      <c r="C17" s="29" t="s">
        <v>226</v>
      </c>
      <c r="D17" s="25" t="s">
        <v>59</v>
      </c>
      <c r="E17" s="30" t="s">
        <v>227</v>
      </c>
      <c r="F17" s="31" t="s">
        <v>74</v>
      </c>
      <c r="G17" s="32">
        <v>158.3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544</v>
      </c>
    </row>
    <row r="19" spans="1:5" ht="12.75">
      <c r="A19" s="37" t="s">
        <v>52</v>
      </c>
      <c r="E19" s="38" t="s">
        <v>545</v>
      </c>
    </row>
    <row r="20" spans="1:18" ht="12.75" customHeight="1">
      <c r="A20" s="6" t="s">
        <v>43</v>
      </c>
      <c r="B20" s="6"/>
      <c r="C20" s="41" t="s">
        <v>81</v>
      </c>
      <c r="D20" s="6"/>
      <c r="E20" s="27" t="s">
        <v>384</v>
      </c>
      <c r="F20" s="6"/>
      <c r="G20" s="6"/>
      <c r="H20" s="6"/>
      <c r="I20" s="42">
        <f>0+Q20</f>
      </c>
      <c r="O20">
        <f>0+R20</f>
      </c>
      <c r="Q20">
        <f>0+I21</f>
      </c>
      <c r="R20">
        <f>0+O21</f>
      </c>
    </row>
    <row r="21" spans="1:16" ht="12.75">
      <c r="A21" s="25" t="s">
        <v>45</v>
      </c>
      <c r="B21" s="29" t="s">
        <v>33</v>
      </c>
      <c r="C21" s="29" t="s">
        <v>546</v>
      </c>
      <c r="D21" s="25" t="s">
        <v>59</v>
      </c>
      <c r="E21" s="30" t="s">
        <v>547</v>
      </c>
      <c r="F21" s="31" t="s">
        <v>84</v>
      </c>
      <c r="G21" s="32">
        <v>84.7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548</v>
      </c>
    </row>
    <row r="23" spans="1:5" ht="12.75">
      <c r="A23" s="37" t="s">
        <v>52</v>
      </c>
      <c r="E23" s="38" t="s">
        <v>549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550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550</v>
      </c>
      <c r="D4" s="6"/>
      <c r="E4" s="18" t="s">
        <v>551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555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556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556</v>
      </c>
      <c r="D4" s="6"/>
      <c r="E4" s="18" t="s">
        <v>557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558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559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559</v>
      </c>
      <c r="D4" s="6"/>
      <c r="E4" s="18" t="s">
        <v>560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561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562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562</v>
      </c>
      <c r="D4" s="6"/>
      <c r="E4" s="18" t="s">
        <v>563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564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565</v>
      </c>
      <c r="I3" s="43">
        <f>0+I8+I60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565</v>
      </c>
      <c r="D4" s="6"/>
      <c r="E4" s="18" t="s">
        <v>566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0+I9+I12+I15+I18+I21+I24+I27+I30+I33+I36+I39+I42+I45+I48+I51+I54+I57</f>
      </c>
      <c r="R8">
        <f>0+O9+O12+O15+O18+O21+O24+O27+O30+O33+O36+O39+O42+O45+O48+O51+O54+O57</f>
      </c>
    </row>
    <row r="9" spans="1:16" ht="12.75">
      <c r="A9" s="25" t="s">
        <v>45</v>
      </c>
      <c r="B9" s="29" t="s">
        <v>29</v>
      </c>
      <c r="C9" s="29" t="s">
        <v>567</v>
      </c>
      <c r="D9" s="25" t="s">
        <v>59</v>
      </c>
      <c r="E9" s="30" t="s">
        <v>568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569</v>
      </c>
    </row>
    <row r="11" spans="1:5" ht="12.75">
      <c r="A11" s="39" t="s">
        <v>52</v>
      </c>
      <c r="E11" s="38" t="s">
        <v>59</v>
      </c>
    </row>
    <row r="12" spans="1:16" ht="12.75">
      <c r="A12" s="25" t="s">
        <v>45</v>
      </c>
      <c r="B12" s="29" t="s">
        <v>23</v>
      </c>
      <c r="C12" s="29" t="s">
        <v>570</v>
      </c>
      <c r="D12" s="25" t="s">
        <v>47</v>
      </c>
      <c r="E12" s="30" t="s">
        <v>571</v>
      </c>
      <c r="F12" s="31" t="s">
        <v>554</v>
      </c>
      <c r="G12" s="32">
        <v>20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572</v>
      </c>
    </row>
    <row r="14" spans="1:5" ht="12.75">
      <c r="A14" s="39" t="s">
        <v>52</v>
      </c>
      <c r="E14" s="38" t="s">
        <v>59</v>
      </c>
    </row>
    <row r="15" spans="1:16" ht="12.75">
      <c r="A15" s="25" t="s">
        <v>45</v>
      </c>
      <c r="B15" s="29" t="s">
        <v>22</v>
      </c>
      <c r="C15" s="29" t="s">
        <v>570</v>
      </c>
      <c r="D15" s="25" t="s">
        <v>54</v>
      </c>
      <c r="E15" s="30" t="s">
        <v>571</v>
      </c>
      <c r="F15" s="31" t="s">
        <v>554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573</v>
      </c>
    </row>
    <row r="17" spans="1:5" ht="12.75">
      <c r="A17" s="39" t="s">
        <v>52</v>
      </c>
      <c r="E17" s="38" t="s">
        <v>59</v>
      </c>
    </row>
    <row r="18" spans="1:16" ht="12.75">
      <c r="A18" s="25" t="s">
        <v>45</v>
      </c>
      <c r="B18" s="29" t="s">
        <v>33</v>
      </c>
      <c r="C18" s="29" t="s">
        <v>574</v>
      </c>
      <c r="D18" s="25" t="s">
        <v>59</v>
      </c>
      <c r="E18" s="30" t="s">
        <v>575</v>
      </c>
      <c r="F18" s="31" t="s">
        <v>554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50</v>
      </c>
      <c r="E19" s="36" t="s">
        <v>576</v>
      </c>
    </row>
    <row r="20" spans="1:5" ht="12.75">
      <c r="A20" s="39" t="s">
        <v>52</v>
      </c>
      <c r="E20" s="38" t="s">
        <v>59</v>
      </c>
    </row>
    <row r="21" spans="1:16" ht="12.75">
      <c r="A21" s="25" t="s">
        <v>45</v>
      </c>
      <c r="B21" s="29" t="s">
        <v>35</v>
      </c>
      <c r="C21" s="29" t="s">
        <v>577</v>
      </c>
      <c r="D21" s="25" t="s">
        <v>59</v>
      </c>
      <c r="E21" s="30" t="s">
        <v>578</v>
      </c>
      <c r="F21" s="31" t="s">
        <v>554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579</v>
      </c>
    </row>
    <row r="23" spans="1:5" ht="12.75">
      <c r="A23" s="39" t="s">
        <v>52</v>
      </c>
      <c r="E23" s="38" t="s">
        <v>59</v>
      </c>
    </row>
    <row r="24" spans="1:16" ht="12.75">
      <c r="A24" s="25" t="s">
        <v>45</v>
      </c>
      <c r="B24" s="29" t="s">
        <v>37</v>
      </c>
      <c r="C24" s="29" t="s">
        <v>552</v>
      </c>
      <c r="D24" s="25" t="s">
        <v>59</v>
      </c>
      <c r="E24" s="30" t="s">
        <v>553</v>
      </c>
      <c r="F24" s="31" t="s">
        <v>554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580</v>
      </c>
    </row>
    <row r="26" spans="1:5" ht="12.75">
      <c r="A26" s="39" t="s">
        <v>52</v>
      </c>
      <c r="E26" s="38" t="s">
        <v>59</v>
      </c>
    </row>
    <row r="27" spans="1:16" ht="12.75">
      <c r="A27" s="25" t="s">
        <v>45</v>
      </c>
      <c r="B27" s="29" t="s">
        <v>77</v>
      </c>
      <c r="C27" s="29" t="s">
        <v>581</v>
      </c>
      <c r="D27" s="25" t="s">
        <v>59</v>
      </c>
      <c r="E27" s="30" t="s">
        <v>582</v>
      </c>
      <c r="F27" s="31" t="s">
        <v>554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583</v>
      </c>
    </row>
    <row r="29" spans="1:5" ht="12.75">
      <c r="A29" s="39" t="s">
        <v>52</v>
      </c>
      <c r="E29" s="38" t="s">
        <v>59</v>
      </c>
    </row>
    <row r="30" spans="1:16" ht="12.75">
      <c r="A30" s="25" t="s">
        <v>45</v>
      </c>
      <c r="B30" s="29" t="s">
        <v>81</v>
      </c>
      <c r="C30" s="29" t="s">
        <v>584</v>
      </c>
      <c r="D30" s="25" t="s">
        <v>59</v>
      </c>
      <c r="E30" s="30" t="s">
        <v>585</v>
      </c>
      <c r="F30" s="31" t="s">
        <v>66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586</v>
      </c>
    </row>
    <row r="32" spans="1:5" ht="12.75">
      <c r="A32" s="39" t="s">
        <v>52</v>
      </c>
      <c r="E32" s="38" t="s">
        <v>59</v>
      </c>
    </row>
    <row r="33" spans="1:16" ht="12.75">
      <c r="A33" s="25" t="s">
        <v>45</v>
      </c>
      <c r="B33" s="29" t="s">
        <v>40</v>
      </c>
      <c r="C33" s="29" t="s">
        <v>587</v>
      </c>
      <c r="D33" s="25" t="s">
        <v>59</v>
      </c>
      <c r="E33" s="30" t="s">
        <v>588</v>
      </c>
      <c r="F33" s="31" t="s">
        <v>554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38.25">
      <c r="A34" s="35" t="s">
        <v>50</v>
      </c>
      <c r="E34" s="36" t="s">
        <v>589</v>
      </c>
    </row>
    <row r="35" spans="1:5" ht="12.75">
      <c r="A35" s="39" t="s">
        <v>52</v>
      </c>
      <c r="E35" s="38" t="s">
        <v>59</v>
      </c>
    </row>
    <row r="36" spans="1:16" ht="12.75">
      <c r="A36" s="25" t="s">
        <v>45</v>
      </c>
      <c r="B36" s="29" t="s">
        <v>42</v>
      </c>
      <c r="C36" s="29" t="s">
        <v>590</v>
      </c>
      <c r="D36" s="25" t="s">
        <v>59</v>
      </c>
      <c r="E36" s="30" t="s">
        <v>591</v>
      </c>
      <c r="F36" s="31" t="s">
        <v>554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592</v>
      </c>
    </row>
    <row r="38" spans="1:5" ht="12.75">
      <c r="A38" s="39" t="s">
        <v>52</v>
      </c>
      <c r="E38" s="38" t="s">
        <v>59</v>
      </c>
    </row>
    <row r="39" spans="1:16" ht="12.75">
      <c r="A39" s="25" t="s">
        <v>45</v>
      </c>
      <c r="B39" s="29" t="s">
        <v>95</v>
      </c>
      <c r="C39" s="29" t="s">
        <v>593</v>
      </c>
      <c r="D39" s="25" t="s">
        <v>59</v>
      </c>
      <c r="E39" s="30" t="s">
        <v>594</v>
      </c>
      <c r="F39" s="31" t="s">
        <v>554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595</v>
      </c>
    </row>
    <row r="41" spans="1:5" ht="12.75">
      <c r="A41" s="39" t="s">
        <v>52</v>
      </c>
      <c r="E41" s="38" t="s">
        <v>59</v>
      </c>
    </row>
    <row r="42" spans="1:16" ht="12.75">
      <c r="A42" s="25" t="s">
        <v>45</v>
      </c>
      <c r="B42" s="29" t="s">
        <v>100</v>
      </c>
      <c r="C42" s="29" t="s">
        <v>596</v>
      </c>
      <c r="D42" s="25" t="s">
        <v>59</v>
      </c>
      <c r="E42" s="30" t="s">
        <v>597</v>
      </c>
      <c r="F42" s="31" t="s">
        <v>554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25.5">
      <c r="A43" s="35" t="s">
        <v>50</v>
      </c>
      <c r="E43" s="36" t="s">
        <v>598</v>
      </c>
    </row>
    <row r="44" spans="1:5" ht="12.75">
      <c r="A44" s="39" t="s">
        <v>52</v>
      </c>
      <c r="E44" s="38" t="s">
        <v>59</v>
      </c>
    </row>
    <row r="45" spans="1:16" ht="12.75">
      <c r="A45" s="25" t="s">
        <v>45</v>
      </c>
      <c r="B45" s="29" t="s">
        <v>105</v>
      </c>
      <c r="C45" s="29" t="s">
        <v>599</v>
      </c>
      <c r="D45" s="25" t="s">
        <v>59</v>
      </c>
      <c r="E45" s="30" t="s">
        <v>600</v>
      </c>
      <c r="F45" s="31" t="s">
        <v>554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601</v>
      </c>
    </row>
    <row r="47" spans="1:5" ht="12.75">
      <c r="A47" s="39" t="s">
        <v>52</v>
      </c>
      <c r="E47" s="38" t="s">
        <v>59</v>
      </c>
    </row>
    <row r="48" spans="1:16" ht="12.75">
      <c r="A48" s="25" t="s">
        <v>45</v>
      </c>
      <c r="B48" s="29" t="s">
        <v>110</v>
      </c>
      <c r="C48" s="29" t="s">
        <v>602</v>
      </c>
      <c r="D48" s="25" t="s">
        <v>59</v>
      </c>
      <c r="E48" s="30" t="s">
        <v>603</v>
      </c>
      <c r="F48" s="31" t="s">
        <v>554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25.5">
      <c r="A49" s="35" t="s">
        <v>50</v>
      </c>
      <c r="E49" s="36" t="s">
        <v>604</v>
      </c>
    </row>
    <row r="50" spans="1:5" ht="12.75">
      <c r="A50" s="39" t="s">
        <v>52</v>
      </c>
      <c r="E50" s="38" t="s">
        <v>59</v>
      </c>
    </row>
    <row r="51" spans="1:16" ht="12.75">
      <c r="A51" s="25" t="s">
        <v>45</v>
      </c>
      <c r="B51" s="29" t="s">
        <v>115</v>
      </c>
      <c r="C51" s="29" t="s">
        <v>605</v>
      </c>
      <c r="D51" s="25" t="s">
        <v>59</v>
      </c>
      <c r="E51" s="30" t="s">
        <v>606</v>
      </c>
      <c r="F51" s="31" t="s">
        <v>554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607</v>
      </c>
    </row>
    <row r="53" spans="1:5" ht="12.75">
      <c r="A53" s="39" t="s">
        <v>52</v>
      </c>
      <c r="E53" s="38" t="s">
        <v>59</v>
      </c>
    </row>
    <row r="54" spans="1:16" ht="12.75">
      <c r="A54" s="25" t="s">
        <v>45</v>
      </c>
      <c r="B54" s="29" t="s">
        <v>120</v>
      </c>
      <c r="C54" s="29" t="s">
        <v>608</v>
      </c>
      <c r="D54" s="25" t="s">
        <v>59</v>
      </c>
      <c r="E54" s="30" t="s">
        <v>606</v>
      </c>
      <c r="F54" s="31" t="s">
        <v>66</v>
      </c>
      <c r="G54" s="32">
        <v>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609</v>
      </c>
    </row>
    <row r="56" spans="1:5" ht="12.75">
      <c r="A56" s="39" t="s">
        <v>52</v>
      </c>
      <c r="E56" s="38" t="s">
        <v>59</v>
      </c>
    </row>
    <row r="57" spans="1:16" ht="12.75">
      <c r="A57" s="25" t="s">
        <v>45</v>
      </c>
      <c r="B57" s="29" t="s">
        <v>124</v>
      </c>
      <c r="C57" s="29" t="s">
        <v>610</v>
      </c>
      <c r="D57" s="25" t="s">
        <v>59</v>
      </c>
      <c r="E57" s="30" t="s">
        <v>611</v>
      </c>
      <c r="F57" s="31" t="s">
        <v>554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38.25">
      <c r="A58" s="35" t="s">
        <v>50</v>
      </c>
      <c r="E58" s="36" t="s">
        <v>612</v>
      </c>
    </row>
    <row r="59" spans="1:5" ht="12.75">
      <c r="A59" s="37" t="s">
        <v>52</v>
      </c>
      <c r="E59" s="38" t="s">
        <v>59</v>
      </c>
    </row>
    <row r="60" spans="1:18" ht="12.75" customHeight="1">
      <c r="A60" s="6" t="s">
        <v>43</v>
      </c>
      <c r="B60" s="6"/>
      <c r="C60" s="41" t="s">
        <v>77</v>
      </c>
      <c r="D60" s="6"/>
      <c r="E60" s="27" t="s">
        <v>342</v>
      </c>
      <c r="F60" s="6"/>
      <c r="G60" s="6"/>
      <c r="H60" s="6"/>
      <c r="I60" s="42">
        <f>0+Q60</f>
      </c>
      <c r="O60">
        <f>0+R60</f>
      </c>
      <c r="Q60">
        <f>0+I61</f>
      </c>
      <c r="R60">
        <f>0+O61</f>
      </c>
    </row>
    <row r="61" spans="1:16" ht="12.75">
      <c r="A61" s="25" t="s">
        <v>45</v>
      </c>
      <c r="B61" s="29" t="s">
        <v>128</v>
      </c>
      <c r="C61" s="29" t="s">
        <v>613</v>
      </c>
      <c r="D61" s="25" t="s">
        <v>59</v>
      </c>
      <c r="E61" s="30" t="s">
        <v>614</v>
      </c>
      <c r="F61" s="31" t="s">
        <v>554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615</v>
      </c>
    </row>
    <row r="63" spans="1:5" ht="12.75">
      <c r="A63" s="37" t="s">
        <v>52</v>
      </c>
      <c r="E63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