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uzivatel\OneDrive - Aleš Jambor\Plocha\MK-NOVÉ ROZPOČTY\"/>
    </mc:Choice>
  </mc:AlternateContent>
  <xr:revisionPtr revIDLastSave="0" documentId="13_ncr:1_{AB66EF4C-9050-41C2-B36D-EB76D0CE4D8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" sheetId="3" r:id="rId1"/>
    <sheet name="SO 101" sheetId="2" r:id="rId2"/>
  </sheets>
  <calcPr calcId="191029"/>
</workbook>
</file>

<file path=xl/calcChain.xml><?xml version="1.0" encoding="utf-8"?>
<calcChain xmlns="http://schemas.openxmlformats.org/spreadsheetml/2006/main">
  <c r="O321" i="2" l="1"/>
  <c r="I321" i="2"/>
  <c r="I317" i="2"/>
  <c r="O317" i="2" s="1"/>
  <c r="O312" i="2"/>
  <c r="I312" i="2"/>
  <c r="O308" i="2"/>
  <c r="I308" i="2"/>
  <c r="I304" i="2"/>
  <c r="O304" i="2" s="1"/>
  <c r="O298" i="2"/>
  <c r="I298" i="2"/>
  <c r="I294" i="2"/>
  <c r="O294" i="2" s="1"/>
  <c r="I286" i="2"/>
  <c r="O286" i="2" s="1"/>
  <c r="O281" i="2"/>
  <c r="I281" i="2"/>
  <c r="O277" i="2"/>
  <c r="I277" i="2"/>
  <c r="I273" i="2"/>
  <c r="O273" i="2" s="1"/>
  <c r="O269" i="2"/>
  <c r="I269" i="2"/>
  <c r="I268" i="2" s="1"/>
  <c r="I252" i="2"/>
  <c r="O263" i="2"/>
  <c r="I263" i="2"/>
  <c r="I258" i="2"/>
  <c r="O258" i="2" s="1"/>
  <c r="I253" i="2"/>
  <c r="O253" i="2" s="1"/>
  <c r="I163" i="2"/>
  <c r="I245" i="2"/>
  <c r="O245" i="2" s="1"/>
  <c r="O238" i="2"/>
  <c r="I238" i="2"/>
  <c r="I233" i="2"/>
  <c r="O233" i="2" s="1"/>
  <c r="I228" i="2"/>
  <c r="O228" i="2" s="1"/>
  <c r="O221" i="2"/>
  <c r="I221" i="2"/>
  <c r="I213" i="2"/>
  <c r="O213" i="2" s="1"/>
  <c r="I205" i="2"/>
  <c r="O205" i="2" s="1"/>
  <c r="O200" i="2"/>
  <c r="I200" i="2"/>
  <c r="I191" i="2"/>
  <c r="O191" i="2" s="1"/>
  <c r="I186" i="2"/>
  <c r="O186" i="2" s="1"/>
  <c r="O181" i="2"/>
  <c r="I181" i="2"/>
  <c r="I174" i="2"/>
  <c r="O174" i="2" s="1"/>
  <c r="I169" i="2"/>
  <c r="O169" i="2" s="1"/>
  <c r="O164" i="2"/>
  <c r="I164" i="2"/>
  <c r="I152" i="2"/>
  <c r="O158" i="2"/>
  <c r="I158" i="2"/>
  <c r="I153" i="2"/>
  <c r="O153" i="2" s="1"/>
  <c r="I146" i="2"/>
  <c r="I147" i="2"/>
  <c r="O147" i="2" s="1"/>
  <c r="I142" i="2"/>
  <c r="O142" i="2" s="1"/>
  <c r="I137" i="2"/>
  <c r="O137" i="2" s="1"/>
  <c r="O133" i="2"/>
  <c r="I133" i="2"/>
  <c r="I128" i="2"/>
  <c r="O128" i="2" s="1"/>
  <c r="I123" i="2"/>
  <c r="O123" i="2" s="1"/>
  <c r="O118" i="2"/>
  <c r="I118" i="2"/>
  <c r="I113" i="2"/>
  <c r="O113" i="2" s="1"/>
  <c r="I109" i="2"/>
  <c r="O109" i="2" s="1"/>
  <c r="O104" i="2"/>
  <c r="I104" i="2"/>
  <c r="I99" i="2"/>
  <c r="O99" i="2" s="1"/>
  <c r="I93" i="2"/>
  <c r="O93" i="2" s="1"/>
  <c r="O88" i="2"/>
  <c r="I88" i="2"/>
  <c r="I83" i="2"/>
  <c r="O83" i="2" s="1"/>
  <c r="I78" i="2"/>
  <c r="I67" i="2" s="1"/>
  <c r="O73" i="2"/>
  <c r="I73" i="2"/>
  <c r="I68" i="2"/>
  <c r="O68" i="2" s="1"/>
  <c r="I64" i="2"/>
  <c r="O64" i="2" s="1"/>
  <c r="I61" i="2"/>
  <c r="O61" i="2" s="1"/>
  <c r="O56" i="2"/>
  <c r="I56" i="2"/>
  <c r="I52" i="2"/>
  <c r="O52" i="2" s="1"/>
  <c r="I47" i="2"/>
  <c r="O47" i="2" s="1"/>
  <c r="I43" i="2"/>
  <c r="O43" i="2" s="1"/>
  <c r="I39" i="2"/>
  <c r="O39" i="2" s="1"/>
  <c r="I35" i="2"/>
  <c r="O35" i="2" s="1"/>
  <c r="O30" i="2"/>
  <c r="I30" i="2"/>
  <c r="I25" i="2"/>
  <c r="O25" i="2" s="1"/>
  <c r="I21" i="2"/>
  <c r="O21" i="2" s="1"/>
  <c r="I17" i="2"/>
  <c r="O17" i="2" s="1"/>
  <c r="I13" i="2"/>
  <c r="O13" i="2" s="1"/>
  <c r="I9" i="2"/>
  <c r="O9" i="2" s="1"/>
  <c r="D10" i="3" l="1"/>
  <c r="I8" i="2"/>
  <c r="I3" i="2" s="1"/>
  <c r="C10" i="3" s="1"/>
  <c r="O78" i="2"/>
  <c r="E10" i="3" l="1"/>
  <c r="C7" i="3" s="1"/>
  <c r="C6" i="3"/>
</calcChain>
</file>

<file path=xl/sharedStrings.xml><?xml version="1.0" encoding="utf-8"?>
<sst xmlns="http://schemas.openxmlformats.org/spreadsheetml/2006/main" count="855" uniqueCount="356">
  <si>
    <t>EstiCon</t>
  </si>
  <si>
    <t>Firma:</t>
  </si>
  <si>
    <t>Rekapitulace ceny</t>
  </si>
  <si>
    <t>Stavba: 1 - SO 101 - III/3245 Městec Králové, ul. Dymokurská, Okružní křižovatka - KSÚS - úprava (9.8.2023) - dle dotazů 1-30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</si>
  <si>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</si>
  <si>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</si>
  <si>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</si>
  <si>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</si>
  <si>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</si>
  <si>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</si>
  <si>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</si>
  <si>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101</t>
  </si>
  <si>
    <t>Okružní křižovatka</t>
  </si>
  <si>
    <t>Soupis prací objektu</t>
  </si>
  <si>
    <t>S</t>
  </si>
  <si>
    <t>Stavba:</t>
  </si>
  <si>
    <t>1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</si>
  <si>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</si>
  <si>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</si>
  <si>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</si>
  <si>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</si>
  <si>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</si>
  <si>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</si>
  <si>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</si>
  <si>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</si>
  <si>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</si>
  <si>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</si>
  <si>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Jednotková</t>
  </si>
  <si>
    <t>Celkem</t>
  </si>
  <si>
    <t>SD</t>
  </si>
  <si>
    <t>0</t>
  </si>
  <si>
    <t>Všeobecné konstrukce a práce</t>
  </si>
  <si>
    <t>P</t>
  </si>
  <si>
    <t>00001</t>
  </si>
  <si>
    <t/>
  </si>
  <si>
    <t>PROJEKTOVÁ DOKUMENTACE PRO REALIZACI STAVBY</t>
  </si>
  <si>
    <t>KPL</t>
  </si>
  <si>
    <t>PP</t>
  </si>
  <si>
    <t>VV</t>
  </si>
  <si>
    <t xml:space="preserve"> 1 = 1,000 [A]</t>
  </si>
  <si>
    <t>TS</t>
  </si>
  <si>
    <t>00002</t>
  </si>
  <si>
    <t>GEODETICKÉ VYTÝČENÍ STAVBY PŘED REALIZACÍ A V PRŮBĚHU STAVBY</t>
  </si>
  <si>
    <t>00003</t>
  </si>
  <si>
    <t>GEODETICKÉ ZAMĚŘENÍ STAVBY - SKUTEČNÉ PROVEDENÍ</t>
  </si>
  <si>
    <t>00004</t>
  </si>
  <si>
    <t>GEODETICKÉ ZAMĚŘENÍ - VYHOTOVENÍ GEOMETRICKÉHO PLÁNU PRO ODDĚLENÍ POZEMKU</t>
  </si>
  <si>
    <t>014101</t>
  </si>
  <si>
    <t>A</t>
  </si>
  <si>
    <t>POPLATKY ZA SKLÁDKU - vytěžené zeminy a horniny</t>
  </si>
  <si>
    <t>M3</t>
  </si>
  <si>
    <t>dle pol. 12373.SKL
dle pol. 13273.SKL, dle položky 12930 SKL. 1275+78,846+20,338 = 1374,184</t>
  </si>
  <si>
    <t>Celkové množství = 1374,184</t>
  </si>
  <si>
    <t>zahrnuje veškeré poplatky provozovateli skládky související s uložením odpadu na skládce.</t>
  </si>
  <si>
    <t>C</t>
  </si>
  <si>
    <t>POPLATKY ZA SKLÁDKU - prostý beton, cem. stabilizace</t>
  </si>
  <si>
    <t xml:space="preserve"> 0 = 289,000 [A]</t>
  </si>
  <si>
    <t>Celkové množství = 289,000</t>
  </si>
  <si>
    <t>H</t>
  </si>
  <si>
    <t>POPLATKY ZA SKLÁDKU - sejmutí drnu</t>
  </si>
  <si>
    <t xml:space="preserve"> 0*0,1 = 12,000 [A]</t>
  </si>
  <si>
    <t>014121</t>
  </si>
  <si>
    <t>ASF</t>
  </si>
  <si>
    <t>POPLATKY ZA SKLÁDKU TYP S-OO (OSTATNÍ ODPAD) - asfalt</t>
  </si>
  <si>
    <t xml:space="preserve"> 0 = 127,650 [A]</t>
  </si>
  <si>
    <t>UV</t>
  </si>
  <si>
    <t>POPLATKY ZA SKLÁDKU TYP S-OO (OSTATNÍ ODPAD) - uliční vpusti (beton, mříže)</t>
  </si>
  <si>
    <t xml:space="preserve"> 0,6 = 0,600 [A]</t>
  </si>
  <si>
    <t>014131</t>
  </si>
  <si>
    <t>POPLATKY ZA SKLÁDKU TYP S-NO (NEBEZPECNÝ ODPAD) - asfalt</t>
  </si>
  <si>
    <t xml:space="preserve"> 0 = 148,928 [A]</t>
  </si>
  <si>
    <t>Celkové množství = 148,928</t>
  </si>
  <si>
    <t>02720</t>
  </si>
  <si>
    <t>POMOC PRÁCE ZRÍZ NEBO ZAJIŠT REGULACI A OCHRANU DOPRAVY - OPRAVA OBJÍZDNÝCH TRAS (PEVNÁ POLOŽKA)</t>
  </si>
  <si>
    <t>zahrnuje veškeré náklady spojené s objednatelem požadovanými zarízeními</t>
  </si>
  <si>
    <t>2</t>
  </si>
  <si>
    <t>POMOC PRÁCE ZŘÍZ NEBO ZAJIŠŤ REGULACI A OCHRANU DOPRAVY - DOPRAVNĚ INŽENÝRSKÉ OPATŘENÍ</t>
  </si>
  <si>
    <t>DIO</t>
  </si>
  <si>
    <t xml:space="preserve">1=1.000 [A] </t>
  </si>
  <si>
    <t>Celkem 1 = 1,000</t>
  </si>
  <si>
    <t>02944</t>
  </si>
  <si>
    <t>OSTAT POŽADAVKY - DOKUMENTACE SKUTEC PROVEDENÍ V DIGIT FORME</t>
  </si>
  <si>
    <t>zahrnuje veškeré náklady spojené s objednatelem požadovanými pracemi</t>
  </si>
  <si>
    <t>03170</t>
  </si>
  <si>
    <t>ZARÍZENÍ STAVENIŠTE</t>
  </si>
  <si>
    <t>zahrnuje objednatelem povolené náklady na porízení (event. pronájem), provozování, udržování a likvidaci zhotovitelova zarízení</t>
  </si>
  <si>
    <t>Zemní práce</t>
  </si>
  <si>
    <t>11130</t>
  </si>
  <si>
    <t>KOM</t>
  </si>
  <si>
    <t>SEJMUTÍ DRNU</t>
  </si>
  <si>
    <t>M2</t>
  </si>
  <si>
    <t>Doprava na kompostárnu včetně uložení</t>
  </si>
  <si>
    <t>KSÚS 120 = 120,000 [A]</t>
  </si>
  <si>
    <t>Celkové množství = 120,000</t>
  </si>
  <si>
    <t>vcetne vodorovné dopravy  a uložení na skládku</t>
  </si>
  <si>
    <t>11314</t>
  </si>
  <si>
    <t>SKL</t>
  </si>
  <si>
    <t>ODSTRANĚNÍ KRYTU ZPEVNĚNÝCH PLOCH S CEMENTOVÝM POJIVEM</t>
  </si>
  <si>
    <t>tl. 0,17 m</t>
  </si>
  <si>
    <t>KSÚS 1700*0,17 = 289,000 [A]</t>
  </si>
  <si>
    <t>Položka zahrnuje veškerou manipulaci s vybouranou sutí a s vybouranými hmotami vc. uložení na skládku. Nezahrnuje poplatek za skládku, který se vykazuje v položce 0141** (s výjimkou malého množství bouraného materiálu, kde je možné poplatek zahrnout do jednotkové ceny bourání – tento fakt musí být uveden v doplnujícím textu k položce).</t>
  </si>
  <si>
    <t>11372</t>
  </si>
  <si>
    <t>FRÉZOVÁNÍ ZPEVNĚNÝCH PLOCH ASFALTOVÝCH - nebezpečný odpad</t>
  </si>
  <si>
    <t>tl. 0,15 m</t>
  </si>
  <si>
    <t>KSÚS (920,85+72)*0,15 = 148,928 [A]</t>
  </si>
  <si>
    <t>FRÉZOVÁNÍ ZPEVNĚNÝCH PLOCH ASFALTOVÝCH - ostatní odpad</t>
  </si>
  <si>
    <t>KSÚS (1699,85-920,85+72)*0,15 = 127,650 [A]</t>
  </si>
  <si>
    <t>Celkové množství = 127,650</t>
  </si>
  <si>
    <t>113763</t>
  </si>
  <si>
    <t>FRÉZOVÁNÍ DRÁŽKY PRŮŘEZU DO 300MM2 V ASFALTOVÉ VOZOVCE</t>
  </si>
  <si>
    <t>M</t>
  </si>
  <si>
    <t xml:space="preserve"> 92,099 = 92,099</t>
  </si>
  <si>
    <t>Celkem 92,099 = 92,099</t>
  </si>
  <si>
    <t>Položka zahrnuje veškerou manipulaci s vybouranou sutí a s vybouranými hmotami vc. uložení na skládku.</t>
  </si>
  <si>
    <t>12373</t>
  </si>
  <si>
    <t>ODKOP PRO SPOD STAVBU SILNIC A ŽELEZNIC TR. I</t>
  </si>
  <si>
    <t>KSÚS - ŠD 1700*0,25 = 425,000 [A]</t>
  </si>
  <si>
    <t>KSÚS - AZ 1700*0,5 = 850,000 [B]</t>
  </si>
  <si>
    <t>Celkové množství = 1275,000</t>
  </si>
  <si>
    <t>položka zahrnuje:
- vodorovná a svislá doprava, premístení, preložení, manipulace s výkopkem
- kompletní provedení vykopávky nezapažené i zapažené
- ošetrení výkopište po celou dobu práce v nem vc. klimatických opatrení
- ztížení vykopávek v blízkosti podzemního vedení, konstrukcí a objektu vc. jejich docasného zajištení
- ztížení pod vodou, v okolí výbušnin, ve stísnených prostorech a pod.
- príplatek za lepivost
- težení po vrstvách, pásech a po jiných nutných cástech (figurách)
- cerpání vody vc. cerpacích jímek, potrubí a pohotovostní cerpací soupravy (viz ustanovení k pol. 1151,2)
- potrebné snížení hladiny podzemní vody
- težení a rozpojování jednotlivých balvanu
- vytahování a nošení výkopku
- svahování a presvah. svahu do konecného tvaru, výmena hornin v podloží a v pláni znehodnocené klimatickými vlivy
- rucní vykopávky, odstranení korenu a napadávek
- pažení, vzeprení a rozeprení vc. prepažování (vyjma štetových sten)
- úpravu, ochranu a ocištení dna, základové spáry, sten a svahu
- zhutnení podloží, prípadne i svahu vc. svahování
- zrízení stupnu v podloží a lavic na svazích, není-li pro tyto práce zrízena samostatná položka
- udržování výkopište a jeho ochrana proti vode
- odvedení nebo obvedení vody v okolí výkopište a ve výkopišti
- trídení výkopku
- veškeré pomocné konstrukce umožnující provedení vykopávky (príjezdy, sjezdy, nájezdy, lešení, podper. konstr., premostení, zpevnené plochy, zakrytí a pod.)
- nezahrnuje uložení zeminy (na skládku, do násypu) ani poplatky za skládku, vykazují se v položce c.0141**</t>
  </si>
  <si>
    <t>12930</t>
  </si>
  <si>
    <t>ČIŠTĚNÍ PŘÍKOPŮ OD NÁNOSU</t>
  </si>
  <si>
    <t>doprava a uložení na skladku 
0,25 m3/m</t>
  </si>
  <si>
    <t xml:space="preserve">(24,237+10,697+11,47+5,18+29,767)*0,25=20.338 [A] </t>
  </si>
  <si>
    <t>Celkem 20,338 = 20,338</t>
  </si>
  <si>
    <t>Soucástí položky je vodorovná a svislá doprava, premístení, preložení, manipulace s materiálem a uložení na skládku._x000D_
 Nezahrnuje poplatek za skládku, který se vykazuje v položce 0141** (s výjimkou malého množství  materiálu, kde je možné poplatek zahrnout do jednotkové ceny položky – tento fakt musí být uveden v doplnujícím textu k položce)</t>
  </si>
  <si>
    <t>13273</t>
  </si>
  <si>
    <t>HLOUBENÍ RÝH ŠÍŘ DO 2M PAŽ I NEPAŽ TŘ. I</t>
  </si>
  <si>
    <t>doprava na skladku</t>
  </si>
  <si>
    <t xml:space="preserve">(17,5+7,5)*1,5*1=37.500 [A] 
chránička VAK - 1,7*48,642*0,5=41.346 [B] 
Celkem: A+B=78.846 [C] </t>
  </si>
  <si>
    <t>Celkem 78,846 = 78,846</t>
  </si>
  <si>
    <t>položka zahrnuje:_x000D_
- vodorovná a svislá doprava, premístení, preložení, manipulace s výkopkem_x000D_
- kompletní provedení vykopávky nezapažené i zapažené_x000D_
- ošetrení výkopište po celou dobu práce v nem vc. klimatických opatrení_x000D_
- ztížení vykopávek v blízkosti podzemního vedení, konstrukcí a objektu vc. jejich docasného zajištení_x000D_
- ztížení pod vodou, v okolí výbušnin, ve stísnených prostorech a pod._x000D_
- príplatek za lepivost_x000D_
- težení po vrstvách, pásech a po jiných nutných cástech (figurách)_x000D_
- cerpání vody vc. cerpacích jímek, potrubí a pohotovostní cerpací soupravy (viz ustanovení k pol. 1151,2)_x000D_
- potrebné snížení hladiny podzemní vody_x000D_
- težení a rozpojování jednotlivých balvanu_x000D_
- vytahování a nošení výkopku_x000D_
- svahování a presvah. svahu do konecného tvaru, výmena hornin v podloží a v pláni znehodnocené klimatickými vlivy_x000D_
- rucní vykopávky, odstranení korenu a napadávek_x000D_
- pažení, vzeprení a rozeprení vc. prepažování (vyjma štetových sten)_x000D_
- úpravu, ochranu a ocištení dna, základové spáry, sten a svahu_x000D_
- odvedení nebo obvedení vody v okolí výkopište a ve výkopišti_x000D_
- trídení výkopku_x000D_
- veškeré pomocné konstrukce umožnující provedení vykopávky (príjezdy, sjezdy, nájezdy, lešení, podper. konstr., premostení, zpevnené plochy, zakrytí a pod.)_x000D_
- nezahrnuje uložení zeminy (na skládku, do násypu) ani poplatky za skládku, vykazují se v položce c.0141**</t>
  </si>
  <si>
    <t>17120</t>
  </si>
  <si>
    <t>ULOŽENÍ SYPANINY DO NÁSYPŮ A NA SKLÁDKY BEZ ZHUTNĚNÍ</t>
  </si>
  <si>
    <t>Uložení drnu na kompostárnu</t>
  </si>
  <si>
    <t>dle položky 11130.KOM 120*0,1 = 12,000</t>
  </si>
  <si>
    <t>položka zahrnuje:_x000D_
- kompletní provedení zemní konstrukce do predepsaného tvaru_x000D_
- ošetrení úložište po celou dobu práce v nem vc. klimatických opatrení_x000D_
- ztížení v okolí vedení, konstrukcí a objektu a jejich docasné zajištení_x000D_
- ztížení provádení ve ztížených podmínkách a stísnených prostorech_x000D_
- ztížené ukládání sypaniny pod vodu_x000D_
- ukládání po vrstvách a po jiných nutných cástech (figurách) vc. dosypávek_x000D_
- spouštení a nošení materiálu_x000D_
- úprava, ocištení a ochrana podloží a svahu_x000D_
- svahování, uzavírání povrchu svahu_x000D_
- udržování úložište a jeho ochrana proti vode_x000D_
- odvedení nebo obvedení vody v okolí úložište a v úložišti_x000D_
- veškeré  pomocné konstrukce umožnující provedení  zemní konstrukce  (príjezdy,  sjezdy,  nájezdy, lešení, podperné konstrukce, premostení, zpevnené plochy, zakrytí a pod.)</t>
  </si>
  <si>
    <t>Uložení na skládku</t>
  </si>
  <si>
    <t xml:space="preserve"> 0 = 1374,184</t>
  </si>
  <si>
    <t>17380</t>
  </si>
  <si>
    <t>ZEMNÍ KRAJNICE A DOSYPÁVKY Z NAKUPOVANÝCH MATERIÁLŮ</t>
  </si>
  <si>
    <t>SD 0/63</t>
  </si>
  <si>
    <t xml:space="preserve">(7,526+11,250)*0,25=4.694 [A] </t>
  </si>
  <si>
    <t>Celkem 4,694 = 4,694</t>
  </si>
  <si>
    <t>položka zahrnuje:_x000D_
- kompletní provedení zemní konstrukce vcetne nákupu a dopravy materiálu dle zadávací dokumentace_x000D_
- úprava  ukládaného  materiálu  vlhcením,  trídením,  promícháním  nebo  vysoušením,  príp. jiné úpravy za úcelem zlepšení jeho  mech. vlastností_x000D_
- hutnení i ruzné míry hutnení _x000D_
- ošetrení úložište po celou dobu práce v nem vc. klimatických opatrení_x000D_
- ztížení v okolí vedení, konstrukcí a objektu a jejich docasné zajištení_x000D_
- ztížení provádení vc. hutnení ve ztížených podmínkách a stísnených prostorech_x000D_
- ztížené ukládání sypaniny pod vodu_x000D_
- ukládání po vrstvách a po jiných nutných cástech (figurách) vc. dosypávek_x000D_
- spouštení a nošení materiálu_x000D_
- výmena cástí zemní konstrukce znehodnocené klimatickými vlivy_x000D_
- svahování, hutnení a uzavírání povrchu svahu_x000D_
- udržování úložište a jeho ochrana proti vode_x000D_
- odvedení nebo obvedení vody v okolí úložište a v úložišti_x000D_
- veškeré  pomocné konstrukce umožnující provedení  zemní konstrukce  (príjezdy,  sjezdy,  nájezdy, lešení, podperné konstrukce, premostení, zpevnené plochy, zakrytí a pod.)</t>
  </si>
  <si>
    <t>17481</t>
  </si>
  <si>
    <t>ZÁSYP JAM A RÝH Z NAKUPOVANÝCH MATERIÁLŮ</t>
  </si>
  <si>
    <t xml:space="preserve">okružní - 246,057*0,57+246,057*(1,35*2/3)=361.704 [A] 
zásyp rušené kce - 0,32* 308,989=98.876 [B] 
Celkem: A+B=460.580 [C] </t>
  </si>
  <si>
    <t>Celkem 460,58 = 460,580</t>
  </si>
  <si>
    <t>položka zahrnuje:_x000D_
- kompletní provedení zemní konstrukce vcetne nákupu a dopravy materiálu dle zadávací dokumentace_x000D_
- úprava  ukládaného  materiálu  vlhcením,  trídením,  promícháním  nebo  vysoušením,  príp. jiné úpravy za úcelem zlepšení jeho  mech. vlastností_x000D_
- hutnení i ruzné míry hutnení _x000D_
- ošetrení úložište po celou dobu práce v nem vc. klimatických opatrení_x000D_
- ztížení v okolí vedení, konstrukcí a objektu a jejich docasné zajištení_x000D_
- ztížení provádení vc. hutnení ve ztížených podmínkách a stísnených prostorech_x000D_
- ztížené ukládání sypaniny pod vodu_x000D_
- ukládání po vrstvách a po jiných nutných cástech (figurách) vc. dosypávek_x000D_
- spouštení a nošení materiálu_x000D_
- výmena cástí zemní konstrukce znehodnocené klimatickými vlivy_x000D_
- udržování úložište a jeho ochrana proti vode_x000D_
- odvedení nebo obvedení vody v okolí úložište a v úložišti_x000D_
- veškeré  pomocné konstrukce umožnující provedení  zemní konstrukce  (príjezdy,  sjezdy,  nájezdy, lešení, podperné konstrukce, premostení, zpevnené plochy, zakrytí a pod.)</t>
  </si>
  <si>
    <t>17680</t>
  </si>
  <si>
    <t>AZ</t>
  </si>
  <si>
    <t>VÝPLNE Z NAKUPOVANÝCH MATERIÁLU</t>
  </si>
  <si>
    <t>KSÚS - aktivní zóna (AZ) 1700*0,5 = 850,000 [A]</t>
  </si>
  <si>
    <t>Celkové množství = 850,000</t>
  </si>
  <si>
    <t>položka zahrnuje:
- kompletní provedení zemní konstrukce vcetne nákupu a dopravy materiálu dle zadávací dokumentace
- úprava  ukládaného  materiálu  vlhcením,  trídením,  promícháním  nebo  vysoušením,  príp. jiné úpravy za úcelem zlepšení jeho  mech. vlastností
- hutnení i ruzné míry hutnení 
- ošetrení úložište po celou dobu práce v nem vc. klimatických opatrení
- ztížení v okolí vedení, konstrukcí a objektu a jejich docasné zajištení
- ztížení provádení vc. hutnení ve ztížených podmínkách a stísnených prostorech
- ztížené ukládání sypaniny pod vodu
- ukládání po vrstvách a po jiných nutných cástech (figurách) vc. dosypávek
- spouštení a nošení materiálu
- výmena cástí zemní konstrukce znehodnocené klimatickými vlivy
- rucní hutnení a výpln jam a prohlubní v podloží
- úprava, ocištení, ochrana a zhutnení podloží
- udržování úložište a jeho ochrana proti vode
- odvedení nebo obvedení vody v okolí úložište a v úložišti
- veškeré  pomocné konstrukce umožnující provedení  zemní konstrukce  (príjezdy,  sjezdy,  nájezdy, lešení, podperné konstrukce, premostení, zpevnené plochy, zakrytí a pod.)</t>
  </si>
  <si>
    <t>18110</t>
  </si>
  <si>
    <t>ÚPRAVA PLÁNĚ SE ZHUTNĚNÍM V HORNINĚ TŘ. I</t>
  </si>
  <si>
    <t>Hutneni plane</t>
  </si>
  <si>
    <t xml:space="preserve"> 1415 = 1415,000 [A]</t>
  </si>
  <si>
    <t>položka zahrnuje úpravu pláne vcetne vyrovnání výškových rozdílu. Míru zhutnení urcuje projekt.</t>
  </si>
  <si>
    <t>18220</t>
  </si>
  <si>
    <t>OR</t>
  </si>
  <si>
    <t>ROZPROSTŘENÍ ORNICE VE SVAHU</t>
  </si>
  <si>
    <t>zpětné použití ornice z deponie</t>
  </si>
  <si>
    <t>Úpravy ueleně kolem okruž. křižovatky (90,573+78,679+124,375+163,944+323,65)*0,1 = 78,122 [A]</t>
  </si>
  <si>
    <t>Celkové množství = 78,122</t>
  </si>
  <si>
    <t>položka zahrnuje:_x000D_
nutné premístení ornice z docasných skládek vzdálených do 50m_x000D_
rozprostrení ornice v predepsané tlouštce ve svahu pres 1:5</t>
  </si>
  <si>
    <t>18241</t>
  </si>
  <si>
    <t>ZALOŽENÍ TRÁVNÍKU RUČNÍM VÝSEVEM</t>
  </si>
  <si>
    <t>dle pol. 18220.OR 457,57 = 457,570</t>
  </si>
  <si>
    <t>Zahrnuje dodání predepsané travní smesi, její výsev na ornici, zalévání, první pokosení, to vše bez ohledu na sklon terénu</t>
  </si>
  <si>
    <t>Základy</t>
  </si>
  <si>
    <t>212635</t>
  </si>
  <si>
    <t>TRATIVODY KOMPL Z TRUB Z PLAST HM DN DO 150MM, RÝHA TŘ I</t>
  </si>
  <si>
    <t>Potrubí PVC DN 150,  
včetně rýhy, 
separační geotextílie 
obsyp  ŠD 16-32</t>
  </si>
  <si>
    <t xml:space="preserve">4,6+3,3+4,9+3,2+11,7+4+3,3+6=41.000 [A] </t>
  </si>
  <si>
    <t>Celkem 41 = 41,000</t>
  </si>
  <si>
    <t>Položka platí pro kompletní konstrukce trativodu a zahrnuje zejména:_x000D_
- výkop rýhy predepsaného tvaru v dané tríde težitelnosti, výpln, zásyp trativodu vcetne dopravy, uložení prebytecného materiálu, dodávky predepsaného materiálu pro výpln a zásyp_x000D_
- zrízení spojovací vrstvy_x000D_
- zrízení podkladu a lože trativodu z predepsaného materiálu_x000D_
- dodávka a uložení trativodu predepsaného materiálu a profilu_x000D_
- obsyp trativodu predepsaným materiálem_x000D_
- ukoncení trativodu zaústením do potrubí nebo vodotece, prípadne vybudování ukoncujícího objektu (kaplicky) dle VL_x000D_
- veškerý materiál, výrobky a polotovary, vcetne mimostaveništní a vnitrostaveništní dopravy_x000D_
- nezahrnuje opláštení z geotextilie, fólie</t>
  </si>
  <si>
    <t>4</t>
  </si>
  <si>
    <t>Vodorovné konstrukce</t>
  </si>
  <si>
    <t>45157</t>
  </si>
  <si>
    <t>PODKLADNÍ A VÝPLŇOVÉ VRSTVY Z KAMENIVA TĚŽENÉHO</t>
  </si>
  <si>
    <t xml:space="preserve">Pod propustky - (17,5+7,5)*0,1*0,2=0.500 [A] </t>
  </si>
  <si>
    <t>Celkem 0,5 = 0,500</t>
  </si>
  <si>
    <t>položka zahrnuje dodávku predepsaného kameniva, mimostaveništní a vnitrostaveništní dopravu a jeho uložení_x000D_
není-li v zadávací dokumentaci uvedeno jinak, jedná se o nakupovaný materiál</t>
  </si>
  <si>
    <t>465512</t>
  </si>
  <si>
    <t>DLAŽBY Z LOMOVÉHO KAMENE NA MC</t>
  </si>
  <si>
    <t>čela propustů</t>
  </si>
  <si>
    <t>Zpevnění u čel propustků 0,2*2*1,5*4 = 2,400</t>
  </si>
  <si>
    <t>Celkem 2,4 = 2,400</t>
  </si>
  <si>
    <t>položka zahrnuje:_x000D_
- nutné zemní práce (svahování, úpravu pláne a pod.)_x000D_
- zrízení spojovací vrstvy_x000D_
- zrízení lože dlažby z cementové malty predepsané kvality a predepsané tlouštky_x000D_
- dodávku a položení dlažby z lomového kamene do predepsaného tvaru_x000D_
- spárování, tesnení, tmelení a vyplnení spar MC prípadne s vyklínováním_x000D_
- úprava povrchu pro odvedení srážkové vody_x000D_
- nezahrnuje podklad pod dlažbu, vykazuje se samostatne položkami SD 45</t>
  </si>
  <si>
    <t>5</t>
  </si>
  <si>
    <t>Komunikace</t>
  </si>
  <si>
    <t>561431</t>
  </si>
  <si>
    <t>KAMENIVO ZPEVNĚNÉ CEMENTEM TŘ. I TL. DO 150MM</t>
  </si>
  <si>
    <t>TL. 0,15 m</t>
  </si>
  <si>
    <t>Zpevnění dlažbou vnitřní prstenec 90,25 = 90,250</t>
  </si>
  <si>
    <t>Celkové množství = 90,250</t>
  </si>
  <si>
    <t>- dodání smesi v požadované kvalite_x000D_
- ocištení podkladu_x000D_
- uložení smesi dle predepsaného technologického predpisu a zhutnení vrstvy v predepsané tlouštce_x000D_
- zrízení vrstvy bez rozlišení šírky, pokládání vrstvy po etapách, vcetne pracovních spar a spoju_x000D_
- úpravu napojení, ukoncení_x000D_
- úpravu dilatacních spar vcetne predepsané výztuže_x000D_
- nezahrnuje postriky, nátery_x000D_
- nezahrnuje úpravu povrchu krytu</t>
  </si>
  <si>
    <t>561441</t>
  </si>
  <si>
    <t>KAMENIVO ZPEVNĚNÉ CEMENTEM TŘ. I TL. DO 200MM</t>
  </si>
  <si>
    <t>KSC I 0,2 m</t>
  </si>
  <si>
    <t>Zpevnění dlažbou kraje 23,1+11,6+11,7+25+20 = 91,400</t>
  </si>
  <si>
    <t>Celkové množství = 91,400</t>
  </si>
  <si>
    <t>56313</t>
  </si>
  <si>
    <t>VOZOVKOVÉ VRSTVY Z MECHANICKY ZPEVNĚNÉHO KAMENIVA TL. DO 150MM</t>
  </si>
  <si>
    <t>KSÚS - UL. Vinická 167,4 = 167,400 [B]</t>
  </si>
  <si>
    <t>KSÚS - ul. Dymokurská - do města 289,9 = 289,900 [C]</t>
  </si>
  <si>
    <t>KSÚS - UL. Dymokurská - výjezd 230,2 = 230,200 [D]</t>
  </si>
  <si>
    <t>Celkové množství = 687,500</t>
  </si>
  <si>
    <t>- dodání kameniva predepsané kvality a zrnitosti_x000D_
- rozprostrení a zhutnení vrstvy v predepsané tlouštce_x000D_
- zrízení vrstvy bez rozlišení šírky, pokládání vrstvy po etapách_x000D_
- nezahrnuje postriky, nátery</t>
  </si>
  <si>
    <t>56314</t>
  </si>
  <si>
    <t>VOZOVKOVÉ VRSTVY Z MECHANICKY ZPEVNĚNÉHO KAMENIVA TL. DO 200MM</t>
  </si>
  <si>
    <t>KSÚS - Okružní jízdní pás 565,5 = 565,500</t>
  </si>
  <si>
    <t>Celkem 565,5 = 565,500</t>
  </si>
  <si>
    <t>56334</t>
  </si>
  <si>
    <t>VOZOVKOVÉ VRSTVY ZE ŠTĚRKODRTI TL. DO 200MM</t>
  </si>
  <si>
    <t>ŠDA tl. 0,2 m</t>
  </si>
  <si>
    <t>KSÚS - ul. Vinická 167,5 = 167,500 [A]</t>
  </si>
  <si>
    <t>Celkové množství = 167,500</t>
  </si>
  <si>
    <t>56335</t>
  </si>
  <si>
    <t>VOZOVKOVÉ VRSTVY ZE ŠTĚRKODRTI TL. DO 250MM</t>
  </si>
  <si>
    <t>ŠDA - 0,25 m</t>
  </si>
  <si>
    <t>KSÚS - Okružní jízdní pás 565,5 = 565,500 [A]</t>
  </si>
  <si>
    <t>KSÚS - prstenec 90,25 = 90,250 [B]</t>
  </si>
  <si>
    <t>KSÚS - ul. Dymokurská - výjezd 230,2 = 230,200 [E]</t>
  </si>
  <si>
    <t>KSÚS - zpevnění dlažbou kraje 23,1+11,6+11,7+25+20 = 91,400 [F]</t>
  </si>
  <si>
    <t>Celkové množství = 1267,250</t>
  </si>
  <si>
    <t>56962</t>
  </si>
  <si>
    <t>ZPEVNĚNÍ KRAJNIC Z RECYKLOVANÉHO MATERIÁLU TL DO 100MM</t>
  </si>
  <si>
    <t>živičný recyklát 0,1 m</t>
  </si>
  <si>
    <t>KSÚS 45*0,5 = 22,500</t>
  </si>
  <si>
    <t>Celkové množství = 22,500</t>
  </si>
  <si>
    <t>- dodání recyklátu v požadované kvalite_x000D_
- ocištení podkladu_x000D_
- uložení recyklátu dle predepsaného technologického predpisu, zhutnení vrstvy v predepsané tlouštce_x000D_
- zrízení vrstvy bez rozlišení šírky, pokládání vrstvy po etapách, vcetne pracovních spar a spoju_x000D_
- úpravu napojení, ukoncení _x000D_
- nezahrnuje postriky, nátery</t>
  </si>
  <si>
    <t>572123</t>
  </si>
  <si>
    <t>INFILTRAČNÍ POSTŘIK Z EMULZE DO 1,0KG/M2</t>
  </si>
  <si>
    <t>PI-C 0,6 kg/m2</t>
  </si>
  <si>
    <t>Okružní jízdní pás 565,5 = 565,500 [A]</t>
  </si>
  <si>
    <t>Komunikace - ul. Dymokurská - do města 289,9 = 289,900 [B]</t>
  </si>
  <si>
    <t>Komunikace - ul. Dymokurská - výjezd 230,2 = 230,200 [C]</t>
  </si>
  <si>
    <t>Komunikace - ul. Vinická 167,4 = 167,400 [D]</t>
  </si>
  <si>
    <t>Celkové množství = 1253,000</t>
  </si>
  <si>
    <t>- dodání všech predepsaných materiálu pro postriky v predepsaném množství_x000D_
- provedení dle predepsaného technologického predpisu_x000D_
- zrízení vrstvy bez rozlišení šírky, pokládání vrstvy po etapách_x000D_
- úpravu napojení, ukoncení</t>
  </si>
  <si>
    <t>572224</t>
  </si>
  <si>
    <t>SPOJOVACÍ POSTŘIK Z MODIFIK EMULZE DO 1,0KG/M2</t>
  </si>
  <si>
    <t>PS-C 0,6 kg/m2</t>
  </si>
  <si>
    <t xml:space="preserve"> 565,5*2 = 1131,000 [A]</t>
  </si>
  <si>
    <t>Celkové množství = 1818,500</t>
  </si>
  <si>
    <t>574B34</t>
  </si>
  <si>
    <t>ASFALTOVÝ BETON PRO OBRUSNÉ VRSTVY MODIFIK ACO 11+, 11S TL. 40MM</t>
  </si>
  <si>
    <t>KSÚS - Okružní jízdní pás 565,500 = 565,500 [A]</t>
  </si>
  <si>
    <t>KSÚS - ul. Dymokurská - do města 289,900 = 289,900 [B]</t>
  </si>
  <si>
    <t>KSÚS - ul. Dymokurská - výjezd 230,200 = 230,200 [C]</t>
  </si>
  <si>
    <t>Celkové množství = 1085,600</t>
  </si>
  <si>
    <t>- dodání smesi v požadované kvalite
- ocištení podkladu
- uložení smesi dle predepsaného technologického predpisu, zhutnení vrstvy v predepsané tlouštce
- zrízení vrstvy bez rozlišení šírky, pokládání vrstvy po etapách, vcetne pracovních spar a spoju
- úpravu napojení, ukoncení podél obrubníku, dilatacních zarízení, odvodnovacích proužku, odvodnovacu, vpustí, šachet a pod.
- nezahrnuje postriky, nátery
- nezahrnuje tesnení podél obrubníku, dilatacních zarízení, odvodnovacích proužku, odvodnovacu, vpustí, šachet a pod.</t>
  </si>
  <si>
    <t>574D56</t>
  </si>
  <si>
    <t>ASFALTOVÝ BETON PRO LOŽNÍ VRSTVY MODIFIK ACL 16+, 16S TL. 60MM</t>
  </si>
  <si>
    <t xml:space="preserve"> 565,500 = 565,500 [A]</t>
  </si>
  <si>
    <t>Celkové množství = 565,500</t>
  </si>
  <si>
    <t>574F46</t>
  </si>
  <si>
    <t>ASFALTOVÝ BETON PRO PODKLADNÍ VRSTVY MODIFIK ACP 16+, 16S TL. 50MM</t>
  </si>
  <si>
    <t>574F76</t>
  </si>
  <si>
    <t>ASFALTOVÝ BETON PRO PODKLADNÍ VRSTVY MODIFIK ACP 16+, 16S TL. 80MM</t>
  </si>
  <si>
    <t xml:space="preserve"> 289,900 = 289,900 [A]</t>
  </si>
  <si>
    <t xml:space="preserve"> 230,200 = 230,200 [B]</t>
  </si>
  <si>
    <t xml:space="preserve"> 167,400 = 167,400 [C]</t>
  </si>
  <si>
    <t>58212</t>
  </si>
  <si>
    <t>DLÁŽDĚNÉ KRYTY Z VELKÝCH KOSTEK DO LOŽE Z MC</t>
  </si>
  <si>
    <t>Dlažba žulová 16/16</t>
  </si>
  <si>
    <t xml:space="preserve"> 90,25 = 90,250 [A]</t>
  </si>
  <si>
    <t>Zpevnění dlažbou kraje 23,1+11,6+11,7+25+20 = 91,400 [B]</t>
  </si>
  <si>
    <t>Ostrůvky 5,92 = 5,920 [C]</t>
  </si>
  <si>
    <t>Celkové množství = 187,570</t>
  </si>
  <si>
    <t>- dodání dlažebního materiálu v požadované kvalite, dodání materiálu pro predepsané  lože v tlouštce predepsané dokumentací a pro predepsanou výpln spar_x000D_
- ocištení podkladu_x000D_
- uložení dlažby dle predepsaného technologického predpisu vcetne predepsané podkladní vrstvy a predepsané výplne spar_x000D_
- zrízení vrstvy bez rozlišení šírky, pokládání vrstvy po etapách _x000D_
- úpravu napojení, ukoncení podél obrubníku, dilatacních zarízení, odvodnovacích proužku, odvodnovacu, vpustí, šachet a pod., nestanoví-li zadávací dokumentace jinak_x000D_
- nezahrnuje postriky, nátery_x000D_
- nezahrnuje tesnení podél obrubníku, dilatacních zarízení, odvodnovacích proužku, odvodnovacu, vpustí, šachet a pod.</t>
  </si>
  <si>
    <t>8</t>
  </si>
  <si>
    <t>Potrubí</t>
  </si>
  <si>
    <t>87433</t>
  </si>
  <si>
    <t>POTRUBÍ Z TRUB PLASTOVÝCH ODPADNÍCH DN DO 150MM</t>
  </si>
  <si>
    <t>Napojení UV do dešťové kanalizace 5*3+8 = 23,000 [A]</t>
  </si>
  <si>
    <t>Celkové množství = 23,000</t>
  </si>
  <si>
    <t>položky pro zhotovení potrubí platí bez ohledu na sklon
zahrnuje:
- výrobní dokumentaci (vcetne technologického predpisu)
- dodání veškerého trubního a pomocného materiálu  (trouby,  trubky,  tvarovky,  spojovací a tesnící  materiál a pod.), podperných, závesných a upevnovacích prvku, vcetne potrebných úprav
- úprava a príprava podkladu a podper, ocištení a ošetrení podkladu a podper
- zrízení plne funkcního potrubí, kompletní soustavy, podle príslušného technologického predpisu
- zrízení potrubí i jednotlivých cástí po etapách, vcetne pracovních spar a spoju, pracovního zaslepení koncu a pod.
- úprava prostupu, pruchodu  šachtami a komorami, okolí podper a vyústení, zaústení, napojení, vyvedení a upevnení odpad. výustí
- ochrana potrubí náterem (vc. úpravy povrchu), prípadne izolací, nejsou-li tyto práce predmetem jiné položky
- úprava, ocištení a ošetrení prostoru kolem potrubí
- položky platí pro práce provádené v prostoru zapaženém i nezapaženém a i v kolektorech, chránickách
- položky zahrnují i práce spojené s nutnými obtoky, prevádením a cerpáním vody
nezahrnuje zkoušky vodotesnosti a televizní prohlídku</t>
  </si>
  <si>
    <t>87634</t>
  </si>
  <si>
    <t>CHRÁNIČKY Z TRUB PLASTOVÝCH DN DO 200MM</t>
  </si>
  <si>
    <t>DN 200</t>
  </si>
  <si>
    <t>Chránička VaK 49 = 49,000</t>
  </si>
  <si>
    <t>Celkové množství = 49,000</t>
  </si>
  <si>
    <t>položky pro zhotovení potrubí platí bez ohledu na sklon_x000D_
zahrnuje:_x000D_
- výrobní dokumentaci (vcetne technologického predpisu)_x000D_
- dodání veškerého trubního a pomocného materiálu  (trouby,  trubky,  tvarovky,  spojovací a tesnící  materiál a pod.), podperných, závesných a upevnovacích prvku, vcetne potrebných úprav_x000D_
- úprava a príprava podkladu a podper, ocištení a ošetrení podkladu a podper_x000D_
- zrízení plne funkcního potrubí, kompletní soustavy, podle príslušného technologického predpisu_x000D_
- zrízení potrubí i jednotlivých cástí po etapách, vcetne pracovních spar a spoju, pracovního zaslepení koncu a pod._x000D_
- úprava prostupu, pruchodu  šachtami a komorami, okolí podper a vyústení, zaústení, napojení, vyvedení a upevnení odpad. výustí_x000D_
- ochrana potrubí náterem (vc. úpravy povrchu), prípadne izolací, nejsou-li tyto práce predmetem jiné položky_x000D_
- úprava, ocištení a ošetrení prostoru kolem potrubí_x000D_
 vcetne prípadne predepsaného utesnení koncu chránicek_x000D_
- položky platí pro práce provádené v prostoru zapaženém i nezapaženém a i v kolektorech, chránickách</t>
  </si>
  <si>
    <t>89712</t>
  </si>
  <si>
    <t>VPUSŤ KANALIZAČNÍ ULIČNÍ KOMPLETNÍ Z BETONOVÝCH DÍLCŮ</t>
  </si>
  <si>
    <t>KUS</t>
  </si>
  <si>
    <t>včetně mříže</t>
  </si>
  <si>
    <t xml:space="preserve"> 6 = 6,000</t>
  </si>
  <si>
    <t>Celkové množství = 6,000</t>
  </si>
  <si>
    <t>položka zahrnuje:_x000D_
- dodávku a osazení predepsaných dílu vcetne mríže_x000D_
- výpln, tesnení  a tmelení spar a spoju,_x000D_
- opatrení  povrchu  betonu  izolací  proti zemní vlhkosti v cástech, kde prijdou do styku se zeminou nebo kamenivem,_x000D_
- predepsané podkladní konstrukce</t>
  </si>
  <si>
    <t>9</t>
  </si>
  <si>
    <t>Ostatní konstrukce a práce</t>
  </si>
  <si>
    <t>914171</t>
  </si>
  <si>
    <t>DOPRAVNÍ ZNACKY ZÁKLADNÍ VELIKOSTI HLINÍKOVÉ FÓLIE TR 2 - DODÁVKA A MONTÁŽ</t>
  </si>
  <si>
    <t xml:space="preserve"> 23 = 23,000 [A]</t>
  </si>
  <si>
    <t>položka zahrnuje:
- dodávku a montáž znacek v požadovaném provedení</t>
  </si>
  <si>
    <t>914644</t>
  </si>
  <si>
    <t>DOPRAV ZNACKY 150X150CM OCEL FÓLIE TR 3 - DOD, MONT, DEMONT</t>
  </si>
  <si>
    <t xml:space="preserve"> 3 = 3,000 [A]</t>
  </si>
  <si>
    <t>položka zahrnuje:
- dodávku a montáž znacek v požadovaném provedení
- sloupky a upevnovací zarízení vcetne jejich osazení (betonová patka, zemní práce), pokud nejsou uvedeny samostatnou položkou
- u docasných (provizorních) znacek a zarízení údržbu po celou dobu trvání funkce, náhradu znicených nebo ztracených kusu, nutnou opravu poškozených cástí
- odstranení, demontáž a odklizení materiálu s odvozem na predepsané místo</t>
  </si>
  <si>
    <t>915111</t>
  </si>
  <si>
    <t>VODOROVNÉ DOPRAVNÍ ZNACENÍ BARVOU HLADKÉ - DODÁVKA A POKLÁDKA</t>
  </si>
  <si>
    <t xml:space="preserve"> 172,942 = 172,942 [A]</t>
  </si>
  <si>
    <t>položka zahrnuje:
- dodání a pokládku náterového materiálu (merí se pouze natíraná plocha)
- predznacení a reflexní úpravu</t>
  </si>
  <si>
    <t>915211</t>
  </si>
  <si>
    <t>VODOROVNÉ DOPRAVNÍ ZNAČENÍ PLASTEM HLADKÉ - DODÁVKA A POKLÁDKA</t>
  </si>
  <si>
    <t xml:space="preserve">(113,097+74,770+4,981+19,915+4,822+18,677+9,488+13,621+25,678+42,875+54,378+4,052+16,48+4,354+2,54+8,025+15,748+8,813+4,09+15,1+12,169+5,229+7,505+18,87+6,161+25,007+15,764+25,188+19,093+18,385+18,385+16,731+6,608+5,102+4,218+19,809+6,04)*0,25=172.942 [A] </t>
  </si>
  <si>
    <t>Celkem 172,942 = 172,942</t>
  </si>
  <si>
    <t>položka zahrnuje:_x000D_
- dodání a pokládku náterového materiálu (merí se pouze natíraná plocha)_x000D_
- predznacení a reflexní úpravu</t>
  </si>
  <si>
    <t>917224</t>
  </si>
  <si>
    <t>SILNIČNÍ OBRUBY Z BETONOVÝCH OBRUBNÍKŮ ŠÍŘ 150MM</t>
  </si>
  <si>
    <t>vč. lože C16/20  tl. 0,1m 
150x250x1000</t>
  </si>
  <si>
    <t>Obrubník 150x250x1000 70 = 70,000 [A]</t>
  </si>
  <si>
    <t>Obrubník 150x150 - místa pro přecházení 14 = 14,000 [B]</t>
  </si>
  <si>
    <t>Obrubník přechodový 150x150/250x1000-levý 2 = 2,000 [C]</t>
  </si>
  <si>
    <t>Obrubník přechodový 150x150/250x1000-pravý 2 = 2,000 [D]</t>
  </si>
  <si>
    <t>Celkové množství = 88,000</t>
  </si>
  <si>
    <t>Položka zahrnuje:_x000D_
dodání a pokládku betonových obrubníku o rozmerech predepsaných zadávací dokumentací_x000D_
betonové lože i bocní betonovou operku.</t>
  </si>
  <si>
    <t>91723</t>
  </si>
  <si>
    <t>OBRUBY Z BETON KRAJNÍKŮ</t>
  </si>
  <si>
    <t xml:space="preserve"> 80*2 = 160,000</t>
  </si>
  <si>
    <t>Položka zahrnuje:_x000D_
dodání a pokládku betonových krajníku o rozmerech predepsaných zadávací dokumentací_x000D_
betonové lože i bocní betonovou operku.</t>
  </si>
  <si>
    <t>91726</t>
  </si>
  <si>
    <t>KO OBRUBNÍKY BETONOVÉ</t>
  </si>
  <si>
    <t>KO obrubník 195x300x600</t>
  </si>
  <si>
    <t>Prstenec 76 = 76,000</t>
  </si>
  <si>
    <t>Ostrůvky 6+7,6+15+5 = 33,600 [A]</t>
  </si>
  <si>
    <t>Celkové množství = 109,600</t>
  </si>
  <si>
    <t>917424</t>
  </si>
  <si>
    <t>CHODNÍKOVÉ OBRUBY Z KAMENNÝCH OBRUBNÍKU ŠÍR 150MM</t>
  </si>
  <si>
    <t>Zpevněné krajnice 86 = 86,000 [A]</t>
  </si>
  <si>
    <t>Položka zahrnuje:
dodání a pokládku kamenných obrubníku o rozmerech predepsaných zadávací dokumentací
betonové lože i bocní betonovou operku.</t>
  </si>
  <si>
    <t>917425</t>
  </si>
  <si>
    <t>CHODNÍKOVÉ OBRUBY Z KAMENNÝCH OBRUBNÍKŮ ŠÍŘ 200MM</t>
  </si>
  <si>
    <t>OP3 250x200</t>
  </si>
  <si>
    <t>Prstenec 66 = 66,000</t>
  </si>
  <si>
    <t>Položka zahrnuje:_x000D_
dodání a pokládku kamenných obrubníku o rozmerech predepsaných zadávací dokumentací_x000D_
betonové lože i bocní betonovou operku.</t>
  </si>
  <si>
    <t>9181B</t>
  </si>
  <si>
    <t>ČELA PROPUSTU Z TRUB DN DO 400MM Z BETONU</t>
  </si>
  <si>
    <t xml:space="preserve">4=4.000 [A] </t>
  </si>
  <si>
    <t>Celkem 4 = 4,000</t>
  </si>
  <si>
    <t>Položka zahrnuje kompletní celo (základ, drík, rímsu)_x000D_
- dodání  cerstvého  betonu  (betonové  smesi)  požadované  kvality,  jeho  uložení  do požadovaného tvaru pri jakékoliv hustote výztuže, konzistenci cerstvého betonu a zpusobu hutnení, ošetrení a ochranu betonu,_x000D_
- dodání a osazení výztuže,_x000D_
- prípadne dokumentací predepsaný kamenný obklad,_x000D_
- zhotovení nepropustného, mrazuvzdorného betonu a betonu požadované trvanlivosti a vlastností,_x000D_
- užití potrebných prísad a technologií výroby betonu,_x000D_
- zrízení pracovních a dilatacních spar, vcetne potrebných úprav, výplne, vložek, opracování, ocištení a ošetrení,_x000D_
- bednení  požadovaných  konstr. (i ztracené) s úpravou  dle požadované  kvality povrchu betonu, vcetne odbednovacích a odskružovacích prostredku,_x000D_
- podperné  konstr. (skruže) a lešení všech druhu pro bednení, uložení cerstvého betonu, výztuže a doplnkových konstr., vc. požadovaných otvoru, ochranných a bezpecnostních opatrení a základu techto konstrukcí a lešení,_x000D_
- vytvorení kotevních cel, kapes, nálitku, a sedel,_x000D_
- zrízení  všech  požadovaných  otvoru, kapes, výklenku, prostupu, dutin, drážek a pod., vc. ztížení práce a úprav  kolem nich,_x000D_
- úpravy pro osazení výztuže, doplnkových konstrukcí a vybavení,_x000D_
- úpravy povrchu pro položení požadované izolace, povlaku a náteru, prípadne vyspravení,_x000D_
- ztížení práce u kabelových a injektážních trubek a ostatních zarízení osazovaných do betonu,_x000D_
- konstrukce betonových kloubu, upevnení kotevních prvku a doplnkových konstrukcí,_x000D_
- nátery zabranující soudržnost betonu a bednení,_x000D_
- výpln, tesnení  a tmelení spar a spoju,_x000D_
- opatrení  povrchu  betonu  izolací  proti zemní vlhkosti v cástech, kde prijdou do styku se zeminou nebo kamenivem,_x000D_
- prípadné zrízení spojovací vrstvy u základu,_x000D_
- úpravy pro osazení zarízení ochrany konstrukce proti vlivu bludných proudu._x000D_
Nezahrnuje zábradlí.</t>
  </si>
  <si>
    <t>9183B1</t>
  </si>
  <si>
    <t>PROPUSTY Z TRUB DN 400MM BETONOVÝCH</t>
  </si>
  <si>
    <t xml:space="preserve"> 9+17 = 26,000</t>
  </si>
  <si>
    <t>Položka zahrnuje:_x000D_
- dodání a položení potrubí z trub z dokumentací predepsaného materiálu a predepsaného prumeru_x000D_
- prípadné úpravy trub (zkrácení, šikmé seríznutí)_x000D_
Nezahrnuje podkladní vrstvy a obetonování.</t>
  </si>
  <si>
    <t>931323</t>
  </si>
  <si>
    <t>TĚSNĚNÍ DILATAČ SPAR ASF ZÁLIVKOU MODIFIK PRŮŘ DO 300MM2</t>
  </si>
  <si>
    <t xml:space="preserve">dle pol. 113763 -  92,099=92.099 [A] </t>
  </si>
  <si>
    <t>položka zahrnuje dodávku a osazení predepsaného materiálu, ocištení ploch spáry pred úpravou, ocištení okolí spáry po úprave_x000D_
nezahrnuje tesnící profil</t>
  </si>
  <si>
    <t>SO 101 - III/3245 Městec Králové, ul. Dymokurská, Okružní křižovatka - KSÚS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</si>
</sst>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##0.00"/>
    <numFmt numFmtId="165" formatCode="#\ ###\ ###\ ###\ ##0.000"/>
  </numFmts>
  <fonts count="9" x14ac:knownFonts="1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  <fill>
      <patternFill patternType="solid">
        <fgColor rgb="FFADD8E6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33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2" fillId="2" borderId="0" xfId="3" applyFill="1">
      <alignment horizontal="right" vertical="center" wrapText="1"/>
    </xf>
    <xf numFmtId="164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4" fontId="2" fillId="0" borderId="1" xfId="1" applyNumberFormat="1" applyBorder="1">
      <alignment horizontal="right" vertical="center" wrapText="1"/>
    </xf>
    <xf numFmtId="0" fontId="1" fillId="0" borderId="0" xfId="0" applyFont="1"/>
    <xf numFmtId="0" fontId="5" fillId="2" borderId="0" xfId="5" applyFill="1">
      <alignment horizontal="left" vertical="center" wrapText="1"/>
    </xf>
    <xf numFmtId="0" fontId="0" fillId="2" borderId="2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164" fontId="6" fillId="2" borderId="0" xfId="0" applyNumberFormat="1" applyFont="1" applyFill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4" borderId="2" xfId="0" applyNumberFormat="1" applyFill="1" applyBorder="1" applyAlignment="1" applyProtection="1">
      <alignment horizontal="center"/>
      <protection locked="0"/>
    </xf>
    <xf numFmtId="164" fontId="0" fillId="0" borderId="2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wrapText="1"/>
    </xf>
    <xf numFmtId="0" fontId="7" fillId="0" borderId="2" xfId="0" applyFont="1" applyBorder="1" applyAlignment="1">
      <alignment wrapText="1"/>
    </xf>
    <xf numFmtId="0" fontId="3" fillId="2" borderId="0" xfId="2" applyFill="1">
      <alignment horizontal="left" vertical="center" wrapText="1"/>
    </xf>
    <xf numFmtId="0" fontId="0" fillId="2" borderId="0" xfId="0" applyFill="1"/>
    <xf numFmtId="0" fontId="5" fillId="2" borderId="0" xfId="5" applyFill="1" applyAlignment="1">
      <alignment horizontal="right" vertical="center" wrapText="1"/>
    </xf>
    <xf numFmtId="0" fontId="0" fillId="2" borderId="0" xfId="0" applyFill="1" applyAlignment="1">
      <alignment horizontal="right"/>
    </xf>
    <xf numFmtId="0" fontId="4" fillId="3" borderId="1" xfId="4" applyFill="1" applyBorder="1">
      <alignment horizontal="center" vertical="center" wrapText="1"/>
    </xf>
    <xf numFmtId="164" fontId="0" fillId="0" borderId="2" xfId="0" applyNumberFormat="1" applyFill="1" applyBorder="1" applyAlignment="1" applyProtection="1">
      <alignment horizontal="center"/>
    </xf>
  </cellXfs>
  <cellStyles count="9">
    <cellStyle name="NadpisRekapitulaceSoupisPraciStyle" xfId="2" xr:uid="{00000000-0005-0000-0000-000002000000}"/>
    <cellStyle name="NadpisStrukturyStyle" xfId="6" xr:uid="{00000000-0005-0000-0000-000006000000}"/>
    <cellStyle name="NadpisySloupcuStyle" xfId="4" xr:uid="{00000000-0005-0000-0000-000004000000}"/>
    <cellStyle name="Normální" xfId="0" builtinId="0"/>
    <cellStyle name="NormalStyle" xfId="1" xr:uid="{00000000-0005-0000-0000-000001000000}"/>
    <cellStyle name="PolDoplnInfoStyle" xfId="8" xr:uid="{00000000-0005-0000-0000-000008000000}"/>
    <cellStyle name="RekapitulaceCenyStyle" xfId="3" xr:uid="{00000000-0005-0000-0000-000003000000}"/>
    <cellStyle name="StavbaRozpocetHeaderStyle" xfId="5" xr:uid="{00000000-0005-0000-0000-000005000000}"/>
    <cellStyle name="StavebniDilStyle" xfId="7" xr:uid="{00000000-0005-0000-0000-000007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workbookViewId="0"/>
  </sheetViews>
  <sheetFormatPr defaultRowHeight="15" x14ac:dyDescent="0.25"/>
  <cols>
    <col min="1" max="2" width="32.42578125" customWidth="1"/>
    <col min="3" max="5" width="19.42578125" customWidth="1"/>
  </cols>
  <sheetData>
    <row r="1" spans="1:5" x14ac:dyDescent="0.25">
      <c r="A1" s="1" t="s">
        <v>0</v>
      </c>
      <c r="B1" s="2" t="s">
        <v>1</v>
      </c>
      <c r="C1" s="3"/>
      <c r="D1" s="3"/>
      <c r="E1" s="3"/>
    </row>
    <row r="2" spans="1:5" x14ac:dyDescent="0.25">
      <c r="A2" s="3"/>
      <c r="B2" s="27" t="s">
        <v>2</v>
      </c>
      <c r="C2" s="3"/>
      <c r="D2" s="3"/>
      <c r="E2" s="3"/>
    </row>
    <row r="3" spans="1:5" x14ac:dyDescent="0.25">
      <c r="A3" s="3"/>
      <c r="B3" s="28"/>
      <c r="C3" s="3"/>
      <c r="D3" s="3"/>
      <c r="E3" s="3"/>
    </row>
    <row r="4" spans="1:5" x14ac:dyDescent="0.25">
      <c r="A4" s="3"/>
      <c r="B4" s="27" t="s">
        <v>3</v>
      </c>
      <c r="C4" s="28"/>
      <c r="D4" s="28"/>
      <c r="E4" s="28"/>
    </row>
    <row r="5" spans="1:5" x14ac:dyDescent="0.25">
      <c r="A5" s="3"/>
      <c r="B5" s="3"/>
      <c r="C5" s="3"/>
      <c r="D5" s="3"/>
      <c r="E5" s="3"/>
    </row>
    <row r="6" spans="1:5" x14ac:dyDescent="0.25">
      <c r="A6" s="3"/>
      <c r="B6" s="5" t="s">
        <v>4</v>
      </c>
      <c r="C6" s="6">
        <f>SUM(C10)</f>
        <v>1000000</v>
      </c>
      <c r="D6" s="3"/>
      <c r="E6" s="3"/>
    </row>
    <row r="7" spans="1:5" x14ac:dyDescent="0.25">
      <c r="A7" s="3"/>
      <c r="B7" s="5" t="s">
        <v>5</v>
      </c>
      <c r="C7" s="6">
        <f>SUM(E10)</f>
        <v>1210000</v>
      </c>
      <c r="D7" s="3"/>
      <c r="E7" s="3"/>
    </row>
    <row r="8" spans="1:5" x14ac:dyDescent="0.25">
      <c r="A8" s="3"/>
      <c r="B8" s="3"/>
      <c r="C8" s="3"/>
      <c r="D8" s="3"/>
      <c r="E8" s="3"/>
    </row>
    <row r="9" spans="1:5" x14ac:dyDescent="0.25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 spans="1:5" x14ac:dyDescent="0.25">
      <c r="A10" s="8" t="s">
        <v>11</v>
      </c>
      <c r="B10" s="8" t="s">
        <v>12</v>
      </c>
      <c r="C10" s="9">
        <f>'SO 101'!I3</f>
        <v>1000000</v>
      </c>
      <c r="D10" s="9">
        <f>SUMIFS('SO 101'!O:O,'SO 101'!A:A,"P")</f>
        <v>210000</v>
      </c>
      <c r="E10" s="9">
        <f>C10+D10</f>
        <v>1210000</v>
      </c>
    </row>
  </sheetData>
  <mergeCells count="2">
    <mergeCell ref="B2:B3"/>
    <mergeCell ref="B4:E4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25"/>
  <sheetViews>
    <sheetView tabSelected="1" topLeftCell="B1" workbookViewId="0">
      <selection activeCell="H49" sqref="H49"/>
    </sheetView>
  </sheetViews>
  <sheetFormatPr defaultRowHeight="15" x14ac:dyDescent="0.2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5" max="16" width="9.140625" hidden="1"/>
  </cols>
  <sheetData>
    <row r="1" spans="1:16" x14ac:dyDescent="0.25">
      <c r="A1" s="10" t="s">
        <v>0</v>
      </c>
      <c r="B1" s="3"/>
      <c r="C1" s="3"/>
      <c r="D1" s="3"/>
      <c r="E1" s="2" t="s">
        <v>1</v>
      </c>
      <c r="F1" s="3"/>
      <c r="G1" s="3"/>
      <c r="H1" s="3"/>
      <c r="I1" s="3"/>
      <c r="P1">
        <v>3</v>
      </c>
    </row>
    <row r="2" spans="1:16" ht="20.25" x14ac:dyDescent="0.25">
      <c r="B2" s="3"/>
      <c r="C2" s="3"/>
      <c r="D2" s="3"/>
      <c r="E2" s="4" t="s">
        <v>13</v>
      </c>
      <c r="F2" s="3"/>
      <c r="G2" s="3"/>
      <c r="H2" s="3"/>
      <c r="I2" s="3"/>
    </row>
    <row r="3" spans="1:16" ht="30" x14ac:dyDescent="0.25">
      <c r="A3" t="s">
        <v>14</v>
      </c>
      <c r="B3" s="11" t="s">
        <v>15</v>
      </c>
      <c r="C3" s="29" t="s">
        <v>16</v>
      </c>
      <c r="D3" s="30"/>
      <c r="E3" s="11" t="s">
        <v>355</v>
      </c>
      <c r="F3" s="3"/>
      <c r="G3" s="3"/>
      <c r="H3" s="12" t="s">
        <v>11</v>
      </c>
      <c r="I3" s="13">
        <f>SUMIFS(I8:I325,A8:A325,"SD")</f>
        <v>1000000</v>
      </c>
      <c r="O3">
        <v>0</v>
      </c>
      <c r="P3">
        <v>2</v>
      </c>
    </row>
    <row r="4" spans="1:16" x14ac:dyDescent="0.25">
      <c r="A4" t="s">
        <v>17</v>
      </c>
      <c r="B4" s="11" t="s">
        <v>18</v>
      </c>
      <c r="C4" s="29" t="s">
        <v>11</v>
      </c>
      <c r="D4" s="30"/>
      <c r="E4" s="11" t="s">
        <v>12</v>
      </c>
      <c r="F4" s="3"/>
      <c r="G4" s="3"/>
      <c r="H4" s="3"/>
      <c r="I4" s="3"/>
      <c r="O4">
        <v>0.15</v>
      </c>
      <c r="P4">
        <v>2</v>
      </c>
    </row>
    <row r="5" spans="1:16" x14ac:dyDescent="0.25">
      <c r="A5" s="31" t="s">
        <v>19</v>
      </c>
      <c r="B5" s="31" t="s">
        <v>20</v>
      </c>
      <c r="C5" s="31" t="s">
        <v>21</v>
      </c>
      <c r="D5" s="31" t="s">
        <v>22</v>
      </c>
      <c r="E5" s="31" t="s">
        <v>23</v>
      </c>
      <c r="F5" s="31" t="s">
        <v>24</v>
      </c>
      <c r="G5" s="31" t="s">
        <v>25</v>
      </c>
      <c r="H5" s="31" t="s">
        <v>26</v>
      </c>
      <c r="I5" s="31"/>
      <c r="O5">
        <v>0.21</v>
      </c>
    </row>
    <row r="6" spans="1:16" x14ac:dyDescent="0.25">
      <c r="A6" s="31"/>
      <c r="B6" s="31"/>
      <c r="C6" s="31"/>
      <c r="D6" s="31"/>
      <c r="E6" s="31"/>
      <c r="F6" s="31"/>
      <c r="G6" s="31"/>
      <c r="H6" s="7" t="s">
        <v>27</v>
      </c>
      <c r="I6" s="7" t="s">
        <v>28</v>
      </c>
    </row>
    <row r="7" spans="1:16" x14ac:dyDescent="0.25">
      <c r="A7" s="7">
        <v>0</v>
      </c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</row>
    <row r="8" spans="1:16" x14ac:dyDescent="0.25">
      <c r="A8" s="14" t="s">
        <v>29</v>
      </c>
      <c r="B8" s="14"/>
      <c r="C8" s="15" t="s">
        <v>30</v>
      </c>
      <c r="D8" s="14"/>
      <c r="E8" s="14" t="s">
        <v>31</v>
      </c>
      <c r="F8" s="14"/>
      <c r="G8" s="14"/>
      <c r="H8" s="14"/>
      <c r="I8" s="16">
        <f>SUMIFS(I9:I66,A9:A66,"P")</f>
        <v>1000000</v>
      </c>
    </row>
    <row r="9" spans="1:16" x14ac:dyDescent="0.25">
      <c r="A9" s="17" t="s">
        <v>32</v>
      </c>
      <c r="B9" s="17">
        <v>1</v>
      </c>
      <c r="C9" s="18" t="s">
        <v>33</v>
      </c>
      <c r="D9" t="s">
        <v>34</v>
      </c>
      <c r="E9" s="19" t="s">
        <v>35</v>
      </c>
      <c r="F9" s="20" t="s">
        <v>36</v>
      </c>
      <c r="G9" s="21">
        <v>1</v>
      </c>
      <c r="H9" s="22">
        <v>0</v>
      </c>
      <c r="I9" s="23">
        <f>ROUND(G9*H9,P4)</f>
        <v>0</v>
      </c>
      <c r="O9" s="24">
        <f>I9*0.21</f>
        <v>0</v>
      </c>
      <c r="P9">
        <v>3</v>
      </c>
    </row>
    <row r="10" spans="1:16" x14ac:dyDescent="0.25">
      <c r="A10" s="17" t="s">
        <v>37</v>
      </c>
      <c r="E10" s="25"/>
    </row>
    <row r="11" spans="1:16" x14ac:dyDescent="0.25">
      <c r="A11" s="17" t="s">
        <v>38</v>
      </c>
      <c r="E11" s="26" t="s">
        <v>39</v>
      </c>
    </row>
    <row r="12" spans="1:16" x14ac:dyDescent="0.25">
      <c r="A12" s="17" t="s">
        <v>40</v>
      </c>
      <c r="E12" s="25"/>
    </row>
    <row r="13" spans="1:16" x14ac:dyDescent="0.25">
      <c r="A13" s="17" t="s">
        <v>32</v>
      </c>
      <c r="B13" s="17">
        <v>2</v>
      </c>
      <c r="C13" s="18" t="s">
        <v>41</v>
      </c>
      <c r="D13" t="s">
        <v>34</v>
      </c>
      <c r="E13" s="19" t="s">
        <v>42</v>
      </c>
      <c r="F13" s="20" t="s">
        <v>36</v>
      </c>
      <c r="G13" s="21">
        <v>1</v>
      </c>
      <c r="H13" s="22">
        <v>0</v>
      </c>
      <c r="I13" s="23">
        <f>ROUND(G13*H13,P4)</f>
        <v>0</v>
      </c>
      <c r="O13" s="24">
        <f>I13*0.21</f>
        <v>0</v>
      </c>
      <c r="P13">
        <v>3</v>
      </c>
    </row>
    <row r="14" spans="1:16" x14ac:dyDescent="0.25">
      <c r="A14" s="17" t="s">
        <v>37</v>
      </c>
      <c r="E14" s="25"/>
    </row>
    <row r="15" spans="1:16" x14ac:dyDescent="0.25">
      <c r="A15" s="17" t="s">
        <v>38</v>
      </c>
      <c r="E15" s="26" t="s">
        <v>39</v>
      </c>
    </row>
    <row r="16" spans="1:16" x14ac:dyDescent="0.25">
      <c r="A16" s="17" t="s">
        <v>40</v>
      </c>
      <c r="E16" s="25"/>
    </row>
    <row r="17" spans="1:16" x14ac:dyDescent="0.25">
      <c r="A17" s="17" t="s">
        <v>32</v>
      </c>
      <c r="B17" s="17">
        <v>3</v>
      </c>
      <c r="C17" s="18" t="s">
        <v>43</v>
      </c>
      <c r="D17" t="s">
        <v>34</v>
      </c>
      <c r="E17" s="19" t="s">
        <v>44</v>
      </c>
      <c r="F17" s="20" t="s">
        <v>36</v>
      </c>
      <c r="G17" s="21">
        <v>1</v>
      </c>
      <c r="H17" s="22">
        <v>0</v>
      </c>
      <c r="I17" s="23">
        <f>ROUND(G17*H17,P4)</f>
        <v>0</v>
      </c>
      <c r="O17" s="24">
        <f>I17*0.21</f>
        <v>0</v>
      </c>
      <c r="P17">
        <v>3</v>
      </c>
    </row>
    <row r="18" spans="1:16" x14ac:dyDescent="0.25">
      <c r="A18" s="17" t="s">
        <v>37</v>
      </c>
      <c r="E18" s="25"/>
    </row>
    <row r="19" spans="1:16" x14ac:dyDescent="0.25">
      <c r="A19" s="17" t="s">
        <v>38</v>
      </c>
      <c r="E19" s="26" t="s">
        <v>39</v>
      </c>
    </row>
    <row r="20" spans="1:16" x14ac:dyDescent="0.25">
      <c r="A20" s="17" t="s">
        <v>40</v>
      </c>
      <c r="E20" s="25"/>
    </row>
    <row r="21" spans="1:16" ht="30" x14ac:dyDescent="0.25">
      <c r="A21" s="17" t="s">
        <v>32</v>
      </c>
      <c r="B21" s="17">
        <v>4</v>
      </c>
      <c r="C21" s="18" t="s">
        <v>45</v>
      </c>
      <c r="D21" t="s">
        <v>34</v>
      </c>
      <c r="E21" s="19" t="s">
        <v>46</v>
      </c>
      <c r="F21" s="20" t="s">
        <v>36</v>
      </c>
      <c r="G21" s="21">
        <v>1</v>
      </c>
      <c r="H21" s="22">
        <v>0</v>
      </c>
      <c r="I21" s="23">
        <f>ROUND(G21*H21,P4)</f>
        <v>0</v>
      </c>
      <c r="O21" s="24">
        <f>I21*0.21</f>
        <v>0</v>
      </c>
      <c r="P21">
        <v>3</v>
      </c>
    </row>
    <row r="22" spans="1:16" x14ac:dyDescent="0.25">
      <c r="A22" s="17" t="s">
        <v>37</v>
      </c>
      <c r="E22" s="25"/>
    </row>
    <row r="23" spans="1:16" x14ac:dyDescent="0.25">
      <c r="A23" s="17" t="s">
        <v>38</v>
      </c>
      <c r="E23" s="26" t="s">
        <v>39</v>
      </c>
    </row>
    <row r="24" spans="1:16" x14ac:dyDescent="0.25">
      <c r="A24" s="17" t="s">
        <v>40</v>
      </c>
      <c r="E24" s="25"/>
    </row>
    <row r="25" spans="1:16" x14ac:dyDescent="0.25">
      <c r="A25" s="17" t="s">
        <v>32</v>
      </c>
      <c r="B25" s="17">
        <v>5</v>
      </c>
      <c r="C25" s="18" t="s">
        <v>47</v>
      </c>
      <c r="D25" s="17" t="s">
        <v>48</v>
      </c>
      <c r="E25" s="19" t="s">
        <v>49</v>
      </c>
      <c r="F25" s="20" t="s">
        <v>50</v>
      </c>
      <c r="G25" s="21">
        <v>1374.184</v>
      </c>
      <c r="H25" s="22">
        <v>0</v>
      </c>
      <c r="I25" s="23">
        <f>ROUND(G25*H25,P4)</f>
        <v>0</v>
      </c>
      <c r="O25" s="24">
        <f>I25*0.21</f>
        <v>0</v>
      </c>
      <c r="P25">
        <v>3</v>
      </c>
    </row>
    <row r="26" spans="1:16" x14ac:dyDescent="0.25">
      <c r="A26" s="17" t="s">
        <v>37</v>
      </c>
      <c r="E26" s="25" t="s">
        <v>34</v>
      </c>
    </row>
    <row r="27" spans="1:16" ht="45" x14ac:dyDescent="0.25">
      <c r="A27" s="17" t="s">
        <v>38</v>
      </c>
      <c r="E27" s="26" t="s">
        <v>51</v>
      </c>
    </row>
    <row r="28" spans="1:16" x14ac:dyDescent="0.25">
      <c r="A28" s="17" t="s">
        <v>38</v>
      </c>
      <c r="E28" s="26" t="s">
        <v>52</v>
      </c>
    </row>
    <row r="29" spans="1:16" ht="30" x14ac:dyDescent="0.25">
      <c r="A29" s="17" t="s">
        <v>40</v>
      </c>
      <c r="E29" s="19" t="s">
        <v>53</v>
      </c>
    </row>
    <row r="30" spans="1:16" x14ac:dyDescent="0.25">
      <c r="A30" s="17" t="s">
        <v>32</v>
      </c>
      <c r="B30" s="17">
        <v>6</v>
      </c>
      <c r="C30" s="18" t="s">
        <v>47</v>
      </c>
      <c r="D30" s="17" t="s">
        <v>54</v>
      </c>
      <c r="E30" s="19" t="s">
        <v>55</v>
      </c>
      <c r="F30" s="20" t="s">
        <v>50</v>
      </c>
      <c r="G30" s="21">
        <v>289</v>
      </c>
      <c r="H30" s="22">
        <v>0</v>
      </c>
      <c r="I30" s="23">
        <f>ROUND(G30*H30,P4)</f>
        <v>0</v>
      </c>
      <c r="O30" s="24">
        <f>I30*0.21</f>
        <v>0</v>
      </c>
      <c r="P30">
        <v>3</v>
      </c>
    </row>
    <row r="31" spans="1:16" x14ac:dyDescent="0.25">
      <c r="A31" s="17" t="s">
        <v>37</v>
      </c>
      <c r="E31" s="25" t="s">
        <v>34</v>
      </c>
    </row>
    <row r="32" spans="1:16" x14ac:dyDescent="0.25">
      <c r="A32" s="17" t="s">
        <v>38</v>
      </c>
      <c r="E32" s="26" t="s">
        <v>56</v>
      </c>
    </row>
    <row r="33" spans="1:16" x14ac:dyDescent="0.25">
      <c r="A33" s="17" t="s">
        <v>38</v>
      </c>
      <c r="E33" s="26" t="s">
        <v>57</v>
      </c>
    </row>
    <row r="34" spans="1:16" x14ac:dyDescent="0.25">
      <c r="A34" s="17" t="s">
        <v>40</v>
      </c>
      <c r="E34" s="25"/>
    </row>
    <row r="35" spans="1:16" x14ac:dyDescent="0.25">
      <c r="A35" s="17" t="s">
        <v>32</v>
      </c>
      <c r="B35" s="17">
        <v>7</v>
      </c>
      <c r="C35" s="18" t="s">
        <v>47</v>
      </c>
      <c r="D35" s="17" t="s">
        <v>58</v>
      </c>
      <c r="E35" s="19" t="s">
        <v>59</v>
      </c>
      <c r="F35" s="20" t="s">
        <v>50</v>
      </c>
      <c r="G35" s="21">
        <v>12</v>
      </c>
      <c r="H35" s="22">
        <v>0</v>
      </c>
      <c r="I35" s="23">
        <f>ROUND(G35*H35,P4)</f>
        <v>0</v>
      </c>
      <c r="O35" s="24">
        <f>I35*0.21</f>
        <v>0</v>
      </c>
      <c r="P35">
        <v>3</v>
      </c>
    </row>
    <row r="36" spans="1:16" x14ac:dyDescent="0.25">
      <c r="A36" s="17" t="s">
        <v>37</v>
      </c>
      <c r="E36" s="25" t="s">
        <v>34</v>
      </c>
    </row>
    <row r="37" spans="1:16" x14ac:dyDescent="0.25">
      <c r="A37" s="17" t="s">
        <v>38</v>
      </c>
      <c r="E37" s="26" t="s">
        <v>60</v>
      </c>
    </row>
    <row r="38" spans="1:16" ht="30" x14ac:dyDescent="0.25">
      <c r="A38" s="17" t="s">
        <v>40</v>
      </c>
      <c r="E38" s="19" t="s">
        <v>53</v>
      </c>
    </row>
    <row r="39" spans="1:16" x14ac:dyDescent="0.25">
      <c r="A39" s="17" t="s">
        <v>32</v>
      </c>
      <c r="B39" s="17">
        <v>65</v>
      </c>
      <c r="C39" s="18" t="s">
        <v>61</v>
      </c>
      <c r="D39" s="17" t="s">
        <v>62</v>
      </c>
      <c r="E39" s="19" t="s">
        <v>63</v>
      </c>
      <c r="F39" s="20" t="s">
        <v>50</v>
      </c>
      <c r="G39" s="21">
        <v>127.65</v>
      </c>
      <c r="H39" s="22">
        <v>0</v>
      </c>
      <c r="I39" s="23">
        <f>ROUND(G39*H39,P4)</f>
        <v>0</v>
      </c>
      <c r="O39" s="24">
        <f>I39*0.21</f>
        <v>0</v>
      </c>
      <c r="P39">
        <v>3</v>
      </c>
    </row>
    <row r="40" spans="1:16" x14ac:dyDescent="0.25">
      <c r="A40" s="17" t="s">
        <v>37</v>
      </c>
      <c r="E40" s="25" t="s">
        <v>34</v>
      </c>
    </row>
    <row r="41" spans="1:16" x14ac:dyDescent="0.25">
      <c r="A41" s="17" t="s">
        <v>38</v>
      </c>
      <c r="E41" s="26" t="s">
        <v>64</v>
      </c>
    </row>
    <row r="42" spans="1:16" ht="30" x14ac:dyDescent="0.25">
      <c r="A42" s="17" t="s">
        <v>40</v>
      </c>
      <c r="E42" s="19" t="s">
        <v>53</v>
      </c>
    </row>
    <row r="43" spans="1:16" ht="30" x14ac:dyDescent="0.25">
      <c r="A43" s="17" t="s">
        <v>32</v>
      </c>
      <c r="B43" s="17">
        <v>64</v>
      </c>
      <c r="C43" s="18" t="s">
        <v>61</v>
      </c>
      <c r="D43" s="17" t="s">
        <v>65</v>
      </c>
      <c r="E43" s="19" t="s">
        <v>66</v>
      </c>
      <c r="F43" s="20" t="s">
        <v>50</v>
      </c>
      <c r="G43" s="21">
        <v>0.6</v>
      </c>
      <c r="H43" s="22">
        <v>0</v>
      </c>
      <c r="I43" s="23">
        <f>ROUND(G43*H43,P4)</f>
        <v>0</v>
      </c>
      <c r="O43" s="24">
        <f>I43*0.21</f>
        <v>0</v>
      </c>
      <c r="P43">
        <v>3</v>
      </c>
    </row>
    <row r="44" spans="1:16" x14ac:dyDescent="0.25">
      <c r="A44" s="17" t="s">
        <v>37</v>
      </c>
      <c r="E44" s="25" t="s">
        <v>34</v>
      </c>
    </row>
    <row r="45" spans="1:16" x14ac:dyDescent="0.25">
      <c r="A45" s="17" t="s">
        <v>38</v>
      </c>
      <c r="E45" s="26" t="s">
        <v>67</v>
      </c>
    </row>
    <row r="46" spans="1:16" ht="30" x14ac:dyDescent="0.25">
      <c r="A46" s="17" t="s">
        <v>40</v>
      </c>
      <c r="E46" s="19" t="s">
        <v>53</v>
      </c>
    </row>
    <row r="47" spans="1:16" x14ac:dyDescent="0.25">
      <c r="A47" s="17" t="s">
        <v>32</v>
      </c>
      <c r="B47" s="17">
        <v>8</v>
      </c>
      <c r="C47" s="18" t="s">
        <v>68</v>
      </c>
      <c r="D47" s="17" t="s">
        <v>62</v>
      </c>
      <c r="E47" s="19" t="s">
        <v>69</v>
      </c>
      <c r="F47" s="20" t="s">
        <v>50</v>
      </c>
      <c r="G47" s="21">
        <v>148.928</v>
      </c>
      <c r="H47" s="22">
        <v>0</v>
      </c>
      <c r="I47" s="23">
        <f>ROUND(G47*H47,P4)</f>
        <v>0</v>
      </c>
      <c r="O47" s="24">
        <f>I47*0.21</f>
        <v>0</v>
      </c>
      <c r="P47">
        <v>3</v>
      </c>
    </row>
    <row r="48" spans="1:16" x14ac:dyDescent="0.25">
      <c r="A48" s="17" t="s">
        <v>37</v>
      </c>
      <c r="E48" s="25" t="s">
        <v>34</v>
      </c>
    </row>
    <row r="49" spans="1:16" x14ac:dyDescent="0.25">
      <c r="A49" s="17" t="s">
        <v>38</v>
      </c>
      <c r="E49" s="26" t="s">
        <v>70</v>
      </c>
    </row>
    <row r="50" spans="1:16" x14ac:dyDescent="0.25">
      <c r="A50" s="17" t="s">
        <v>38</v>
      </c>
      <c r="E50" s="26" t="s">
        <v>71</v>
      </c>
    </row>
    <row r="51" spans="1:16" ht="30" x14ac:dyDescent="0.25">
      <c r="A51" s="17" t="s">
        <v>40</v>
      </c>
      <c r="E51" s="19" t="s">
        <v>53</v>
      </c>
    </row>
    <row r="52" spans="1:16" ht="30" x14ac:dyDescent="0.25">
      <c r="A52" s="17" t="s">
        <v>32</v>
      </c>
      <c r="B52" s="17">
        <v>10</v>
      </c>
      <c r="C52" s="18" t="s">
        <v>72</v>
      </c>
      <c r="D52" s="17" t="s">
        <v>16</v>
      </c>
      <c r="E52" s="19" t="s">
        <v>73</v>
      </c>
      <c r="F52" s="20" t="s">
        <v>36</v>
      </c>
      <c r="G52" s="21">
        <v>1</v>
      </c>
      <c r="H52" s="32">
        <v>1000000</v>
      </c>
      <c r="I52" s="23">
        <f>ROUND(G52*H52,P4)</f>
        <v>1000000</v>
      </c>
      <c r="O52" s="24">
        <f>I52*0.21</f>
        <v>210000</v>
      </c>
      <c r="P52">
        <v>3</v>
      </c>
    </row>
    <row r="53" spans="1:16" x14ac:dyDescent="0.25">
      <c r="A53" s="17" t="s">
        <v>37</v>
      </c>
      <c r="E53" s="25" t="s">
        <v>34</v>
      </c>
    </row>
    <row r="54" spans="1:16" x14ac:dyDescent="0.25">
      <c r="A54" s="17" t="s">
        <v>38</v>
      </c>
      <c r="E54" s="26" t="s">
        <v>39</v>
      </c>
    </row>
    <row r="55" spans="1:16" ht="30" x14ac:dyDescent="0.25">
      <c r="A55" s="17" t="s">
        <v>40</v>
      </c>
      <c r="E55" s="19" t="s">
        <v>74</v>
      </c>
    </row>
    <row r="56" spans="1:16" ht="30" x14ac:dyDescent="0.25">
      <c r="A56" s="17" t="s">
        <v>32</v>
      </c>
      <c r="B56" s="17">
        <v>11</v>
      </c>
      <c r="C56" s="18" t="s">
        <v>72</v>
      </c>
      <c r="D56" s="17" t="s">
        <v>75</v>
      </c>
      <c r="E56" s="19" t="s">
        <v>76</v>
      </c>
      <c r="F56" s="20" t="s">
        <v>36</v>
      </c>
      <c r="G56" s="21">
        <v>1</v>
      </c>
      <c r="H56" s="22">
        <v>0</v>
      </c>
      <c r="I56" s="23">
        <f>ROUND(G56*H56,P4)</f>
        <v>0</v>
      </c>
      <c r="O56" s="24">
        <f>I56*0.21</f>
        <v>0</v>
      </c>
      <c r="P56">
        <v>3</v>
      </c>
    </row>
    <row r="57" spans="1:16" x14ac:dyDescent="0.25">
      <c r="A57" s="17" t="s">
        <v>37</v>
      </c>
      <c r="E57" s="19" t="s">
        <v>77</v>
      </c>
    </row>
    <row r="58" spans="1:16" x14ac:dyDescent="0.25">
      <c r="A58" s="17" t="s">
        <v>38</v>
      </c>
      <c r="E58" s="26" t="s">
        <v>78</v>
      </c>
    </row>
    <row r="59" spans="1:16" x14ac:dyDescent="0.25">
      <c r="A59" s="17" t="s">
        <v>38</v>
      </c>
      <c r="E59" s="26" t="s">
        <v>79</v>
      </c>
    </row>
    <row r="60" spans="1:16" ht="30" x14ac:dyDescent="0.25">
      <c r="A60" s="17" t="s">
        <v>40</v>
      </c>
      <c r="E60" s="19" t="s">
        <v>74</v>
      </c>
    </row>
    <row r="61" spans="1:16" ht="30" x14ac:dyDescent="0.25">
      <c r="A61" s="17" t="s">
        <v>32</v>
      </c>
      <c r="B61" s="17">
        <v>12</v>
      </c>
      <c r="C61" s="18" t="s">
        <v>80</v>
      </c>
      <c r="D61" t="s">
        <v>34</v>
      </c>
      <c r="E61" s="19" t="s">
        <v>81</v>
      </c>
      <c r="F61" s="20" t="s">
        <v>36</v>
      </c>
      <c r="G61" s="21">
        <v>1</v>
      </c>
      <c r="H61" s="22">
        <v>0</v>
      </c>
      <c r="I61" s="23">
        <f>ROUND(G61*H61,P4)</f>
        <v>0</v>
      </c>
      <c r="O61" s="24">
        <f>I61*0.21</f>
        <v>0</v>
      </c>
      <c r="P61">
        <v>3</v>
      </c>
    </row>
    <row r="62" spans="1:16" x14ac:dyDescent="0.25">
      <c r="A62" s="17" t="s">
        <v>37</v>
      </c>
      <c r="E62" s="25" t="s">
        <v>34</v>
      </c>
    </row>
    <row r="63" spans="1:16" ht="30" x14ac:dyDescent="0.25">
      <c r="A63" s="17" t="s">
        <v>40</v>
      </c>
      <c r="E63" s="19" t="s">
        <v>82</v>
      </c>
    </row>
    <row r="64" spans="1:16" x14ac:dyDescent="0.25">
      <c r="A64" s="17" t="s">
        <v>32</v>
      </c>
      <c r="B64" s="17">
        <v>13</v>
      </c>
      <c r="C64" s="18" t="s">
        <v>83</v>
      </c>
      <c r="D64" t="s">
        <v>34</v>
      </c>
      <c r="E64" s="19" t="s">
        <v>84</v>
      </c>
      <c r="F64" s="20" t="s">
        <v>36</v>
      </c>
      <c r="G64" s="21">
        <v>1</v>
      </c>
      <c r="H64" s="22">
        <v>0</v>
      </c>
      <c r="I64" s="23">
        <f>ROUND(G64*H64,P4)</f>
        <v>0</v>
      </c>
      <c r="O64" s="24">
        <f>I64*0.21</f>
        <v>0</v>
      </c>
      <c r="P64">
        <v>3</v>
      </c>
    </row>
    <row r="65" spans="1:16" x14ac:dyDescent="0.25">
      <c r="A65" s="17" t="s">
        <v>37</v>
      </c>
      <c r="E65" s="25" t="s">
        <v>34</v>
      </c>
    </row>
    <row r="66" spans="1:16" ht="30" x14ac:dyDescent="0.25">
      <c r="A66" s="17" t="s">
        <v>40</v>
      </c>
      <c r="E66" s="19" t="s">
        <v>85</v>
      </c>
    </row>
    <row r="67" spans="1:16" x14ac:dyDescent="0.25">
      <c r="A67" s="14" t="s">
        <v>29</v>
      </c>
      <c r="B67" s="14"/>
      <c r="C67" s="15" t="s">
        <v>16</v>
      </c>
      <c r="D67" s="14"/>
      <c r="E67" s="14" t="s">
        <v>86</v>
      </c>
      <c r="F67" s="14"/>
      <c r="G67" s="14"/>
      <c r="H67" s="14"/>
      <c r="I67" s="16">
        <f>SUMIFS(I68:I145,A68:A145,"P")</f>
        <v>0</v>
      </c>
    </row>
    <row r="68" spans="1:16" x14ac:dyDescent="0.25">
      <c r="A68" s="17" t="s">
        <v>32</v>
      </c>
      <c r="B68" s="17">
        <v>14</v>
      </c>
      <c r="C68" s="18" t="s">
        <v>87</v>
      </c>
      <c r="D68" s="17" t="s">
        <v>88</v>
      </c>
      <c r="E68" s="19" t="s">
        <v>89</v>
      </c>
      <c r="F68" s="20" t="s">
        <v>90</v>
      </c>
      <c r="G68" s="21">
        <v>120</v>
      </c>
      <c r="H68" s="22">
        <v>0</v>
      </c>
      <c r="I68" s="23">
        <f>ROUND(G68*H68,P4)</f>
        <v>0</v>
      </c>
      <c r="O68" s="24">
        <f>I68*0.21</f>
        <v>0</v>
      </c>
      <c r="P68">
        <v>3</v>
      </c>
    </row>
    <row r="69" spans="1:16" x14ac:dyDescent="0.25">
      <c r="A69" s="17" t="s">
        <v>37</v>
      </c>
      <c r="E69" s="19" t="s">
        <v>91</v>
      </c>
    </row>
    <row r="70" spans="1:16" x14ac:dyDescent="0.25">
      <c r="A70" s="17" t="s">
        <v>38</v>
      </c>
      <c r="E70" s="26" t="s">
        <v>92</v>
      </c>
    </row>
    <row r="71" spans="1:16" x14ac:dyDescent="0.25">
      <c r="A71" s="17" t="s">
        <v>38</v>
      </c>
      <c r="E71" s="26" t="s">
        <v>93</v>
      </c>
    </row>
    <row r="72" spans="1:16" x14ac:dyDescent="0.25">
      <c r="A72" s="17" t="s">
        <v>40</v>
      </c>
      <c r="E72" s="19" t="s">
        <v>94</v>
      </c>
    </row>
    <row r="73" spans="1:16" x14ac:dyDescent="0.25">
      <c r="A73" s="17" t="s">
        <v>32</v>
      </c>
      <c r="B73" s="17">
        <v>15</v>
      </c>
      <c r="C73" s="18" t="s">
        <v>95</v>
      </c>
      <c r="D73" s="17" t="s">
        <v>96</v>
      </c>
      <c r="E73" s="19" t="s">
        <v>97</v>
      </c>
      <c r="F73" s="20" t="s">
        <v>50</v>
      </c>
      <c r="G73" s="21">
        <v>289</v>
      </c>
      <c r="H73" s="22">
        <v>0</v>
      </c>
      <c r="I73" s="23">
        <f>ROUND(G73*H73,P4)</f>
        <v>0</v>
      </c>
      <c r="O73" s="24">
        <f>I73*0.21</f>
        <v>0</v>
      </c>
      <c r="P73">
        <v>3</v>
      </c>
    </row>
    <row r="74" spans="1:16" x14ac:dyDescent="0.25">
      <c r="A74" s="17" t="s">
        <v>37</v>
      </c>
      <c r="E74" s="19" t="s">
        <v>98</v>
      </c>
    </row>
    <row r="75" spans="1:16" x14ac:dyDescent="0.25">
      <c r="A75" s="17" t="s">
        <v>38</v>
      </c>
      <c r="E75" s="26" t="s">
        <v>99</v>
      </c>
    </row>
    <row r="76" spans="1:16" x14ac:dyDescent="0.25">
      <c r="A76" s="17" t="s">
        <v>38</v>
      </c>
      <c r="E76" s="26" t="s">
        <v>57</v>
      </c>
    </row>
    <row r="77" spans="1:16" ht="90" x14ac:dyDescent="0.25">
      <c r="A77" s="17" t="s">
        <v>40</v>
      </c>
      <c r="E77" s="19" t="s">
        <v>100</v>
      </c>
    </row>
    <row r="78" spans="1:16" x14ac:dyDescent="0.25">
      <c r="A78" s="17" t="s">
        <v>32</v>
      </c>
      <c r="B78" s="17">
        <v>16</v>
      </c>
      <c r="C78" s="18" t="s">
        <v>101</v>
      </c>
      <c r="D78" t="s">
        <v>34</v>
      </c>
      <c r="E78" s="19" t="s">
        <v>102</v>
      </c>
      <c r="F78" s="20" t="s">
        <v>50</v>
      </c>
      <c r="G78" s="21">
        <v>148.928</v>
      </c>
      <c r="H78" s="22">
        <v>0</v>
      </c>
      <c r="I78" s="23">
        <f>ROUND(G78*H78,P4)</f>
        <v>0</v>
      </c>
      <c r="O78" s="24">
        <f>I78*0.21</f>
        <v>0</v>
      </c>
      <c r="P78">
        <v>3</v>
      </c>
    </row>
    <row r="79" spans="1:16" x14ac:dyDescent="0.25">
      <c r="A79" s="17" t="s">
        <v>37</v>
      </c>
      <c r="E79" s="19" t="s">
        <v>103</v>
      </c>
    </row>
    <row r="80" spans="1:16" x14ac:dyDescent="0.25">
      <c r="A80" s="17" t="s">
        <v>38</v>
      </c>
      <c r="E80" s="26" t="s">
        <v>104</v>
      </c>
    </row>
    <row r="81" spans="1:16" x14ac:dyDescent="0.25">
      <c r="A81" s="17" t="s">
        <v>38</v>
      </c>
      <c r="E81" s="26" t="s">
        <v>71</v>
      </c>
    </row>
    <row r="82" spans="1:16" ht="90" x14ac:dyDescent="0.25">
      <c r="A82" s="17" t="s">
        <v>40</v>
      </c>
      <c r="E82" s="19" t="s">
        <v>100</v>
      </c>
    </row>
    <row r="83" spans="1:16" x14ac:dyDescent="0.25">
      <c r="A83" s="17" t="s">
        <v>32</v>
      </c>
      <c r="B83" s="17">
        <v>66</v>
      </c>
      <c r="C83" s="18" t="s">
        <v>101</v>
      </c>
      <c r="D83" s="17" t="s">
        <v>16</v>
      </c>
      <c r="E83" s="19" t="s">
        <v>105</v>
      </c>
      <c r="F83" s="20" t="s">
        <v>50</v>
      </c>
      <c r="G83" s="21">
        <v>127.65</v>
      </c>
      <c r="H83" s="22">
        <v>0</v>
      </c>
      <c r="I83" s="23">
        <f>ROUND(G83*H83,P4)</f>
        <v>0</v>
      </c>
      <c r="O83" s="24">
        <f>I83*0.21</f>
        <v>0</v>
      </c>
      <c r="P83">
        <v>3</v>
      </c>
    </row>
    <row r="84" spans="1:16" x14ac:dyDescent="0.25">
      <c r="A84" s="17" t="s">
        <v>37</v>
      </c>
      <c r="E84" s="19" t="s">
        <v>103</v>
      </c>
    </row>
    <row r="85" spans="1:16" x14ac:dyDescent="0.25">
      <c r="A85" s="17" t="s">
        <v>38</v>
      </c>
      <c r="E85" s="26" t="s">
        <v>106</v>
      </c>
    </row>
    <row r="86" spans="1:16" x14ac:dyDescent="0.25">
      <c r="A86" s="17" t="s">
        <v>38</v>
      </c>
      <c r="E86" s="26" t="s">
        <v>107</v>
      </c>
    </row>
    <row r="87" spans="1:16" ht="90" x14ac:dyDescent="0.25">
      <c r="A87" s="17" t="s">
        <v>40</v>
      </c>
      <c r="E87" s="19" t="s">
        <v>100</v>
      </c>
    </row>
    <row r="88" spans="1:16" x14ac:dyDescent="0.25">
      <c r="A88" s="17" t="s">
        <v>32</v>
      </c>
      <c r="B88" s="17">
        <v>17</v>
      </c>
      <c r="C88" s="18" t="s">
        <v>108</v>
      </c>
      <c r="D88" t="s">
        <v>34</v>
      </c>
      <c r="E88" s="19" t="s">
        <v>109</v>
      </c>
      <c r="F88" s="20" t="s">
        <v>110</v>
      </c>
      <c r="G88" s="21">
        <v>92.099000000000004</v>
      </c>
      <c r="H88" s="22">
        <v>0</v>
      </c>
      <c r="I88" s="23">
        <f>ROUND(G88*H88,P4)</f>
        <v>0</v>
      </c>
      <c r="O88" s="24">
        <f>I88*0.21</f>
        <v>0</v>
      </c>
      <c r="P88">
        <v>3</v>
      </c>
    </row>
    <row r="89" spans="1:16" x14ac:dyDescent="0.25">
      <c r="A89" s="17" t="s">
        <v>37</v>
      </c>
      <c r="E89" s="25" t="s">
        <v>34</v>
      </c>
    </row>
    <row r="90" spans="1:16" x14ac:dyDescent="0.25">
      <c r="A90" s="17" t="s">
        <v>38</v>
      </c>
      <c r="E90" s="26" t="s">
        <v>111</v>
      </c>
    </row>
    <row r="91" spans="1:16" x14ac:dyDescent="0.25">
      <c r="A91" s="17" t="s">
        <v>38</v>
      </c>
      <c r="E91" s="26" t="s">
        <v>112</v>
      </c>
    </row>
    <row r="92" spans="1:16" ht="30" x14ac:dyDescent="0.25">
      <c r="A92" s="17" t="s">
        <v>40</v>
      </c>
      <c r="E92" s="19" t="s">
        <v>113</v>
      </c>
    </row>
    <row r="93" spans="1:16" x14ac:dyDescent="0.25">
      <c r="A93" s="17" t="s">
        <v>32</v>
      </c>
      <c r="B93" s="17">
        <v>19</v>
      </c>
      <c r="C93" s="18" t="s">
        <v>114</v>
      </c>
      <c r="D93" s="17" t="s">
        <v>96</v>
      </c>
      <c r="E93" s="19" t="s">
        <v>115</v>
      </c>
      <c r="F93" s="20" t="s">
        <v>50</v>
      </c>
      <c r="G93" s="21">
        <v>1275</v>
      </c>
      <c r="H93" s="22">
        <v>0</v>
      </c>
      <c r="I93" s="23">
        <f>ROUND(G93*H93,P4)</f>
        <v>0</v>
      </c>
      <c r="O93" s="24">
        <f>I93*0.21</f>
        <v>0</v>
      </c>
      <c r="P93">
        <v>3</v>
      </c>
    </row>
    <row r="94" spans="1:16" x14ac:dyDescent="0.25">
      <c r="A94" s="17" t="s">
        <v>37</v>
      </c>
      <c r="E94" s="25" t="s">
        <v>34</v>
      </c>
    </row>
    <row r="95" spans="1:16" x14ac:dyDescent="0.25">
      <c r="A95" s="17" t="s">
        <v>38</v>
      </c>
      <c r="E95" s="26" t="s">
        <v>116</v>
      </c>
    </row>
    <row r="96" spans="1:16" x14ac:dyDescent="0.25">
      <c r="A96" s="17" t="s">
        <v>38</v>
      </c>
      <c r="E96" s="26" t="s">
        <v>117</v>
      </c>
    </row>
    <row r="97" spans="1:16" x14ac:dyDescent="0.25">
      <c r="A97" s="17" t="s">
        <v>38</v>
      </c>
      <c r="E97" s="26" t="s">
        <v>118</v>
      </c>
    </row>
    <row r="98" spans="1:16" ht="409.5" x14ac:dyDescent="0.25">
      <c r="A98" s="17" t="s">
        <v>40</v>
      </c>
      <c r="E98" s="19" t="s">
        <v>119</v>
      </c>
    </row>
    <row r="99" spans="1:16" x14ac:dyDescent="0.25">
      <c r="A99" s="17" t="s">
        <v>32</v>
      </c>
      <c r="B99" s="17">
        <v>21</v>
      </c>
      <c r="C99" s="18" t="s">
        <v>120</v>
      </c>
      <c r="D99" s="17" t="s">
        <v>96</v>
      </c>
      <c r="E99" s="19" t="s">
        <v>121</v>
      </c>
      <c r="F99" s="20" t="s">
        <v>50</v>
      </c>
      <c r="G99" s="21">
        <v>20.338000000000001</v>
      </c>
      <c r="H99" s="22">
        <v>0</v>
      </c>
      <c r="I99" s="23">
        <f>ROUND(G99*H99,P4)</f>
        <v>0</v>
      </c>
      <c r="O99" s="24">
        <f>I99*0.21</f>
        <v>0</v>
      </c>
      <c r="P99">
        <v>3</v>
      </c>
    </row>
    <row r="100" spans="1:16" ht="30" x14ac:dyDescent="0.25">
      <c r="A100" s="17" t="s">
        <v>37</v>
      </c>
      <c r="E100" s="19" t="s">
        <v>122</v>
      </c>
    </row>
    <row r="101" spans="1:16" x14ac:dyDescent="0.25">
      <c r="A101" s="17" t="s">
        <v>38</v>
      </c>
      <c r="E101" s="26" t="s">
        <v>123</v>
      </c>
    </row>
    <row r="102" spans="1:16" x14ac:dyDescent="0.25">
      <c r="A102" s="17" t="s">
        <v>38</v>
      </c>
      <c r="E102" s="26" t="s">
        <v>124</v>
      </c>
    </row>
    <row r="103" spans="1:16" ht="90" x14ac:dyDescent="0.25">
      <c r="A103" s="17" t="s">
        <v>40</v>
      </c>
      <c r="E103" s="19" t="s">
        <v>125</v>
      </c>
    </row>
    <row r="104" spans="1:16" x14ac:dyDescent="0.25">
      <c r="A104" s="17" t="s">
        <v>32</v>
      </c>
      <c r="B104" s="17">
        <v>22</v>
      </c>
      <c r="C104" s="18" t="s">
        <v>126</v>
      </c>
      <c r="D104" s="17" t="s">
        <v>96</v>
      </c>
      <c r="E104" s="19" t="s">
        <v>127</v>
      </c>
      <c r="F104" s="20" t="s">
        <v>50</v>
      </c>
      <c r="G104" s="21">
        <v>78.846000000000004</v>
      </c>
      <c r="H104" s="22">
        <v>0</v>
      </c>
      <c r="I104" s="23">
        <f>ROUND(G104*H104,P4)</f>
        <v>0</v>
      </c>
      <c r="O104" s="24">
        <f>I104*0.21</f>
        <v>0</v>
      </c>
      <c r="P104">
        <v>3</v>
      </c>
    </row>
    <row r="105" spans="1:16" x14ac:dyDescent="0.25">
      <c r="A105" s="17" t="s">
        <v>37</v>
      </c>
      <c r="E105" s="19" t="s">
        <v>128</v>
      </c>
    </row>
    <row r="106" spans="1:16" ht="60" x14ac:dyDescent="0.25">
      <c r="A106" s="17" t="s">
        <v>38</v>
      </c>
      <c r="E106" s="26" t="s">
        <v>129</v>
      </c>
    </row>
    <row r="107" spans="1:16" x14ac:dyDescent="0.25">
      <c r="A107" s="17" t="s">
        <v>38</v>
      </c>
      <c r="E107" s="26" t="s">
        <v>130</v>
      </c>
    </row>
    <row r="108" spans="1:16" ht="409.5" x14ac:dyDescent="0.25">
      <c r="A108" s="17" t="s">
        <v>40</v>
      </c>
      <c r="E108" s="19" t="s">
        <v>131</v>
      </c>
    </row>
    <row r="109" spans="1:16" x14ac:dyDescent="0.25">
      <c r="A109" s="17" t="s">
        <v>32</v>
      </c>
      <c r="B109" s="17">
        <v>23</v>
      </c>
      <c r="C109" s="18" t="s">
        <v>132</v>
      </c>
      <c r="D109" s="17" t="s">
        <v>88</v>
      </c>
      <c r="E109" s="19" t="s">
        <v>133</v>
      </c>
      <c r="F109" s="20" t="s">
        <v>50</v>
      </c>
      <c r="G109" s="21">
        <v>12</v>
      </c>
      <c r="H109" s="22">
        <v>0</v>
      </c>
      <c r="I109" s="23">
        <f>ROUND(G109*H109,P4)</f>
        <v>0</v>
      </c>
      <c r="O109" s="24">
        <f>I109*0.21</f>
        <v>0</v>
      </c>
      <c r="P109">
        <v>3</v>
      </c>
    </row>
    <row r="110" spans="1:16" x14ac:dyDescent="0.25">
      <c r="A110" s="17" t="s">
        <v>37</v>
      </c>
      <c r="E110" s="19" t="s">
        <v>134</v>
      </c>
    </row>
    <row r="111" spans="1:16" x14ac:dyDescent="0.25">
      <c r="A111" s="17" t="s">
        <v>38</v>
      </c>
      <c r="E111" s="26" t="s">
        <v>135</v>
      </c>
    </row>
    <row r="112" spans="1:16" ht="255" x14ac:dyDescent="0.25">
      <c r="A112" s="17" t="s">
        <v>40</v>
      </c>
      <c r="E112" s="19" t="s">
        <v>136</v>
      </c>
    </row>
    <row r="113" spans="1:16" x14ac:dyDescent="0.25">
      <c r="A113" s="17" t="s">
        <v>32</v>
      </c>
      <c r="B113" s="17">
        <v>25</v>
      </c>
      <c r="C113" s="18" t="s">
        <v>132</v>
      </c>
      <c r="D113" s="17" t="s">
        <v>96</v>
      </c>
      <c r="E113" s="19" t="s">
        <v>133</v>
      </c>
      <c r="F113" s="20" t="s">
        <v>50</v>
      </c>
      <c r="G113" s="21">
        <v>1374.184</v>
      </c>
      <c r="H113" s="22">
        <v>0</v>
      </c>
      <c r="I113" s="23">
        <f>ROUND(G113*H113,P4)</f>
        <v>0</v>
      </c>
      <c r="O113" s="24">
        <f>I113*0.21</f>
        <v>0</v>
      </c>
      <c r="P113">
        <v>3</v>
      </c>
    </row>
    <row r="114" spans="1:16" x14ac:dyDescent="0.25">
      <c r="A114" s="17" t="s">
        <v>37</v>
      </c>
      <c r="E114" s="19" t="s">
        <v>137</v>
      </c>
    </row>
    <row r="115" spans="1:16" x14ac:dyDescent="0.25">
      <c r="A115" s="17" t="s">
        <v>38</v>
      </c>
      <c r="E115" s="26" t="s">
        <v>138</v>
      </c>
    </row>
    <row r="116" spans="1:16" x14ac:dyDescent="0.25">
      <c r="A116" s="17" t="s">
        <v>38</v>
      </c>
      <c r="E116" s="26" t="s">
        <v>52</v>
      </c>
    </row>
    <row r="117" spans="1:16" ht="255" x14ac:dyDescent="0.25">
      <c r="A117" s="17" t="s">
        <v>40</v>
      </c>
      <c r="E117" s="19" t="s">
        <v>136</v>
      </c>
    </row>
    <row r="118" spans="1:16" x14ac:dyDescent="0.25">
      <c r="A118" s="17" t="s">
        <v>32</v>
      </c>
      <c r="B118" s="17">
        <v>26</v>
      </c>
      <c r="C118" s="18" t="s">
        <v>139</v>
      </c>
      <c r="D118" t="s">
        <v>34</v>
      </c>
      <c r="E118" s="19" t="s">
        <v>140</v>
      </c>
      <c r="F118" s="20" t="s">
        <v>50</v>
      </c>
      <c r="G118" s="21">
        <v>4.694</v>
      </c>
      <c r="H118" s="22">
        <v>0</v>
      </c>
      <c r="I118" s="23">
        <f>ROUND(G118*H118,P4)</f>
        <v>0</v>
      </c>
      <c r="O118" s="24">
        <f>I118*0.21</f>
        <v>0</v>
      </c>
      <c r="P118">
        <v>3</v>
      </c>
    </row>
    <row r="119" spans="1:16" x14ac:dyDescent="0.25">
      <c r="A119" s="17" t="s">
        <v>37</v>
      </c>
      <c r="E119" s="19" t="s">
        <v>141</v>
      </c>
    </row>
    <row r="120" spans="1:16" x14ac:dyDescent="0.25">
      <c r="A120" s="17" t="s">
        <v>38</v>
      </c>
      <c r="E120" s="26" t="s">
        <v>142</v>
      </c>
    </row>
    <row r="121" spans="1:16" x14ac:dyDescent="0.25">
      <c r="A121" s="17" t="s">
        <v>38</v>
      </c>
      <c r="E121" s="26" t="s">
        <v>143</v>
      </c>
    </row>
    <row r="122" spans="1:16" ht="345" x14ac:dyDescent="0.25">
      <c r="A122" s="17" t="s">
        <v>40</v>
      </c>
      <c r="E122" s="19" t="s">
        <v>144</v>
      </c>
    </row>
    <row r="123" spans="1:16" x14ac:dyDescent="0.25">
      <c r="A123" s="17" t="s">
        <v>32</v>
      </c>
      <c r="B123" s="17">
        <v>27</v>
      </c>
      <c r="C123" s="18" t="s">
        <v>145</v>
      </c>
      <c r="D123" t="s">
        <v>34</v>
      </c>
      <c r="E123" s="19" t="s">
        <v>146</v>
      </c>
      <c r="F123" s="20" t="s">
        <v>50</v>
      </c>
      <c r="G123" s="21">
        <v>460.58</v>
      </c>
      <c r="H123" s="22">
        <v>0</v>
      </c>
      <c r="I123" s="23">
        <f>ROUND(G123*H123,P4)</f>
        <v>0</v>
      </c>
      <c r="O123" s="24">
        <f>I123*0.21</f>
        <v>0</v>
      </c>
      <c r="P123">
        <v>3</v>
      </c>
    </row>
    <row r="124" spans="1:16" x14ac:dyDescent="0.25">
      <c r="A124" s="17" t="s">
        <v>37</v>
      </c>
      <c r="E124" s="25" t="s">
        <v>34</v>
      </c>
    </row>
    <row r="125" spans="1:16" ht="60" x14ac:dyDescent="0.25">
      <c r="A125" s="17" t="s">
        <v>38</v>
      </c>
      <c r="E125" s="26" t="s">
        <v>147</v>
      </c>
    </row>
    <row r="126" spans="1:16" x14ac:dyDescent="0.25">
      <c r="A126" s="17" t="s">
        <v>38</v>
      </c>
      <c r="E126" s="26" t="s">
        <v>148</v>
      </c>
    </row>
    <row r="127" spans="1:16" ht="330" x14ac:dyDescent="0.25">
      <c r="A127" s="17" t="s">
        <v>40</v>
      </c>
      <c r="E127" s="19" t="s">
        <v>149</v>
      </c>
    </row>
    <row r="128" spans="1:16" x14ac:dyDescent="0.25">
      <c r="A128" s="17" t="s">
        <v>32</v>
      </c>
      <c r="B128" s="17">
        <v>28</v>
      </c>
      <c r="C128" s="18" t="s">
        <v>150</v>
      </c>
      <c r="D128" s="17" t="s">
        <v>151</v>
      </c>
      <c r="E128" s="19" t="s">
        <v>152</v>
      </c>
      <c r="F128" s="20" t="s">
        <v>50</v>
      </c>
      <c r="G128" s="21">
        <v>850</v>
      </c>
      <c r="H128" s="22">
        <v>0</v>
      </c>
      <c r="I128" s="23">
        <f>ROUND(G128*H128,P4)</f>
        <v>0</v>
      </c>
      <c r="O128" s="24">
        <f>I128*0.21</f>
        <v>0</v>
      </c>
      <c r="P128">
        <v>3</v>
      </c>
    </row>
    <row r="129" spans="1:16" x14ac:dyDescent="0.25">
      <c r="A129" s="17" t="s">
        <v>37</v>
      </c>
      <c r="E129" s="25" t="s">
        <v>34</v>
      </c>
    </row>
    <row r="130" spans="1:16" x14ac:dyDescent="0.25">
      <c r="A130" s="17" t="s">
        <v>38</v>
      </c>
      <c r="E130" s="26" t="s">
        <v>153</v>
      </c>
    </row>
    <row r="131" spans="1:16" x14ac:dyDescent="0.25">
      <c r="A131" s="17" t="s">
        <v>38</v>
      </c>
      <c r="E131" s="26" t="s">
        <v>154</v>
      </c>
    </row>
    <row r="132" spans="1:16" ht="360" x14ac:dyDescent="0.25">
      <c r="A132" s="17" t="s">
        <v>40</v>
      </c>
      <c r="E132" s="19" t="s">
        <v>155</v>
      </c>
    </row>
    <row r="133" spans="1:16" x14ac:dyDescent="0.25">
      <c r="A133" s="17" t="s">
        <v>32</v>
      </c>
      <c r="B133" s="17">
        <v>29</v>
      </c>
      <c r="C133" s="18" t="s">
        <v>156</v>
      </c>
      <c r="D133" t="s">
        <v>34</v>
      </c>
      <c r="E133" s="19" t="s">
        <v>157</v>
      </c>
      <c r="F133" s="20" t="s">
        <v>90</v>
      </c>
      <c r="G133" s="21">
        <v>1415</v>
      </c>
      <c r="H133" s="22">
        <v>0</v>
      </c>
      <c r="I133" s="23">
        <f>ROUND(G133*H133,P4)</f>
        <v>0</v>
      </c>
      <c r="O133" s="24">
        <f>I133*0.21</f>
        <v>0</v>
      </c>
      <c r="P133">
        <v>3</v>
      </c>
    </row>
    <row r="134" spans="1:16" x14ac:dyDescent="0.25">
      <c r="A134" s="17" t="s">
        <v>37</v>
      </c>
      <c r="E134" s="19" t="s">
        <v>158</v>
      </c>
    </row>
    <row r="135" spans="1:16" x14ac:dyDescent="0.25">
      <c r="A135" s="17" t="s">
        <v>38</v>
      </c>
      <c r="E135" s="26" t="s">
        <v>159</v>
      </c>
    </row>
    <row r="136" spans="1:16" ht="30" x14ac:dyDescent="0.25">
      <c r="A136" s="17" t="s">
        <v>40</v>
      </c>
      <c r="E136" s="19" t="s">
        <v>160</v>
      </c>
    </row>
    <row r="137" spans="1:16" x14ac:dyDescent="0.25">
      <c r="A137" s="17" t="s">
        <v>32</v>
      </c>
      <c r="B137" s="17">
        <v>30</v>
      </c>
      <c r="C137" s="18" t="s">
        <v>161</v>
      </c>
      <c r="D137" s="17" t="s">
        <v>162</v>
      </c>
      <c r="E137" s="19" t="s">
        <v>163</v>
      </c>
      <c r="F137" s="20" t="s">
        <v>50</v>
      </c>
      <c r="G137" s="21">
        <v>78.122</v>
      </c>
      <c r="H137" s="22">
        <v>0</v>
      </c>
      <c r="I137" s="23">
        <f>ROUND(G137*H137,P4)</f>
        <v>0</v>
      </c>
      <c r="O137" s="24">
        <f>I137*0.21</f>
        <v>0</v>
      </c>
      <c r="P137">
        <v>3</v>
      </c>
    </row>
    <row r="138" spans="1:16" x14ac:dyDescent="0.25">
      <c r="A138" s="17" t="s">
        <v>37</v>
      </c>
      <c r="E138" s="19" t="s">
        <v>164</v>
      </c>
    </row>
    <row r="139" spans="1:16" ht="30" x14ac:dyDescent="0.25">
      <c r="A139" s="17" t="s">
        <v>38</v>
      </c>
      <c r="E139" s="26" t="s">
        <v>165</v>
      </c>
    </row>
    <row r="140" spans="1:16" x14ac:dyDescent="0.25">
      <c r="A140" s="17" t="s">
        <v>38</v>
      </c>
      <c r="E140" s="26" t="s">
        <v>166</v>
      </c>
    </row>
    <row r="141" spans="1:16" ht="45" x14ac:dyDescent="0.25">
      <c r="A141" s="17" t="s">
        <v>40</v>
      </c>
      <c r="E141" s="19" t="s">
        <v>167</v>
      </c>
    </row>
    <row r="142" spans="1:16" x14ac:dyDescent="0.25">
      <c r="A142" s="17" t="s">
        <v>32</v>
      </c>
      <c r="B142" s="17">
        <v>31</v>
      </c>
      <c r="C142" s="18" t="s">
        <v>168</v>
      </c>
      <c r="D142" t="s">
        <v>34</v>
      </c>
      <c r="E142" s="19" t="s">
        <v>169</v>
      </c>
      <c r="F142" s="20" t="s">
        <v>90</v>
      </c>
      <c r="G142" s="21">
        <v>457.57</v>
      </c>
      <c r="H142" s="22">
        <v>0</v>
      </c>
      <c r="I142" s="23">
        <f>ROUND(G142*H142,P4)</f>
        <v>0</v>
      </c>
      <c r="O142" s="24">
        <f>I142*0.21</f>
        <v>0</v>
      </c>
      <c r="P142">
        <v>3</v>
      </c>
    </row>
    <row r="143" spans="1:16" x14ac:dyDescent="0.25">
      <c r="A143" s="17" t="s">
        <v>37</v>
      </c>
      <c r="E143" s="25" t="s">
        <v>34</v>
      </c>
    </row>
    <row r="144" spans="1:16" x14ac:dyDescent="0.25">
      <c r="A144" s="17" t="s">
        <v>38</v>
      </c>
      <c r="E144" s="26" t="s">
        <v>170</v>
      </c>
    </row>
    <row r="145" spans="1:16" ht="30" x14ac:dyDescent="0.25">
      <c r="A145" s="17" t="s">
        <v>40</v>
      </c>
      <c r="E145" s="19" t="s">
        <v>171</v>
      </c>
    </row>
    <row r="146" spans="1:16" x14ac:dyDescent="0.25">
      <c r="A146" s="14" t="s">
        <v>29</v>
      </c>
      <c r="B146" s="14"/>
      <c r="C146" s="15" t="s">
        <v>75</v>
      </c>
      <c r="D146" s="14"/>
      <c r="E146" s="14" t="s">
        <v>172</v>
      </c>
      <c r="F146" s="14"/>
      <c r="G146" s="14"/>
      <c r="H146" s="14"/>
      <c r="I146" s="16">
        <f>SUMIFS(I147:I151,A147:A151,"P")</f>
        <v>0</v>
      </c>
    </row>
    <row r="147" spans="1:16" x14ac:dyDescent="0.25">
      <c r="A147" s="17" t="s">
        <v>32</v>
      </c>
      <c r="B147" s="17">
        <v>32</v>
      </c>
      <c r="C147" s="18" t="s">
        <v>173</v>
      </c>
      <c r="D147" t="s">
        <v>34</v>
      </c>
      <c r="E147" s="19" t="s">
        <v>174</v>
      </c>
      <c r="F147" s="20" t="s">
        <v>110</v>
      </c>
      <c r="G147" s="21">
        <v>41</v>
      </c>
      <c r="H147" s="22">
        <v>0</v>
      </c>
      <c r="I147" s="23">
        <f>ROUND(G147*H147,P4)</f>
        <v>0</v>
      </c>
      <c r="O147" s="24">
        <f>I147*0.21</f>
        <v>0</v>
      </c>
      <c r="P147">
        <v>3</v>
      </c>
    </row>
    <row r="148" spans="1:16" ht="60" x14ac:dyDescent="0.25">
      <c r="A148" s="17" t="s">
        <v>37</v>
      </c>
      <c r="E148" s="19" t="s">
        <v>175</v>
      </c>
    </row>
    <row r="149" spans="1:16" x14ac:dyDescent="0.25">
      <c r="A149" s="17" t="s">
        <v>38</v>
      </c>
      <c r="E149" s="26" t="s">
        <v>176</v>
      </c>
    </row>
    <row r="150" spans="1:16" x14ac:dyDescent="0.25">
      <c r="A150" s="17" t="s">
        <v>38</v>
      </c>
      <c r="E150" s="26" t="s">
        <v>177</v>
      </c>
    </row>
    <row r="151" spans="1:16" ht="195" x14ac:dyDescent="0.25">
      <c r="A151" s="17" t="s">
        <v>40</v>
      </c>
      <c r="E151" s="19" t="s">
        <v>178</v>
      </c>
    </row>
    <row r="152" spans="1:16" x14ac:dyDescent="0.25">
      <c r="A152" s="14" t="s">
        <v>29</v>
      </c>
      <c r="B152" s="14"/>
      <c r="C152" s="15" t="s">
        <v>179</v>
      </c>
      <c r="D152" s="14"/>
      <c r="E152" s="14" t="s">
        <v>180</v>
      </c>
      <c r="F152" s="14"/>
      <c r="G152" s="14"/>
      <c r="H152" s="14"/>
      <c r="I152" s="16">
        <f>SUMIFS(I153:I162,A153:A162,"P")</f>
        <v>0</v>
      </c>
    </row>
    <row r="153" spans="1:16" x14ac:dyDescent="0.25">
      <c r="A153" s="17" t="s">
        <v>32</v>
      </c>
      <c r="B153" s="17">
        <v>33</v>
      </c>
      <c r="C153" s="18" t="s">
        <v>181</v>
      </c>
      <c r="D153" t="s">
        <v>34</v>
      </c>
      <c r="E153" s="19" t="s">
        <v>182</v>
      </c>
      <c r="F153" s="20" t="s">
        <v>50</v>
      </c>
      <c r="G153" s="21">
        <v>0.5</v>
      </c>
      <c r="H153" s="22">
        <v>0</v>
      </c>
      <c r="I153" s="23">
        <f>ROUND(G153*H153,P4)</f>
        <v>0</v>
      </c>
      <c r="O153" s="24">
        <f>I153*0.21</f>
        <v>0</v>
      </c>
      <c r="P153">
        <v>3</v>
      </c>
    </row>
    <row r="154" spans="1:16" x14ac:dyDescent="0.25">
      <c r="A154" s="17" t="s">
        <v>37</v>
      </c>
      <c r="E154" s="25" t="s">
        <v>34</v>
      </c>
    </row>
    <row r="155" spans="1:16" x14ac:dyDescent="0.25">
      <c r="A155" s="17" t="s">
        <v>38</v>
      </c>
      <c r="E155" s="26" t="s">
        <v>183</v>
      </c>
    </row>
    <row r="156" spans="1:16" x14ac:dyDescent="0.25">
      <c r="A156" s="17" t="s">
        <v>38</v>
      </c>
      <c r="E156" s="26" t="s">
        <v>184</v>
      </c>
    </row>
    <row r="157" spans="1:16" ht="60" x14ac:dyDescent="0.25">
      <c r="A157" s="17" t="s">
        <v>40</v>
      </c>
      <c r="E157" s="19" t="s">
        <v>185</v>
      </c>
    </row>
    <row r="158" spans="1:16" x14ac:dyDescent="0.25">
      <c r="A158" s="17" t="s">
        <v>32</v>
      </c>
      <c r="B158" s="17">
        <v>34</v>
      </c>
      <c r="C158" s="18" t="s">
        <v>186</v>
      </c>
      <c r="D158" t="s">
        <v>34</v>
      </c>
      <c r="E158" s="19" t="s">
        <v>187</v>
      </c>
      <c r="F158" s="20" t="s">
        <v>50</v>
      </c>
      <c r="G158" s="21">
        <v>2.4</v>
      </c>
      <c r="H158" s="22">
        <v>0</v>
      </c>
      <c r="I158" s="23">
        <f>ROUND(G158*H158,P4)</f>
        <v>0</v>
      </c>
      <c r="O158" s="24">
        <f>I158*0.21</f>
        <v>0</v>
      </c>
      <c r="P158">
        <v>3</v>
      </c>
    </row>
    <row r="159" spans="1:16" x14ac:dyDescent="0.25">
      <c r="A159" s="17" t="s">
        <v>37</v>
      </c>
      <c r="E159" s="19" t="s">
        <v>188</v>
      </c>
    </row>
    <row r="160" spans="1:16" x14ac:dyDescent="0.25">
      <c r="A160" s="17" t="s">
        <v>38</v>
      </c>
      <c r="E160" s="26" t="s">
        <v>189</v>
      </c>
    </row>
    <row r="161" spans="1:16" x14ac:dyDescent="0.25">
      <c r="A161" s="17" t="s">
        <v>38</v>
      </c>
      <c r="E161" s="26" t="s">
        <v>190</v>
      </c>
    </row>
    <row r="162" spans="1:16" ht="180" x14ac:dyDescent="0.25">
      <c r="A162" s="17" t="s">
        <v>40</v>
      </c>
      <c r="E162" s="19" t="s">
        <v>191</v>
      </c>
    </row>
    <row r="163" spans="1:16" x14ac:dyDescent="0.25">
      <c r="A163" s="14" t="s">
        <v>29</v>
      </c>
      <c r="B163" s="14"/>
      <c r="C163" s="15" t="s">
        <v>192</v>
      </c>
      <c r="D163" s="14"/>
      <c r="E163" s="14" t="s">
        <v>193</v>
      </c>
      <c r="F163" s="14"/>
      <c r="G163" s="14"/>
      <c r="H163" s="14"/>
      <c r="I163" s="16">
        <f>SUMIFS(I164:I251,A164:A251,"P")</f>
        <v>0</v>
      </c>
    </row>
    <row r="164" spans="1:16" x14ac:dyDescent="0.25">
      <c r="A164" s="17" t="s">
        <v>32</v>
      </c>
      <c r="B164" s="17">
        <v>35</v>
      </c>
      <c r="C164" s="18" t="s">
        <v>194</v>
      </c>
      <c r="D164" t="s">
        <v>34</v>
      </c>
      <c r="E164" s="19" t="s">
        <v>195</v>
      </c>
      <c r="F164" s="20" t="s">
        <v>90</v>
      </c>
      <c r="G164" s="21">
        <v>90.25</v>
      </c>
      <c r="H164" s="22">
        <v>0</v>
      </c>
      <c r="I164" s="23">
        <f>ROUND(G164*H164,P4)</f>
        <v>0</v>
      </c>
      <c r="O164" s="24">
        <f>I164*0.21</f>
        <v>0</v>
      </c>
      <c r="P164">
        <v>3</v>
      </c>
    </row>
    <row r="165" spans="1:16" x14ac:dyDescent="0.25">
      <c r="A165" s="17" t="s">
        <v>37</v>
      </c>
      <c r="E165" s="19" t="s">
        <v>196</v>
      </c>
    </row>
    <row r="166" spans="1:16" x14ac:dyDescent="0.25">
      <c r="A166" s="17" t="s">
        <v>38</v>
      </c>
      <c r="E166" s="26" t="s">
        <v>197</v>
      </c>
    </row>
    <row r="167" spans="1:16" x14ac:dyDescent="0.25">
      <c r="A167" s="17" t="s">
        <v>38</v>
      </c>
      <c r="E167" s="26" t="s">
        <v>198</v>
      </c>
    </row>
    <row r="168" spans="1:16" ht="150" x14ac:dyDescent="0.25">
      <c r="A168" s="17" t="s">
        <v>40</v>
      </c>
      <c r="E168" s="19" t="s">
        <v>199</v>
      </c>
    </row>
    <row r="169" spans="1:16" x14ac:dyDescent="0.25">
      <c r="A169" s="17" t="s">
        <v>32</v>
      </c>
      <c r="B169" s="17">
        <v>36</v>
      </c>
      <c r="C169" s="18" t="s">
        <v>200</v>
      </c>
      <c r="D169" t="s">
        <v>34</v>
      </c>
      <c r="E169" s="19" t="s">
        <v>201</v>
      </c>
      <c r="F169" s="20" t="s">
        <v>90</v>
      </c>
      <c r="G169" s="21">
        <v>91.4</v>
      </c>
      <c r="H169" s="22">
        <v>0</v>
      </c>
      <c r="I169" s="23">
        <f>ROUND(G169*H169,P4)</f>
        <v>0</v>
      </c>
      <c r="O169" s="24">
        <f>I169*0.21</f>
        <v>0</v>
      </c>
      <c r="P169">
        <v>3</v>
      </c>
    </row>
    <row r="170" spans="1:16" x14ac:dyDescent="0.25">
      <c r="A170" s="17" t="s">
        <v>37</v>
      </c>
      <c r="E170" s="19" t="s">
        <v>202</v>
      </c>
    </row>
    <row r="171" spans="1:16" x14ac:dyDescent="0.25">
      <c r="A171" s="17" t="s">
        <v>38</v>
      </c>
      <c r="E171" s="26" t="s">
        <v>203</v>
      </c>
    </row>
    <row r="172" spans="1:16" x14ac:dyDescent="0.25">
      <c r="A172" s="17" t="s">
        <v>38</v>
      </c>
      <c r="E172" s="26" t="s">
        <v>204</v>
      </c>
    </row>
    <row r="173" spans="1:16" ht="150" x14ac:dyDescent="0.25">
      <c r="A173" s="17" t="s">
        <v>40</v>
      </c>
      <c r="E173" s="19" t="s">
        <v>199</v>
      </c>
    </row>
    <row r="174" spans="1:16" ht="30" x14ac:dyDescent="0.25">
      <c r="A174" s="17" t="s">
        <v>32</v>
      </c>
      <c r="B174" s="17">
        <v>37</v>
      </c>
      <c r="C174" s="18" t="s">
        <v>205</v>
      </c>
      <c r="D174" t="s">
        <v>34</v>
      </c>
      <c r="E174" s="19" t="s">
        <v>206</v>
      </c>
      <c r="F174" s="20" t="s">
        <v>90</v>
      </c>
      <c r="G174" s="21">
        <v>687.5</v>
      </c>
      <c r="H174" s="22">
        <v>0</v>
      </c>
      <c r="I174" s="23">
        <f>ROUND(G174*H174,P4)</f>
        <v>0</v>
      </c>
      <c r="O174" s="24">
        <f>I174*0.21</f>
        <v>0</v>
      </c>
      <c r="P174">
        <v>3</v>
      </c>
    </row>
    <row r="175" spans="1:16" x14ac:dyDescent="0.25">
      <c r="A175" s="17" t="s">
        <v>37</v>
      </c>
      <c r="E175" s="19" t="s">
        <v>103</v>
      </c>
    </row>
    <row r="176" spans="1:16" x14ac:dyDescent="0.25">
      <c r="A176" s="17" t="s">
        <v>38</v>
      </c>
      <c r="E176" s="26" t="s">
        <v>207</v>
      </c>
    </row>
    <row r="177" spans="1:16" x14ac:dyDescent="0.25">
      <c r="A177" s="17" t="s">
        <v>38</v>
      </c>
      <c r="E177" s="26" t="s">
        <v>208</v>
      </c>
    </row>
    <row r="178" spans="1:16" x14ac:dyDescent="0.25">
      <c r="A178" s="17" t="s">
        <v>38</v>
      </c>
      <c r="E178" s="26" t="s">
        <v>209</v>
      </c>
    </row>
    <row r="179" spans="1:16" x14ac:dyDescent="0.25">
      <c r="A179" s="17" t="s">
        <v>38</v>
      </c>
      <c r="E179" s="26" t="s">
        <v>210</v>
      </c>
    </row>
    <row r="180" spans="1:16" ht="60" x14ac:dyDescent="0.25">
      <c r="A180" s="17" t="s">
        <v>40</v>
      </c>
      <c r="E180" s="19" t="s">
        <v>211</v>
      </c>
    </row>
    <row r="181" spans="1:16" ht="30" x14ac:dyDescent="0.25">
      <c r="A181" s="17" t="s">
        <v>32</v>
      </c>
      <c r="B181" s="17">
        <v>38</v>
      </c>
      <c r="C181" s="18" t="s">
        <v>212</v>
      </c>
      <c r="D181" t="s">
        <v>34</v>
      </c>
      <c r="E181" s="19" t="s">
        <v>213</v>
      </c>
      <c r="F181" s="20" t="s">
        <v>90</v>
      </c>
      <c r="G181" s="21">
        <v>565.5</v>
      </c>
      <c r="H181" s="22">
        <v>0</v>
      </c>
      <c r="I181" s="23">
        <f>ROUND(G181*H181,P4)</f>
        <v>0</v>
      </c>
      <c r="O181" s="24">
        <f>I181*0.21</f>
        <v>0</v>
      </c>
      <c r="P181">
        <v>3</v>
      </c>
    </row>
    <row r="182" spans="1:16" x14ac:dyDescent="0.25">
      <c r="A182" s="17" t="s">
        <v>37</v>
      </c>
      <c r="E182" s="19" t="s">
        <v>98</v>
      </c>
    </row>
    <row r="183" spans="1:16" x14ac:dyDescent="0.25">
      <c r="A183" s="17" t="s">
        <v>38</v>
      </c>
      <c r="E183" s="26" t="s">
        <v>214</v>
      </c>
    </row>
    <row r="184" spans="1:16" x14ac:dyDescent="0.25">
      <c r="A184" s="17" t="s">
        <v>38</v>
      </c>
      <c r="E184" s="26" t="s">
        <v>215</v>
      </c>
    </row>
    <row r="185" spans="1:16" ht="60" x14ac:dyDescent="0.25">
      <c r="A185" s="17" t="s">
        <v>40</v>
      </c>
      <c r="E185" s="19" t="s">
        <v>211</v>
      </c>
    </row>
    <row r="186" spans="1:16" x14ac:dyDescent="0.25">
      <c r="A186" s="17" t="s">
        <v>32</v>
      </c>
      <c r="B186" s="17">
        <v>39</v>
      </c>
      <c r="C186" s="18" t="s">
        <v>216</v>
      </c>
      <c r="D186" t="s">
        <v>34</v>
      </c>
      <c r="E186" s="19" t="s">
        <v>217</v>
      </c>
      <c r="F186" s="20" t="s">
        <v>90</v>
      </c>
      <c r="G186" s="21">
        <v>167.5</v>
      </c>
      <c r="H186" s="22">
        <v>0</v>
      </c>
      <c r="I186" s="23">
        <f>ROUND(G186*H186,P4)</f>
        <v>0</v>
      </c>
      <c r="O186" s="24">
        <f>I186*0.21</f>
        <v>0</v>
      </c>
      <c r="P186">
        <v>3</v>
      </c>
    </row>
    <row r="187" spans="1:16" x14ac:dyDescent="0.25">
      <c r="A187" s="17" t="s">
        <v>37</v>
      </c>
      <c r="E187" s="19" t="s">
        <v>218</v>
      </c>
    </row>
    <row r="188" spans="1:16" x14ac:dyDescent="0.25">
      <c r="A188" s="17" t="s">
        <v>38</v>
      </c>
      <c r="E188" s="26" t="s">
        <v>219</v>
      </c>
    </row>
    <row r="189" spans="1:16" x14ac:dyDescent="0.25">
      <c r="A189" s="17" t="s">
        <v>38</v>
      </c>
      <c r="E189" s="26" t="s">
        <v>220</v>
      </c>
    </row>
    <row r="190" spans="1:16" ht="60" x14ac:dyDescent="0.25">
      <c r="A190" s="17" t="s">
        <v>40</v>
      </c>
      <c r="E190" s="19" t="s">
        <v>211</v>
      </c>
    </row>
    <row r="191" spans="1:16" x14ac:dyDescent="0.25">
      <c r="A191" s="17" t="s">
        <v>32</v>
      </c>
      <c r="B191" s="17">
        <v>40</v>
      </c>
      <c r="C191" s="18" t="s">
        <v>221</v>
      </c>
      <c r="D191" t="s">
        <v>34</v>
      </c>
      <c r="E191" s="19" t="s">
        <v>222</v>
      </c>
      <c r="F191" s="20" t="s">
        <v>90</v>
      </c>
      <c r="G191" s="21">
        <v>1267.25</v>
      </c>
      <c r="H191" s="22">
        <v>0</v>
      </c>
      <c r="I191" s="23">
        <f>ROUND(G191*H191,P4)</f>
        <v>0</v>
      </c>
      <c r="O191" s="24">
        <f>I191*0.21</f>
        <v>0</v>
      </c>
      <c r="P191">
        <v>3</v>
      </c>
    </row>
    <row r="192" spans="1:16" x14ac:dyDescent="0.25">
      <c r="A192" s="17" t="s">
        <v>37</v>
      </c>
      <c r="E192" s="19" t="s">
        <v>223</v>
      </c>
    </row>
    <row r="193" spans="1:16" x14ac:dyDescent="0.25">
      <c r="A193" s="17" t="s">
        <v>38</v>
      </c>
      <c r="E193" s="26" t="s">
        <v>224</v>
      </c>
    </row>
    <row r="194" spans="1:16" x14ac:dyDescent="0.25">
      <c r="A194" s="17" t="s">
        <v>38</v>
      </c>
      <c r="E194" s="26" t="s">
        <v>225</v>
      </c>
    </row>
    <row r="195" spans="1:16" x14ac:dyDescent="0.25">
      <c r="A195" s="17" t="s">
        <v>38</v>
      </c>
      <c r="E195" s="26" t="s">
        <v>208</v>
      </c>
    </row>
    <row r="196" spans="1:16" x14ac:dyDescent="0.25">
      <c r="A196" s="17" t="s">
        <v>38</v>
      </c>
      <c r="E196" s="26" t="s">
        <v>226</v>
      </c>
    </row>
    <row r="197" spans="1:16" x14ac:dyDescent="0.25">
      <c r="A197" s="17" t="s">
        <v>38</v>
      </c>
      <c r="E197" s="26" t="s">
        <v>227</v>
      </c>
    </row>
    <row r="198" spans="1:16" x14ac:dyDescent="0.25">
      <c r="A198" s="17" t="s">
        <v>38</v>
      </c>
      <c r="E198" s="26" t="s">
        <v>228</v>
      </c>
    </row>
    <row r="199" spans="1:16" ht="60" x14ac:dyDescent="0.25">
      <c r="A199" s="17" t="s">
        <v>40</v>
      </c>
      <c r="E199" s="19" t="s">
        <v>211</v>
      </c>
    </row>
    <row r="200" spans="1:16" x14ac:dyDescent="0.25">
      <c r="A200" s="17" t="s">
        <v>32</v>
      </c>
      <c r="B200" s="17">
        <v>41</v>
      </c>
      <c r="C200" s="18" t="s">
        <v>229</v>
      </c>
      <c r="D200" t="s">
        <v>34</v>
      </c>
      <c r="E200" s="19" t="s">
        <v>230</v>
      </c>
      <c r="F200" s="20" t="s">
        <v>90</v>
      </c>
      <c r="G200" s="21">
        <v>22.5</v>
      </c>
      <c r="H200" s="22">
        <v>0</v>
      </c>
      <c r="I200" s="23">
        <f>ROUND(G200*H200,P4)</f>
        <v>0</v>
      </c>
      <c r="O200" s="24">
        <f>I200*0.21</f>
        <v>0</v>
      </c>
      <c r="P200">
        <v>3</v>
      </c>
    </row>
    <row r="201" spans="1:16" x14ac:dyDescent="0.25">
      <c r="A201" s="17" t="s">
        <v>37</v>
      </c>
      <c r="E201" s="19" t="s">
        <v>231</v>
      </c>
    </row>
    <row r="202" spans="1:16" x14ac:dyDescent="0.25">
      <c r="A202" s="17" t="s">
        <v>38</v>
      </c>
      <c r="E202" s="26" t="s">
        <v>232</v>
      </c>
    </row>
    <row r="203" spans="1:16" x14ac:dyDescent="0.25">
      <c r="A203" s="17" t="s">
        <v>38</v>
      </c>
      <c r="E203" s="26" t="s">
        <v>233</v>
      </c>
    </row>
    <row r="204" spans="1:16" ht="120" x14ac:dyDescent="0.25">
      <c r="A204" s="17" t="s">
        <v>40</v>
      </c>
      <c r="E204" s="19" t="s">
        <v>234</v>
      </c>
    </row>
    <row r="205" spans="1:16" x14ac:dyDescent="0.25">
      <c r="A205" s="17" t="s">
        <v>32</v>
      </c>
      <c r="B205" s="17">
        <v>42</v>
      </c>
      <c r="C205" s="18" t="s">
        <v>235</v>
      </c>
      <c r="D205" t="s">
        <v>34</v>
      </c>
      <c r="E205" s="19" t="s">
        <v>236</v>
      </c>
      <c r="F205" s="20" t="s">
        <v>90</v>
      </c>
      <c r="G205" s="21">
        <v>1253</v>
      </c>
      <c r="H205" s="22">
        <v>0</v>
      </c>
      <c r="I205" s="23">
        <f>ROUND(G205*H205,P4)</f>
        <v>0</v>
      </c>
      <c r="O205" s="24">
        <f>I205*0.21</f>
        <v>0</v>
      </c>
      <c r="P205">
        <v>3</v>
      </c>
    </row>
    <row r="206" spans="1:16" x14ac:dyDescent="0.25">
      <c r="A206" s="17" t="s">
        <v>37</v>
      </c>
      <c r="E206" s="19" t="s">
        <v>237</v>
      </c>
    </row>
    <row r="207" spans="1:16" x14ac:dyDescent="0.25">
      <c r="A207" s="17" t="s">
        <v>38</v>
      </c>
      <c r="E207" s="26" t="s">
        <v>238</v>
      </c>
    </row>
    <row r="208" spans="1:16" x14ac:dyDescent="0.25">
      <c r="A208" s="17" t="s">
        <v>38</v>
      </c>
      <c r="E208" s="26" t="s">
        <v>239</v>
      </c>
    </row>
    <row r="209" spans="1:16" x14ac:dyDescent="0.25">
      <c r="A209" s="17" t="s">
        <v>38</v>
      </c>
      <c r="E209" s="26" t="s">
        <v>240</v>
      </c>
    </row>
    <row r="210" spans="1:16" x14ac:dyDescent="0.25">
      <c r="A210" s="17" t="s">
        <v>38</v>
      </c>
      <c r="E210" s="26" t="s">
        <v>241</v>
      </c>
    </row>
    <row r="211" spans="1:16" x14ac:dyDescent="0.25">
      <c r="A211" s="17" t="s">
        <v>38</v>
      </c>
      <c r="E211" s="26" t="s">
        <v>242</v>
      </c>
    </row>
    <row r="212" spans="1:16" ht="75" x14ac:dyDescent="0.25">
      <c r="A212" s="17" t="s">
        <v>40</v>
      </c>
      <c r="E212" s="19" t="s">
        <v>243</v>
      </c>
    </row>
    <row r="213" spans="1:16" x14ac:dyDescent="0.25">
      <c r="A213" s="17" t="s">
        <v>32</v>
      </c>
      <c r="B213" s="17">
        <v>43</v>
      </c>
      <c r="C213" s="18" t="s">
        <v>244</v>
      </c>
      <c r="D213" t="s">
        <v>34</v>
      </c>
      <c r="E213" s="19" t="s">
        <v>245</v>
      </c>
      <c r="F213" s="20" t="s">
        <v>90</v>
      </c>
      <c r="G213" s="21">
        <v>1818.5</v>
      </c>
      <c r="H213" s="22">
        <v>0</v>
      </c>
      <c r="I213" s="23">
        <f>ROUND(G213*H213,P4)</f>
        <v>0</v>
      </c>
      <c r="O213" s="24">
        <f>I213*0.21</f>
        <v>0</v>
      </c>
      <c r="P213">
        <v>3</v>
      </c>
    </row>
    <row r="214" spans="1:16" x14ac:dyDescent="0.25">
      <c r="A214" s="17" t="s">
        <v>37</v>
      </c>
      <c r="E214" s="19" t="s">
        <v>246</v>
      </c>
    </row>
    <row r="215" spans="1:16" x14ac:dyDescent="0.25">
      <c r="A215" s="17" t="s">
        <v>38</v>
      </c>
      <c r="E215" s="26" t="s">
        <v>247</v>
      </c>
    </row>
    <row r="216" spans="1:16" x14ac:dyDescent="0.25">
      <c r="A216" s="17" t="s">
        <v>38</v>
      </c>
      <c r="E216" s="26" t="s">
        <v>239</v>
      </c>
    </row>
    <row r="217" spans="1:16" x14ac:dyDescent="0.25">
      <c r="A217" s="17" t="s">
        <v>38</v>
      </c>
      <c r="E217" s="26" t="s">
        <v>240</v>
      </c>
    </row>
    <row r="218" spans="1:16" x14ac:dyDescent="0.25">
      <c r="A218" s="17" t="s">
        <v>38</v>
      </c>
      <c r="E218" s="26" t="s">
        <v>241</v>
      </c>
    </row>
    <row r="219" spans="1:16" x14ac:dyDescent="0.25">
      <c r="A219" s="17" t="s">
        <v>38</v>
      </c>
      <c r="E219" s="26" t="s">
        <v>248</v>
      </c>
    </row>
    <row r="220" spans="1:16" ht="75" x14ac:dyDescent="0.25">
      <c r="A220" s="17" t="s">
        <v>40</v>
      </c>
      <c r="E220" s="19" t="s">
        <v>243</v>
      </c>
    </row>
    <row r="221" spans="1:16" ht="30" x14ac:dyDescent="0.25">
      <c r="A221" s="17" t="s">
        <v>32</v>
      </c>
      <c r="B221" s="17">
        <v>44</v>
      </c>
      <c r="C221" s="18" t="s">
        <v>249</v>
      </c>
      <c r="D221" t="s">
        <v>34</v>
      </c>
      <c r="E221" s="19" t="s">
        <v>250</v>
      </c>
      <c r="F221" s="20" t="s">
        <v>90</v>
      </c>
      <c r="G221" s="21">
        <v>1085.5999999999999</v>
      </c>
      <c r="H221" s="22">
        <v>0</v>
      </c>
      <c r="I221" s="23">
        <f>ROUND(G221*H221,P4)</f>
        <v>0</v>
      </c>
      <c r="O221" s="24">
        <f>I221*0.21</f>
        <v>0</v>
      </c>
      <c r="P221">
        <v>3</v>
      </c>
    </row>
    <row r="222" spans="1:16" x14ac:dyDescent="0.25">
      <c r="A222" s="17" t="s">
        <v>37</v>
      </c>
      <c r="E222" s="25" t="s">
        <v>34</v>
      </c>
    </row>
    <row r="223" spans="1:16" x14ac:dyDescent="0.25">
      <c r="A223" s="17" t="s">
        <v>38</v>
      </c>
      <c r="E223" s="26" t="s">
        <v>251</v>
      </c>
    </row>
    <row r="224" spans="1:16" x14ac:dyDescent="0.25">
      <c r="A224" s="17" t="s">
        <v>38</v>
      </c>
      <c r="E224" s="26" t="s">
        <v>252</v>
      </c>
    </row>
    <row r="225" spans="1:16" x14ac:dyDescent="0.25">
      <c r="A225" s="17" t="s">
        <v>38</v>
      </c>
      <c r="E225" s="26" t="s">
        <v>253</v>
      </c>
    </row>
    <row r="226" spans="1:16" x14ac:dyDescent="0.25">
      <c r="A226" s="17" t="s">
        <v>38</v>
      </c>
      <c r="E226" s="26" t="s">
        <v>254</v>
      </c>
    </row>
    <row r="227" spans="1:16" ht="165" x14ac:dyDescent="0.25">
      <c r="A227" s="17" t="s">
        <v>40</v>
      </c>
      <c r="E227" s="19" t="s">
        <v>255</v>
      </c>
    </row>
    <row r="228" spans="1:16" x14ac:dyDescent="0.25">
      <c r="A228" s="17" t="s">
        <v>32</v>
      </c>
      <c r="B228" s="17">
        <v>45</v>
      </c>
      <c r="C228" s="18" t="s">
        <v>256</v>
      </c>
      <c r="D228" t="s">
        <v>34</v>
      </c>
      <c r="E228" s="19" t="s">
        <v>257</v>
      </c>
      <c r="F228" s="20" t="s">
        <v>90</v>
      </c>
      <c r="G228" s="21">
        <v>565.5</v>
      </c>
      <c r="H228" s="22">
        <v>0</v>
      </c>
      <c r="I228" s="23">
        <f>ROUND(G228*H228,P4)</f>
        <v>0</v>
      </c>
      <c r="O228" s="24">
        <f>I228*0.21</f>
        <v>0</v>
      </c>
      <c r="P228">
        <v>3</v>
      </c>
    </row>
    <row r="229" spans="1:16" x14ac:dyDescent="0.25">
      <c r="A229" s="17" t="s">
        <v>37</v>
      </c>
      <c r="E229" s="25" t="s">
        <v>34</v>
      </c>
    </row>
    <row r="230" spans="1:16" x14ac:dyDescent="0.25">
      <c r="A230" s="17" t="s">
        <v>38</v>
      </c>
      <c r="E230" s="26" t="s">
        <v>258</v>
      </c>
    </row>
    <row r="231" spans="1:16" x14ac:dyDescent="0.25">
      <c r="A231" s="17" t="s">
        <v>38</v>
      </c>
      <c r="E231" s="26" t="s">
        <v>259</v>
      </c>
    </row>
    <row r="232" spans="1:16" ht="165" x14ac:dyDescent="0.25">
      <c r="A232" s="17" t="s">
        <v>40</v>
      </c>
      <c r="E232" s="19" t="s">
        <v>255</v>
      </c>
    </row>
    <row r="233" spans="1:16" ht="30" x14ac:dyDescent="0.25">
      <c r="A233" s="17" t="s">
        <v>32</v>
      </c>
      <c r="B233" s="17">
        <v>46</v>
      </c>
      <c r="C233" s="18" t="s">
        <v>260</v>
      </c>
      <c r="D233" t="s">
        <v>34</v>
      </c>
      <c r="E233" s="19" t="s">
        <v>261</v>
      </c>
      <c r="F233" s="20" t="s">
        <v>90</v>
      </c>
      <c r="G233" s="21">
        <v>565.5</v>
      </c>
      <c r="H233" s="22">
        <v>0</v>
      </c>
      <c r="I233" s="23">
        <f>ROUND(G233*H233,P4)</f>
        <v>0</v>
      </c>
      <c r="O233" s="24">
        <f>I233*0.21</f>
        <v>0</v>
      </c>
      <c r="P233">
        <v>3</v>
      </c>
    </row>
    <row r="234" spans="1:16" x14ac:dyDescent="0.25">
      <c r="A234" s="17" t="s">
        <v>37</v>
      </c>
      <c r="E234" s="25" t="s">
        <v>34</v>
      </c>
    </row>
    <row r="235" spans="1:16" x14ac:dyDescent="0.25">
      <c r="A235" s="17" t="s">
        <v>38</v>
      </c>
      <c r="E235" s="26" t="s">
        <v>258</v>
      </c>
    </row>
    <row r="236" spans="1:16" x14ac:dyDescent="0.25">
      <c r="A236" s="17" t="s">
        <v>38</v>
      </c>
      <c r="E236" s="26" t="s">
        <v>259</v>
      </c>
    </row>
    <row r="237" spans="1:16" ht="165" x14ac:dyDescent="0.25">
      <c r="A237" s="17" t="s">
        <v>40</v>
      </c>
      <c r="E237" s="19" t="s">
        <v>255</v>
      </c>
    </row>
    <row r="238" spans="1:16" ht="30" x14ac:dyDescent="0.25">
      <c r="A238" s="17" t="s">
        <v>32</v>
      </c>
      <c r="B238" s="17">
        <v>47</v>
      </c>
      <c r="C238" s="18" t="s">
        <v>262</v>
      </c>
      <c r="D238" t="s">
        <v>34</v>
      </c>
      <c r="E238" s="19" t="s">
        <v>263</v>
      </c>
      <c r="F238" s="20" t="s">
        <v>90</v>
      </c>
      <c r="G238" s="21">
        <v>687.5</v>
      </c>
      <c r="H238" s="22">
        <v>0</v>
      </c>
      <c r="I238" s="23">
        <f>ROUND(G238*H238,P4)</f>
        <v>0</v>
      </c>
      <c r="O238" s="24">
        <f>I238*0.21</f>
        <v>0</v>
      </c>
      <c r="P238">
        <v>3</v>
      </c>
    </row>
    <row r="239" spans="1:16" x14ac:dyDescent="0.25">
      <c r="A239" s="17" t="s">
        <v>37</v>
      </c>
      <c r="E239" s="25" t="s">
        <v>34</v>
      </c>
    </row>
    <row r="240" spans="1:16" x14ac:dyDescent="0.25">
      <c r="A240" s="17" t="s">
        <v>38</v>
      </c>
      <c r="E240" s="26" t="s">
        <v>264</v>
      </c>
    </row>
    <row r="241" spans="1:16" x14ac:dyDescent="0.25">
      <c r="A241" s="17" t="s">
        <v>38</v>
      </c>
      <c r="E241" s="26" t="s">
        <v>265</v>
      </c>
    </row>
    <row r="242" spans="1:16" x14ac:dyDescent="0.25">
      <c r="A242" s="17" t="s">
        <v>38</v>
      </c>
      <c r="E242" s="26" t="s">
        <v>266</v>
      </c>
    </row>
    <row r="243" spans="1:16" x14ac:dyDescent="0.25">
      <c r="A243" s="17" t="s">
        <v>38</v>
      </c>
      <c r="E243" s="26" t="s">
        <v>210</v>
      </c>
    </row>
    <row r="244" spans="1:16" ht="165" x14ac:dyDescent="0.25">
      <c r="A244" s="17" t="s">
        <v>40</v>
      </c>
      <c r="E244" s="19" t="s">
        <v>255</v>
      </c>
    </row>
    <row r="245" spans="1:16" x14ac:dyDescent="0.25">
      <c r="A245" s="17" t="s">
        <v>32</v>
      </c>
      <c r="B245" s="17">
        <v>48</v>
      </c>
      <c r="C245" s="18" t="s">
        <v>267</v>
      </c>
      <c r="D245" t="s">
        <v>34</v>
      </c>
      <c r="E245" s="19" t="s">
        <v>268</v>
      </c>
      <c r="F245" s="20" t="s">
        <v>90</v>
      </c>
      <c r="G245" s="21">
        <v>187.57</v>
      </c>
      <c r="H245" s="22">
        <v>0</v>
      </c>
      <c r="I245" s="23">
        <f>ROUND(G245*H245,P4)</f>
        <v>0</v>
      </c>
      <c r="O245" s="24">
        <f>I245*0.21</f>
        <v>0</v>
      </c>
      <c r="P245">
        <v>3</v>
      </c>
    </row>
    <row r="246" spans="1:16" x14ac:dyDescent="0.25">
      <c r="A246" s="17" t="s">
        <v>37</v>
      </c>
      <c r="E246" s="19" t="s">
        <v>269</v>
      </c>
    </row>
    <row r="247" spans="1:16" x14ac:dyDescent="0.25">
      <c r="A247" s="17" t="s">
        <v>38</v>
      </c>
      <c r="E247" s="26" t="s">
        <v>270</v>
      </c>
    </row>
    <row r="248" spans="1:16" x14ac:dyDescent="0.25">
      <c r="A248" s="17" t="s">
        <v>38</v>
      </c>
      <c r="E248" s="26" t="s">
        <v>271</v>
      </c>
    </row>
    <row r="249" spans="1:16" x14ac:dyDescent="0.25">
      <c r="A249" s="17" t="s">
        <v>38</v>
      </c>
      <c r="E249" s="26" t="s">
        <v>272</v>
      </c>
    </row>
    <row r="250" spans="1:16" x14ac:dyDescent="0.25">
      <c r="A250" s="17" t="s">
        <v>38</v>
      </c>
      <c r="E250" s="26" t="s">
        <v>273</v>
      </c>
    </row>
    <row r="251" spans="1:16" ht="195" x14ac:dyDescent="0.25">
      <c r="A251" s="17" t="s">
        <v>40</v>
      </c>
      <c r="E251" s="19" t="s">
        <v>274</v>
      </c>
    </row>
    <row r="252" spans="1:16" x14ac:dyDescent="0.25">
      <c r="A252" s="14" t="s">
        <v>29</v>
      </c>
      <c r="B252" s="14"/>
      <c r="C252" s="15" t="s">
        <v>275</v>
      </c>
      <c r="D252" s="14"/>
      <c r="E252" s="14" t="s">
        <v>276</v>
      </c>
      <c r="F252" s="14"/>
      <c r="G252" s="14"/>
      <c r="H252" s="14"/>
      <c r="I252" s="16">
        <f>SUMIFS(I253:I267,A253:A267,"P")</f>
        <v>0</v>
      </c>
    </row>
    <row r="253" spans="1:16" x14ac:dyDescent="0.25">
      <c r="A253" s="17" t="s">
        <v>32</v>
      </c>
      <c r="B253" s="17">
        <v>63</v>
      </c>
      <c r="C253" s="18" t="s">
        <v>277</v>
      </c>
      <c r="D253" t="s">
        <v>34</v>
      </c>
      <c r="E253" s="19" t="s">
        <v>278</v>
      </c>
      <c r="F253" s="20" t="s">
        <v>110</v>
      </c>
      <c r="G253" s="21">
        <v>23</v>
      </c>
      <c r="H253" s="22">
        <v>0</v>
      </c>
      <c r="I253" s="23">
        <f>ROUND(G253*H253,P4)</f>
        <v>0</v>
      </c>
      <c r="O253" s="24">
        <f>I253*0.21</f>
        <v>0</v>
      </c>
      <c r="P253">
        <v>3</v>
      </c>
    </row>
    <row r="254" spans="1:16" x14ac:dyDescent="0.25">
      <c r="A254" s="17" t="s">
        <v>37</v>
      </c>
      <c r="E254" s="25" t="s">
        <v>34</v>
      </c>
    </row>
    <row r="255" spans="1:16" x14ac:dyDescent="0.25">
      <c r="A255" s="17" t="s">
        <v>38</v>
      </c>
      <c r="E255" s="26" t="s">
        <v>279</v>
      </c>
    </row>
    <row r="256" spans="1:16" x14ac:dyDescent="0.25">
      <c r="A256" s="17" t="s">
        <v>38</v>
      </c>
      <c r="E256" s="26" t="s">
        <v>280</v>
      </c>
    </row>
    <row r="257" spans="1:16" ht="330" x14ac:dyDescent="0.25">
      <c r="A257" s="17" t="s">
        <v>40</v>
      </c>
      <c r="E257" s="19" t="s">
        <v>281</v>
      </c>
    </row>
    <row r="258" spans="1:16" x14ac:dyDescent="0.25">
      <c r="A258" s="17" t="s">
        <v>32</v>
      </c>
      <c r="B258" s="17">
        <v>49</v>
      </c>
      <c r="C258" s="18" t="s">
        <v>282</v>
      </c>
      <c r="D258" t="s">
        <v>34</v>
      </c>
      <c r="E258" s="19" t="s">
        <v>283</v>
      </c>
      <c r="F258" s="20" t="s">
        <v>110</v>
      </c>
      <c r="G258" s="21">
        <v>49</v>
      </c>
      <c r="H258" s="22">
        <v>0</v>
      </c>
      <c r="I258" s="23">
        <f>ROUND(G258*H258,P4)</f>
        <v>0</v>
      </c>
      <c r="O258" s="24">
        <f>I258*0.21</f>
        <v>0</v>
      </c>
      <c r="P258">
        <v>3</v>
      </c>
    </row>
    <row r="259" spans="1:16" x14ac:dyDescent="0.25">
      <c r="A259" s="17" t="s">
        <v>37</v>
      </c>
      <c r="E259" s="19" t="s">
        <v>284</v>
      </c>
    </row>
    <row r="260" spans="1:16" x14ac:dyDescent="0.25">
      <c r="A260" s="17" t="s">
        <v>38</v>
      </c>
      <c r="E260" s="26" t="s">
        <v>285</v>
      </c>
    </row>
    <row r="261" spans="1:16" x14ac:dyDescent="0.25">
      <c r="A261" s="17" t="s">
        <v>38</v>
      </c>
      <c r="E261" s="26" t="s">
        <v>286</v>
      </c>
    </row>
    <row r="262" spans="1:16" ht="300" x14ac:dyDescent="0.25">
      <c r="A262" s="17" t="s">
        <v>40</v>
      </c>
      <c r="E262" s="19" t="s">
        <v>287</v>
      </c>
    </row>
    <row r="263" spans="1:16" x14ac:dyDescent="0.25">
      <c r="A263" s="17" t="s">
        <v>32</v>
      </c>
      <c r="B263" s="17">
        <v>50</v>
      </c>
      <c r="C263" s="18" t="s">
        <v>288</v>
      </c>
      <c r="D263" t="s">
        <v>34</v>
      </c>
      <c r="E263" s="19" t="s">
        <v>289</v>
      </c>
      <c r="F263" s="20" t="s">
        <v>290</v>
      </c>
      <c r="G263" s="21">
        <v>6</v>
      </c>
      <c r="H263" s="22">
        <v>0</v>
      </c>
      <c r="I263" s="23">
        <f>ROUND(G263*H263,P4)</f>
        <v>0</v>
      </c>
      <c r="O263" s="24">
        <f>I263*0.21</f>
        <v>0</v>
      </c>
      <c r="P263">
        <v>3</v>
      </c>
    </row>
    <row r="264" spans="1:16" x14ac:dyDescent="0.25">
      <c r="A264" s="17" t="s">
        <v>37</v>
      </c>
      <c r="E264" s="19" t="s">
        <v>291</v>
      </c>
    </row>
    <row r="265" spans="1:16" x14ac:dyDescent="0.25">
      <c r="A265" s="17" t="s">
        <v>38</v>
      </c>
      <c r="E265" s="26" t="s">
        <v>292</v>
      </c>
    </row>
    <row r="266" spans="1:16" x14ac:dyDescent="0.25">
      <c r="A266" s="17" t="s">
        <v>38</v>
      </c>
      <c r="E266" s="26" t="s">
        <v>293</v>
      </c>
    </row>
    <row r="267" spans="1:16" ht="90" x14ac:dyDescent="0.25">
      <c r="A267" s="17" t="s">
        <v>40</v>
      </c>
      <c r="E267" s="19" t="s">
        <v>294</v>
      </c>
    </row>
    <row r="268" spans="1:16" x14ac:dyDescent="0.25">
      <c r="A268" s="14" t="s">
        <v>29</v>
      </c>
      <c r="B268" s="14"/>
      <c r="C268" s="15" t="s">
        <v>295</v>
      </c>
      <c r="D268" s="14"/>
      <c r="E268" s="14" t="s">
        <v>296</v>
      </c>
      <c r="F268" s="14"/>
      <c r="G268" s="14"/>
      <c r="H268" s="14"/>
      <c r="I268" s="16">
        <f>SUMIFS(I269:I325,A269:A325,"P")</f>
        <v>0</v>
      </c>
    </row>
    <row r="269" spans="1:16" ht="30" x14ac:dyDescent="0.25">
      <c r="A269" s="17" t="s">
        <v>32</v>
      </c>
      <c r="B269" s="17">
        <v>51</v>
      </c>
      <c r="C269" s="18" t="s">
        <v>297</v>
      </c>
      <c r="D269" t="s">
        <v>34</v>
      </c>
      <c r="E269" s="19" t="s">
        <v>298</v>
      </c>
      <c r="F269" s="20" t="s">
        <v>290</v>
      </c>
      <c r="G269" s="21">
        <v>23</v>
      </c>
      <c r="H269" s="22">
        <v>0</v>
      </c>
      <c r="I269" s="23">
        <f>ROUND(G269*H269,P4)</f>
        <v>0</v>
      </c>
      <c r="O269" s="24">
        <f>I269*0.21</f>
        <v>0</v>
      </c>
      <c r="P269">
        <v>3</v>
      </c>
    </row>
    <row r="270" spans="1:16" x14ac:dyDescent="0.25">
      <c r="A270" s="17" t="s">
        <v>37</v>
      </c>
      <c r="E270" s="25" t="s">
        <v>34</v>
      </c>
    </row>
    <row r="271" spans="1:16" x14ac:dyDescent="0.25">
      <c r="A271" s="17" t="s">
        <v>38</v>
      </c>
      <c r="E271" s="26" t="s">
        <v>299</v>
      </c>
    </row>
    <row r="272" spans="1:16" ht="30" x14ac:dyDescent="0.25">
      <c r="A272" s="17" t="s">
        <v>40</v>
      </c>
      <c r="E272" s="19" t="s">
        <v>300</v>
      </c>
    </row>
    <row r="273" spans="1:16" x14ac:dyDescent="0.25">
      <c r="A273" s="17" t="s">
        <v>32</v>
      </c>
      <c r="B273" s="17">
        <v>52</v>
      </c>
      <c r="C273" s="18" t="s">
        <v>301</v>
      </c>
      <c r="D273" t="s">
        <v>34</v>
      </c>
      <c r="E273" s="19" t="s">
        <v>302</v>
      </c>
      <c r="F273" s="20" t="s">
        <v>290</v>
      </c>
      <c r="G273" s="21">
        <v>3</v>
      </c>
      <c r="H273" s="22">
        <v>0</v>
      </c>
      <c r="I273" s="23">
        <f>ROUND(G273*H273,P4)</f>
        <v>0</v>
      </c>
      <c r="O273" s="24">
        <f>I273*0.21</f>
        <v>0</v>
      </c>
      <c r="P273">
        <v>3</v>
      </c>
    </row>
    <row r="274" spans="1:16" x14ac:dyDescent="0.25">
      <c r="A274" s="17" t="s">
        <v>37</v>
      </c>
      <c r="E274" s="25" t="s">
        <v>34</v>
      </c>
    </row>
    <row r="275" spans="1:16" x14ac:dyDescent="0.25">
      <c r="A275" s="17" t="s">
        <v>38</v>
      </c>
      <c r="E275" s="26" t="s">
        <v>303</v>
      </c>
    </row>
    <row r="276" spans="1:16" ht="135" x14ac:dyDescent="0.25">
      <c r="A276" s="17" t="s">
        <v>40</v>
      </c>
      <c r="E276" s="19" t="s">
        <v>304</v>
      </c>
    </row>
    <row r="277" spans="1:16" ht="30" x14ac:dyDescent="0.25">
      <c r="A277" s="17" t="s">
        <v>32</v>
      </c>
      <c r="B277" s="17">
        <v>62</v>
      </c>
      <c r="C277" s="18" t="s">
        <v>305</v>
      </c>
      <c r="D277" t="s">
        <v>34</v>
      </c>
      <c r="E277" s="19" t="s">
        <v>306</v>
      </c>
      <c r="F277" s="20" t="s">
        <v>90</v>
      </c>
      <c r="G277" s="21">
        <v>172.94200000000001</v>
      </c>
      <c r="H277" s="22">
        <v>0</v>
      </c>
      <c r="I277" s="23">
        <f>ROUND(G277*H277,P4)</f>
        <v>0</v>
      </c>
      <c r="O277" s="24">
        <f>I277*0.21</f>
        <v>0</v>
      </c>
      <c r="P277">
        <v>3</v>
      </c>
    </row>
    <row r="278" spans="1:16" x14ac:dyDescent="0.25">
      <c r="A278" s="17" t="s">
        <v>37</v>
      </c>
      <c r="E278" s="25" t="s">
        <v>34</v>
      </c>
    </row>
    <row r="279" spans="1:16" x14ac:dyDescent="0.25">
      <c r="A279" s="17" t="s">
        <v>38</v>
      </c>
      <c r="E279" s="26" t="s">
        <v>307</v>
      </c>
    </row>
    <row r="280" spans="1:16" ht="60" x14ac:dyDescent="0.25">
      <c r="A280" s="17" t="s">
        <v>40</v>
      </c>
      <c r="E280" s="19" t="s">
        <v>308</v>
      </c>
    </row>
    <row r="281" spans="1:16" ht="30" x14ac:dyDescent="0.25">
      <c r="A281" s="17" t="s">
        <v>32</v>
      </c>
      <c r="B281" s="17">
        <v>53</v>
      </c>
      <c r="C281" s="18" t="s">
        <v>309</v>
      </c>
      <c r="D281" t="s">
        <v>34</v>
      </c>
      <c r="E281" s="19" t="s">
        <v>310</v>
      </c>
      <c r="F281" s="20" t="s">
        <v>90</v>
      </c>
      <c r="G281" s="21">
        <v>172.94200000000001</v>
      </c>
      <c r="H281" s="22">
        <v>0</v>
      </c>
      <c r="I281" s="23">
        <f>ROUND(G281*H281,P4)</f>
        <v>0</v>
      </c>
      <c r="O281" s="24">
        <f>I281*0.21</f>
        <v>0</v>
      </c>
      <c r="P281">
        <v>3</v>
      </c>
    </row>
    <row r="282" spans="1:16" x14ac:dyDescent="0.25">
      <c r="A282" s="17" t="s">
        <v>37</v>
      </c>
      <c r="E282" s="25" t="s">
        <v>34</v>
      </c>
    </row>
    <row r="283" spans="1:16" ht="60" x14ac:dyDescent="0.25">
      <c r="A283" s="17" t="s">
        <v>38</v>
      </c>
      <c r="E283" s="26" t="s">
        <v>311</v>
      </c>
    </row>
    <row r="284" spans="1:16" x14ac:dyDescent="0.25">
      <c r="A284" s="17" t="s">
        <v>38</v>
      </c>
      <c r="E284" s="26" t="s">
        <v>312</v>
      </c>
    </row>
    <row r="285" spans="1:16" ht="60" x14ac:dyDescent="0.25">
      <c r="A285" s="17" t="s">
        <v>40</v>
      </c>
      <c r="E285" s="19" t="s">
        <v>313</v>
      </c>
    </row>
    <row r="286" spans="1:16" x14ac:dyDescent="0.25">
      <c r="A286" s="17" t="s">
        <v>32</v>
      </c>
      <c r="B286" s="17">
        <v>54</v>
      </c>
      <c r="C286" s="18" t="s">
        <v>314</v>
      </c>
      <c r="D286" t="s">
        <v>34</v>
      </c>
      <c r="E286" s="19" t="s">
        <v>315</v>
      </c>
      <c r="F286" s="20" t="s">
        <v>110</v>
      </c>
      <c r="G286" s="21">
        <v>88</v>
      </c>
      <c r="H286" s="22">
        <v>0</v>
      </c>
      <c r="I286" s="23">
        <f>ROUND(G286*H286,P4)</f>
        <v>0</v>
      </c>
      <c r="O286" s="24">
        <f>I286*0.21</f>
        <v>0</v>
      </c>
      <c r="P286">
        <v>3</v>
      </c>
    </row>
    <row r="287" spans="1:16" ht="30" x14ac:dyDescent="0.25">
      <c r="A287" s="17" t="s">
        <v>37</v>
      </c>
      <c r="E287" s="19" t="s">
        <v>316</v>
      </c>
    </row>
    <row r="288" spans="1:16" x14ac:dyDescent="0.25">
      <c r="A288" s="17" t="s">
        <v>38</v>
      </c>
      <c r="E288" s="26" t="s">
        <v>317</v>
      </c>
    </row>
    <row r="289" spans="1:16" x14ac:dyDescent="0.25">
      <c r="A289" s="17" t="s">
        <v>38</v>
      </c>
      <c r="E289" s="26" t="s">
        <v>318</v>
      </c>
    </row>
    <row r="290" spans="1:16" x14ac:dyDescent="0.25">
      <c r="A290" s="17" t="s">
        <v>38</v>
      </c>
      <c r="E290" s="26" t="s">
        <v>319</v>
      </c>
    </row>
    <row r="291" spans="1:16" x14ac:dyDescent="0.25">
      <c r="A291" s="17" t="s">
        <v>38</v>
      </c>
      <c r="E291" s="26" t="s">
        <v>320</v>
      </c>
    </row>
    <row r="292" spans="1:16" x14ac:dyDescent="0.25">
      <c r="A292" s="17" t="s">
        <v>38</v>
      </c>
      <c r="E292" s="26" t="s">
        <v>321</v>
      </c>
    </row>
    <row r="293" spans="1:16" ht="60" x14ac:dyDescent="0.25">
      <c r="A293" s="17" t="s">
        <v>40</v>
      </c>
      <c r="E293" s="19" t="s">
        <v>322</v>
      </c>
    </row>
    <row r="294" spans="1:16" x14ac:dyDescent="0.25">
      <c r="A294" s="17" t="s">
        <v>32</v>
      </c>
      <c r="B294" s="17">
        <v>55</v>
      </c>
      <c r="C294" s="18" t="s">
        <v>323</v>
      </c>
      <c r="D294" t="s">
        <v>34</v>
      </c>
      <c r="E294" s="19" t="s">
        <v>324</v>
      </c>
      <c r="F294" s="20" t="s">
        <v>110</v>
      </c>
      <c r="G294" s="21">
        <v>160</v>
      </c>
      <c r="H294" s="22">
        <v>0</v>
      </c>
      <c r="I294" s="23">
        <f>ROUND(G294*H294,P4)</f>
        <v>0</v>
      </c>
      <c r="O294" s="24">
        <f>I294*0.21</f>
        <v>0</v>
      </c>
      <c r="P294">
        <v>3</v>
      </c>
    </row>
    <row r="295" spans="1:16" x14ac:dyDescent="0.25">
      <c r="A295" s="17" t="s">
        <v>37</v>
      </c>
      <c r="E295" s="25" t="s">
        <v>34</v>
      </c>
    </row>
    <row r="296" spans="1:16" x14ac:dyDescent="0.25">
      <c r="A296" s="17" t="s">
        <v>38</v>
      </c>
      <c r="E296" s="26" t="s">
        <v>325</v>
      </c>
    </row>
    <row r="297" spans="1:16" ht="60" x14ac:dyDescent="0.25">
      <c r="A297" s="17" t="s">
        <v>40</v>
      </c>
      <c r="E297" s="19" t="s">
        <v>326</v>
      </c>
    </row>
    <row r="298" spans="1:16" x14ac:dyDescent="0.25">
      <c r="A298" s="17" t="s">
        <v>32</v>
      </c>
      <c r="B298" s="17">
        <v>56</v>
      </c>
      <c r="C298" s="18" t="s">
        <v>327</v>
      </c>
      <c r="D298" t="s">
        <v>34</v>
      </c>
      <c r="E298" s="19" t="s">
        <v>328</v>
      </c>
      <c r="F298" s="20" t="s">
        <v>110</v>
      </c>
      <c r="G298" s="21">
        <v>109.6</v>
      </c>
      <c r="H298" s="22">
        <v>0</v>
      </c>
      <c r="I298" s="23">
        <f>ROUND(G298*H298,P4)</f>
        <v>0</v>
      </c>
      <c r="O298" s="24">
        <f>I298*0.21</f>
        <v>0</v>
      </c>
      <c r="P298">
        <v>3</v>
      </c>
    </row>
    <row r="299" spans="1:16" x14ac:dyDescent="0.25">
      <c r="A299" s="17" t="s">
        <v>37</v>
      </c>
      <c r="E299" s="19" t="s">
        <v>329</v>
      </c>
    </row>
    <row r="300" spans="1:16" x14ac:dyDescent="0.25">
      <c r="A300" s="17" t="s">
        <v>38</v>
      </c>
      <c r="E300" s="26" t="s">
        <v>330</v>
      </c>
    </row>
    <row r="301" spans="1:16" x14ac:dyDescent="0.25">
      <c r="A301" s="17" t="s">
        <v>38</v>
      </c>
      <c r="E301" s="26" t="s">
        <v>331</v>
      </c>
    </row>
    <row r="302" spans="1:16" x14ac:dyDescent="0.25">
      <c r="A302" s="17" t="s">
        <v>38</v>
      </c>
      <c r="E302" s="26" t="s">
        <v>332</v>
      </c>
    </row>
    <row r="303" spans="1:16" ht="60" x14ac:dyDescent="0.25">
      <c r="A303" s="17" t="s">
        <v>40</v>
      </c>
      <c r="E303" s="19" t="s">
        <v>322</v>
      </c>
    </row>
    <row r="304" spans="1:16" x14ac:dyDescent="0.25">
      <c r="A304" s="17" t="s">
        <v>32</v>
      </c>
      <c r="B304" s="17">
        <v>57</v>
      </c>
      <c r="C304" s="18" t="s">
        <v>333</v>
      </c>
      <c r="D304" t="s">
        <v>34</v>
      </c>
      <c r="E304" s="19" t="s">
        <v>334</v>
      </c>
      <c r="F304" s="20" t="s">
        <v>110</v>
      </c>
      <c r="G304" s="21">
        <v>86</v>
      </c>
      <c r="H304" s="22">
        <v>0</v>
      </c>
      <c r="I304" s="23">
        <f>ROUND(G304*H304,P4)</f>
        <v>0</v>
      </c>
      <c r="O304" s="24">
        <f>I304*0.21</f>
        <v>0</v>
      </c>
      <c r="P304">
        <v>3</v>
      </c>
    </row>
    <row r="305" spans="1:16" x14ac:dyDescent="0.25">
      <c r="A305" s="17" t="s">
        <v>37</v>
      </c>
      <c r="E305" s="25" t="s">
        <v>34</v>
      </c>
    </row>
    <row r="306" spans="1:16" x14ac:dyDescent="0.25">
      <c r="A306" s="17" t="s">
        <v>38</v>
      </c>
      <c r="E306" s="26" t="s">
        <v>335</v>
      </c>
    </row>
    <row r="307" spans="1:16" ht="60" x14ac:dyDescent="0.25">
      <c r="A307" s="17" t="s">
        <v>40</v>
      </c>
      <c r="E307" s="19" t="s">
        <v>336</v>
      </c>
    </row>
    <row r="308" spans="1:16" x14ac:dyDescent="0.25">
      <c r="A308" s="17" t="s">
        <v>32</v>
      </c>
      <c r="B308" s="17">
        <v>58</v>
      </c>
      <c r="C308" s="18" t="s">
        <v>337</v>
      </c>
      <c r="D308" t="s">
        <v>34</v>
      </c>
      <c r="E308" s="19" t="s">
        <v>338</v>
      </c>
      <c r="F308" s="20" t="s">
        <v>110</v>
      </c>
      <c r="G308" s="21">
        <v>66</v>
      </c>
      <c r="H308" s="22">
        <v>0</v>
      </c>
      <c r="I308" s="23">
        <f>ROUND(G308*H308,P4)</f>
        <v>0</v>
      </c>
      <c r="O308" s="24">
        <f>I308*0.21</f>
        <v>0</v>
      </c>
      <c r="P308">
        <v>3</v>
      </c>
    </row>
    <row r="309" spans="1:16" x14ac:dyDescent="0.25">
      <c r="A309" s="17" t="s">
        <v>37</v>
      </c>
      <c r="E309" s="19" t="s">
        <v>339</v>
      </c>
    </row>
    <row r="310" spans="1:16" x14ac:dyDescent="0.25">
      <c r="A310" s="17" t="s">
        <v>38</v>
      </c>
      <c r="E310" s="26" t="s">
        <v>340</v>
      </c>
    </row>
    <row r="311" spans="1:16" ht="60" x14ac:dyDescent="0.25">
      <c r="A311" s="17" t="s">
        <v>40</v>
      </c>
      <c r="E311" s="19" t="s">
        <v>341</v>
      </c>
    </row>
    <row r="312" spans="1:16" x14ac:dyDescent="0.25">
      <c r="A312" s="17" t="s">
        <v>32</v>
      </c>
      <c r="B312" s="17">
        <v>59</v>
      </c>
      <c r="C312" s="18" t="s">
        <v>342</v>
      </c>
      <c r="D312" t="s">
        <v>34</v>
      </c>
      <c r="E312" s="19" t="s">
        <v>343</v>
      </c>
      <c r="F312" s="20" t="s">
        <v>290</v>
      </c>
      <c r="G312" s="21">
        <v>4</v>
      </c>
      <c r="H312" s="22">
        <v>0</v>
      </c>
      <c r="I312" s="23">
        <f>ROUND(G312*H312,P4)</f>
        <v>0</v>
      </c>
      <c r="O312" s="24">
        <f>I312*0.21</f>
        <v>0</v>
      </c>
      <c r="P312">
        <v>3</v>
      </c>
    </row>
    <row r="313" spans="1:16" x14ac:dyDescent="0.25">
      <c r="A313" s="17" t="s">
        <v>37</v>
      </c>
      <c r="E313" s="25" t="s">
        <v>34</v>
      </c>
    </row>
    <row r="314" spans="1:16" x14ac:dyDescent="0.25">
      <c r="A314" s="17" t="s">
        <v>38</v>
      </c>
      <c r="E314" s="26" t="s">
        <v>344</v>
      </c>
    </row>
    <row r="315" spans="1:16" x14ac:dyDescent="0.25">
      <c r="A315" s="17" t="s">
        <v>38</v>
      </c>
      <c r="E315" s="26" t="s">
        <v>345</v>
      </c>
    </row>
    <row r="316" spans="1:16" ht="409.5" x14ac:dyDescent="0.25">
      <c r="A316" s="17" t="s">
        <v>40</v>
      </c>
      <c r="E316" s="19" t="s">
        <v>346</v>
      </c>
    </row>
    <row r="317" spans="1:16" x14ac:dyDescent="0.25">
      <c r="A317" s="17" t="s">
        <v>32</v>
      </c>
      <c r="B317" s="17">
        <v>60</v>
      </c>
      <c r="C317" s="18" t="s">
        <v>347</v>
      </c>
      <c r="D317" t="s">
        <v>34</v>
      </c>
      <c r="E317" s="19" t="s">
        <v>348</v>
      </c>
      <c r="F317" s="20" t="s">
        <v>110</v>
      </c>
      <c r="G317" s="21">
        <v>26</v>
      </c>
      <c r="H317" s="22">
        <v>0</v>
      </c>
      <c r="I317" s="23">
        <f>ROUND(G317*H317,P4)</f>
        <v>0</v>
      </c>
      <c r="O317" s="24">
        <f>I317*0.21</f>
        <v>0</v>
      </c>
      <c r="P317">
        <v>3</v>
      </c>
    </row>
    <row r="318" spans="1:16" x14ac:dyDescent="0.25">
      <c r="A318" s="17" t="s">
        <v>37</v>
      </c>
      <c r="E318" s="25" t="s">
        <v>34</v>
      </c>
    </row>
    <row r="319" spans="1:16" x14ac:dyDescent="0.25">
      <c r="A319" s="17" t="s">
        <v>38</v>
      </c>
      <c r="E319" s="26" t="s">
        <v>349</v>
      </c>
    </row>
    <row r="320" spans="1:16" ht="75" x14ac:dyDescent="0.25">
      <c r="A320" s="17" t="s">
        <v>40</v>
      </c>
      <c r="E320" s="19" t="s">
        <v>350</v>
      </c>
    </row>
    <row r="321" spans="1:16" x14ac:dyDescent="0.25">
      <c r="A321" s="17" t="s">
        <v>32</v>
      </c>
      <c r="B321" s="17">
        <v>61</v>
      </c>
      <c r="C321" s="18" t="s">
        <v>351</v>
      </c>
      <c r="D321" t="s">
        <v>34</v>
      </c>
      <c r="E321" s="19" t="s">
        <v>352</v>
      </c>
      <c r="F321" s="20" t="s">
        <v>110</v>
      </c>
      <c r="G321" s="21">
        <v>92.099000000000004</v>
      </c>
      <c r="H321" s="22">
        <v>0</v>
      </c>
      <c r="I321" s="23">
        <f>ROUND(G321*H321,P4)</f>
        <v>0</v>
      </c>
      <c r="O321" s="24">
        <f>I321*0.21</f>
        <v>0</v>
      </c>
      <c r="P321">
        <v>3</v>
      </c>
    </row>
    <row r="322" spans="1:16" x14ac:dyDescent="0.25">
      <c r="A322" s="17" t="s">
        <v>37</v>
      </c>
      <c r="E322" s="25" t="s">
        <v>34</v>
      </c>
    </row>
    <row r="323" spans="1:16" x14ac:dyDescent="0.25">
      <c r="A323" s="17" t="s">
        <v>38</v>
      </c>
      <c r="E323" s="26" t="s">
        <v>353</v>
      </c>
    </row>
    <row r="324" spans="1:16" x14ac:dyDescent="0.25">
      <c r="A324" s="17" t="s">
        <v>38</v>
      </c>
      <c r="E324" s="26" t="s">
        <v>112</v>
      </c>
    </row>
    <row r="325" spans="1:16" ht="45" x14ac:dyDescent="0.25">
      <c r="A325" s="17" t="s">
        <v>40</v>
      </c>
      <c r="E325" s="19" t="s">
        <v>354</v>
      </c>
    </row>
  </sheetData>
  <sheetProtection algorithmName="SHA-512" hashValue="HsNuQrpttFF3lonksqmO029Ks7zxo1uOw/hsNPprt3eW7osLLYw6OYLJlyTQfTACttJPughu6F4UecM4TyITPQ==" saltValue="3h1csMy8jabRbx3wYTlfzw==" spinCount="100000"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SO 101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</dc:creator>
  <cp:lastModifiedBy>uzivatel</cp:lastModifiedBy>
  <dcterms:created xsi:type="dcterms:W3CDTF">2023-08-17T10:27:20Z</dcterms:created>
  <dcterms:modified xsi:type="dcterms:W3CDTF">2023-08-17T10:33:54Z</dcterms:modified>
</cp:coreProperties>
</file>